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iCloudDrive\Estudio de eventos articulo\STATA\Pruebas Hipotesis Estudio de Eventos\"/>
    </mc:Choice>
  </mc:AlternateContent>
  <xr:revisionPtr revIDLastSave="0" documentId="13_ncr:1_{825B94A4-0E04-40F1-A456-B5C5600859A6}" xr6:coauthVersionLast="47" xr6:coauthVersionMax="47" xr10:uidLastSave="{00000000-0000-0000-0000-000000000000}"/>
  <bookViews>
    <workbookView xWindow="-108" yWindow="-108" windowWidth="23256" windowHeight="12576" tabRatio="972" firstSheet="2" activeTab="10" xr2:uid="{00000000-000D-0000-FFFF-FFFF00000000}"/>
  </bookViews>
  <sheets>
    <sheet name="OMS Declara COVID (2)" sheetId="8" r:id="rId1"/>
    <sheet name="Primer Confinamiento (2)" sheetId="9" r:id="rId2"/>
    <sheet name="Primer día Vacunación (2)" sheetId="10" r:id="rId3"/>
    <sheet name="eventoscompletos" sheetId="1" r:id="rId4"/>
    <sheet name="OMS Declara COVID" sheetId="2" r:id="rId5"/>
    <sheet name="Primer Confinamiento" sheetId="3" r:id="rId6"/>
    <sheet name="Primer día Vacunación" sheetId="4" r:id="rId7"/>
    <sheet name="Estat_var_AR" sheetId="5" r:id="rId8"/>
    <sheet name="GRAFICOS" sheetId="6" r:id="rId9"/>
    <sheet name="GRAFICOS (2)" sheetId="11" r:id="rId10"/>
    <sheet name="Resultados" sheetId="7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43" i="7" l="1"/>
  <c r="AB43" i="7"/>
  <c r="Z43" i="7"/>
  <c r="V43" i="7"/>
  <c r="T43" i="7"/>
  <c r="R43" i="7"/>
  <c r="AD41" i="7"/>
  <c r="AB41" i="7"/>
  <c r="Z41" i="7"/>
  <c r="V41" i="7"/>
  <c r="T41" i="7"/>
  <c r="R41" i="7"/>
  <c r="AD39" i="7"/>
  <c r="AB39" i="7"/>
  <c r="Z39" i="7"/>
  <c r="V39" i="7"/>
  <c r="T39" i="7"/>
  <c r="R39" i="7"/>
  <c r="AD37" i="7"/>
  <c r="AB37" i="7"/>
  <c r="Z37" i="7"/>
  <c r="V37" i="7"/>
  <c r="T37" i="7"/>
  <c r="R37" i="7"/>
  <c r="AD35" i="7"/>
  <c r="AB35" i="7"/>
  <c r="Z35" i="7"/>
  <c r="V35" i="7"/>
  <c r="T35" i="7"/>
  <c r="R35" i="7"/>
  <c r="AD33" i="7"/>
  <c r="AB33" i="7"/>
  <c r="Z33" i="7"/>
  <c r="V33" i="7"/>
  <c r="T33" i="7"/>
  <c r="R33" i="7"/>
  <c r="AD31" i="7"/>
  <c r="AB31" i="7"/>
  <c r="Z31" i="7"/>
  <c r="V31" i="7"/>
  <c r="T31" i="7"/>
  <c r="R31" i="7"/>
  <c r="AD29" i="7"/>
  <c r="AB29" i="7"/>
  <c r="Z29" i="7"/>
  <c r="V29" i="7"/>
  <c r="T29" i="7"/>
  <c r="R29" i="7"/>
  <c r="AD27" i="7"/>
  <c r="AB27" i="7"/>
  <c r="Z27" i="7"/>
  <c r="V27" i="7"/>
  <c r="T27" i="7"/>
  <c r="R27" i="7"/>
  <c r="AD25" i="7"/>
  <c r="AB25" i="7"/>
  <c r="Z25" i="7"/>
  <c r="V25" i="7"/>
  <c r="T25" i="7"/>
  <c r="R25" i="7"/>
  <c r="AE24" i="7"/>
  <c r="AC24" i="7"/>
  <c r="AA24" i="7"/>
  <c r="AE23" i="7"/>
  <c r="AD23" i="7"/>
  <c r="AC23" i="7"/>
  <c r="AB23" i="7"/>
  <c r="AA23" i="7"/>
  <c r="Z23" i="7"/>
  <c r="V23" i="7"/>
  <c r="T23" i="7"/>
  <c r="R23" i="7"/>
  <c r="AD21" i="7"/>
  <c r="AB21" i="7"/>
  <c r="Z21" i="7"/>
  <c r="V21" i="7"/>
  <c r="T21" i="7"/>
  <c r="R21" i="7"/>
  <c r="AD19" i="7"/>
  <c r="AB19" i="7"/>
  <c r="Z19" i="7"/>
  <c r="V19" i="7"/>
  <c r="T19" i="7"/>
  <c r="R19" i="7"/>
  <c r="AD17" i="7"/>
  <c r="AB17" i="7"/>
  <c r="Z17" i="7"/>
  <c r="V17" i="7"/>
  <c r="T17" i="7"/>
  <c r="R17" i="7"/>
  <c r="AD15" i="7"/>
  <c r="AB15" i="7"/>
  <c r="Z15" i="7"/>
  <c r="V15" i="7"/>
  <c r="T15" i="7"/>
  <c r="R15" i="7"/>
  <c r="AD13" i="7"/>
  <c r="AB13" i="7"/>
  <c r="Z13" i="7"/>
  <c r="V13" i="7"/>
  <c r="T13" i="7"/>
  <c r="R13" i="7"/>
  <c r="AD11" i="7"/>
  <c r="AB11" i="7"/>
  <c r="Z11" i="7"/>
  <c r="V11" i="7"/>
  <c r="T11" i="7"/>
  <c r="R11" i="7"/>
  <c r="AD9" i="7"/>
  <c r="AB9" i="7"/>
  <c r="Z9" i="7"/>
  <c r="V9" i="7"/>
  <c r="T9" i="7"/>
  <c r="R9" i="7"/>
  <c r="AD7" i="7"/>
  <c r="AB7" i="7"/>
  <c r="Z7" i="7"/>
  <c r="V7" i="7"/>
  <c r="T7" i="7"/>
  <c r="R7" i="7"/>
  <c r="AG6" i="7"/>
  <c r="AH5" i="7"/>
  <c r="AG5" i="7"/>
  <c r="AE44" i="7" s="1"/>
  <c r="AD5" i="7"/>
  <c r="AB5" i="7"/>
  <c r="Z5" i="7"/>
  <c r="V5" i="7"/>
  <c r="T5" i="7"/>
  <c r="R5" i="7"/>
  <c r="AH4" i="7"/>
  <c r="AG4" i="7"/>
  <c r="AD3" i="7"/>
  <c r="AB3" i="7"/>
  <c r="Z3" i="7"/>
  <c r="V3" i="7"/>
  <c r="T3" i="7"/>
  <c r="R3" i="7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B2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B28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B27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B26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B22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B20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AC13" i="7" l="1"/>
  <c r="S6" i="7"/>
  <c r="AE8" i="7"/>
  <c r="W11" i="7"/>
  <c r="AE13" i="7"/>
  <c r="AE16" i="7"/>
  <c r="W19" i="7"/>
  <c r="W23" i="7"/>
  <c r="AE3" i="7"/>
  <c r="U5" i="7"/>
  <c r="U6" i="7"/>
  <c r="S10" i="7"/>
  <c r="S14" i="7"/>
  <c r="S18" i="7"/>
  <c r="S22" i="7"/>
  <c r="S26" i="7"/>
  <c r="S30" i="7"/>
  <c r="S34" i="7"/>
  <c r="S38" i="7"/>
  <c r="S42" i="7"/>
  <c r="AA12" i="7"/>
  <c r="S5" i="7"/>
  <c r="AC16" i="7"/>
  <c r="S4" i="7"/>
  <c r="W6" i="7"/>
  <c r="S9" i="7"/>
  <c r="AA11" i="7"/>
  <c r="U14" i="7"/>
  <c r="S17" i="7"/>
  <c r="AA19" i="7"/>
  <c r="S21" i="7"/>
  <c r="S25" i="7"/>
  <c r="U26" i="7"/>
  <c r="AA27" i="7"/>
  <c r="S29" i="7"/>
  <c r="U30" i="7"/>
  <c r="AA31" i="7"/>
  <c r="S33" i="7"/>
  <c r="U34" i="7"/>
  <c r="AA35" i="7"/>
  <c r="S37" i="7"/>
  <c r="U38" i="7"/>
  <c r="AA39" i="7"/>
  <c r="S41" i="7"/>
  <c r="U42" i="7"/>
  <c r="AA43" i="7"/>
  <c r="U7" i="7"/>
  <c r="U15" i="7"/>
  <c r="AC3" i="7"/>
  <c r="AA7" i="7"/>
  <c r="U10" i="7"/>
  <c r="S13" i="7"/>
  <c r="AA15" i="7"/>
  <c r="U18" i="7"/>
  <c r="U22" i="7"/>
  <c r="S3" i="7"/>
  <c r="U4" i="7"/>
  <c r="W5" i="7"/>
  <c r="AA6" i="7"/>
  <c r="W10" i="7"/>
  <c r="W14" i="7"/>
  <c r="W18" i="7"/>
  <c r="W22" i="7"/>
  <c r="W26" i="7"/>
  <c r="W30" i="7"/>
  <c r="W34" i="7"/>
  <c r="W38" i="7"/>
  <c r="W42" i="7"/>
  <c r="U25" i="7"/>
  <c r="AC31" i="7"/>
  <c r="U33" i="7"/>
  <c r="AA34" i="7"/>
  <c r="AC35" i="7"/>
  <c r="U37" i="7"/>
  <c r="AA38" i="7"/>
  <c r="AC39" i="7"/>
  <c r="U41" i="7"/>
  <c r="AA42" i="7"/>
  <c r="AC43" i="7"/>
  <c r="U3" i="7"/>
  <c r="AA4" i="7"/>
  <c r="AA5" i="7"/>
  <c r="AE6" i="7"/>
  <c r="AC10" i="7"/>
  <c r="AC14" i="7"/>
  <c r="AC18" i="7"/>
  <c r="AC22" i="7"/>
  <c r="AC26" i="7"/>
  <c r="AC30" i="7"/>
  <c r="AC34" i="7"/>
  <c r="AC38" i="7"/>
  <c r="AC42" i="7"/>
  <c r="AC15" i="7"/>
  <c r="U21" i="7"/>
  <c r="AA26" i="7"/>
  <c r="W9" i="7"/>
  <c r="W13" i="7"/>
  <c r="AE15" i="7"/>
  <c r="AE19" i="7"/>
  <c r="W21" i="7"/>
  <c r="AE22" i="7"/>
  <c r="W25" i="7"/>
  <c r="AE26" i="7"/>
  <c r="AE27" i="7"/>
  <c r="W29" i="7"/>
  <c r="AE30" i="7"/>
  <c r="AE31" i="7"/>
  <c r="W33" i="7"/>
  <c r="AE34" i="7"/>
  <c r="AE35" i="7"/>
  <c r="W37" i="7"/>
  <c r="AE38" i="7"/>
  <c r="AE39" i="7"/>
  <c r="W41" i="7"/>
  <c r="AE42" i="7"/>
  <c r="AE43" i="7"/>
  <c r="AC6" i="7"/>
  <c r="AA10" i="7"/>
  <c r="U13" i="7"/>
  <c r="AA18" i="7"/>
  <c r="AC27" i="7"/>
  <c r="AE11" i="7"/>
  <c r="AE18" i="7"/>
  <c r="W3" i="7"/>
  <c r="AE4" i="7"/>
  <c r="AC5" i="7"/>
  <c r="S8" i="7"/>
  <c r="S12" i="7"/>
  <c r="S16" i="7"/>
  <c r="S20" i="7"/>
  <c r="S24" i="7"/>
  <c r="S28" i="7"/>
  <c r="S32" i="7"/>
  <c r="S36" i="7"/>
  <c r="S40" i="7"/>
  <c r="S44" i="7"/>
  <c r="AC7" i="7"/>
  <c r="AC11" i="7"/>
  <c r="U17" i="7"/>
  <c r="AA22" i="7"/>
  <c r="AA30" i="7"/>
  <c r="AC4" i="7"/>
  <c r="AE10" i="7"/>
  <c r="W17" i="7"/>
  <c r="S7" i="7"/>
  <c r="U8" i="7"/>
  <c r="AA9" i="7"/>
  <c r="S11" i="7"/>
  <c r="U12" i="7"/>
  <c r="AA13" i="7"/>
  <c r="S15" i="7"/>
  <c r="U16" i="7"/>
  <c r="AA17" i="7"/>
  <c r="S19" i="7"/>
  <c r="U20" i="7"/>
  <c r="AA21" i="7"/>
  <c r="S23" i="7"/>
  <c r="U24" i="7"/>
  <c r="AA25" i="7"/>
  <c r="S27" i="7"/>
  <c r="U28" i="7"/>
  <c r="AA29" i="7"/>
  <c r="S31" i="7"/>
  <c r="U32" i="7"/>
  <c r="AA33" i="7"/>
  <c r="S35" i="7"/>
  <c r="U36" i="7"/>
  <c r="AA37" i="7"/>
  <c r="S39" i="7"/>
  <c r="U40" i="7"/>
  <c r="AA41" i="7"/>
  <c r="S43" i="7"/>
  <c r="U44" i="7"/>
  <c r="W4" i="7"/>
  <c r="U9" i="7"/>
  <c r="AA14" i="7"/>
  <c r="AC19" i="7"/>
  <c r="U29" i="7"/>
  <c r="AE7" i="7"/>
  <c r="AE14" i="7"/>
  <c r="AA3" i="7"/>
  <c r="AE5" i="7"/>
  <c r="W8" i="7"/>
  <c r="W12" i="7"/>
  <c r="W16" i="7"/>
  <c r="W20" i="7"/>
  <c r="W24" i="7"/>
  <c r="W28" i="7"/>
  <c r="W32" i="7"/>
  <c r="W36" i="7"/>
  <c r="W40" i="7"/>
  <c r="W44" i="7"/>
  <c r="AA8" i="7"/>
  <c r="U11" i="7"/>
  <c r="AC17" i="7"/>
  <c r="U19" i="7"/>
  <c r="AA20" i="7"/>
  <c r="AC21" i="7"/>
  <c r="U23" i="7"/>
  <c r="AC25" i="7"/>
  <c r="U27" i="7"/>
  <c r="AA28" i="7"/>
  <c r="AC29" i="7"/>
  <c r="U31" i="7"/>
  <c r="AA32" i="7"/>
  <c r="AC33" i="7"/>
  <c r="U35" i="7"/>
  <c r="AA36" i="7"/>
  <c r="AC37" i="7"/>
  <c r="U39" i="7"/>
  <c r="AA40" i="7"/>
  <c r="AC41" i="7"/>
  <c r="U43" i="7"/>
  <c r="AA44" i="7"/>
  <c r="AC9" i="7"/>
  <c r="AC8" i="7"/>
  <c r="AC12" i="7"/>
  <c r="AC20" i="7"/>
  <c r="AC28" i="7"/>
  <c r="AC32" i="7"/>
  <c r="AC36" i="7"/>
  <c r="AC40" i="7"/>
  <c r="AC44" i="7"/>
  <c r="AA16" i="7"/>
  <c r="W7" i="7"/>
  <c r="AE9" i="7"/>
  <c r="AE12" i="7"/>
  <c r="W15" i="7"/>
  <c r="AE17" i="7"/>
  <c r="AE20" i="7"/>
  <c r="AE21" i="7"/>
  <c r="AE25" i="7"/>
  <c r="W27" i="7"/>
  <c r="AE28" i="7"/>
  <c r="AE29" i="7"/>
  <c r="W31" i="7"/>
  <c r="AE32" i="7"/>
  <c r="AE33" i="7"/>
  <c r="W35" i="7"/>
  <c r="AE36" i="7"/>
  <c r="AE37" i="7"/>
  <c r="W39" i="7"/>
  <c r="AE40" i="7"/>
  <c r="AE41" i="7"/>
  <c r="W43" i="7"/>
  <c r="O44" i="7"/>
  <c r="O43" i="7"/>
  <c r="N43" i="7"/>
  <c r="O42" i="7"/>
  <c r="O41" i="7"/>
  <c r="N41" i="7"/>
  <c r="O40" i="7"/>
  <c r="O39" i="7"/>
  <c r="N39" i="7"/>
  <c r="O38" i="7"/>
  <c r="O37" i="7"/>
  <c r="N37" i="7"/>
  <c r="O36" i="7"/>
  <c r="O35" i="7"/>
  <c r="N35" i="7"/>
  <c r="O34" i="7"/>
  <c r="O33" i="7"/>
  <c r="N33" i="7"/>
  <c r="O32" i="7"/>
  <c r="O31" i="7"/>
  <c r="N31" i="7"/>
  <c r="O30" i="7"/>
  <c r="O29" i="7"/>
  <c r="N29" i="7"/>
  <c r="O28" i="7"/>
  <c r="O27" i="7"/>
  <c r="N27" i="7"/>
  <c r="O26" i="7"/>
  <c r="O25" i="7"/>
  <c r="N25" i="7"/>
  <c r="N23" i="7"/>
  <c r="O22" i="7"/>
  <c r="O21" i="7"/>
  <c r="N21" i="7"/>
  <c r="O20" i="7"/>
  <c r="O19" i="7"/>
  <c r="N19" i="7"/>
  <c r="O18" i="7"/>
  <c r="O17" i="7"/>
  <c r="N17" i="7"/>
  <c r="O16" i="7"/>
  <c r="O15" i="7"/>
  <c r="N15" i="7"/>
  <c r="O14" i="7"/>
  <c r="O13" i="7"/>
  <c r="N13" i="7"/>
  <c r="O12" i="7"/>
  <c r="O11" i="7"/>
  <c r="N11" i="7"/>
  <c r="O10" i="7"/>
  <c r="O9" i="7"/>
  <c r="N9" i="7"/>
  <c r="O8" i="7"/>
  <c r="O7" i="7"/>
  <c r="N7" i="7"/>
  <c r="O6" i="7"/>
  <c r="O5" i="7"/>
  <c r="N5" i="7"/>
  <c r="O4" i="7"/>
  <c r="O3" i="7"/>
  <c r="N3" i="7"/>
  <c r="M44" i="7"/>
  <c r="M43" i="7"/>
  <c r="L43" i="7"/>
  <c r="M42" i="7"/>
  <c r="M41" i="7"/>
  <c r="L41" i="7"/>
  <c r="M40" i="7"/>
  <c r="M39" i="7"/>
  <c r="L39" i="7"/>
  <c r="M38" i="7"/>
  <c r="M37" i="7"/>
  <c r="L37" i="7"/>
  <c r="M36" i="7"/>
  <c r="M35" i="7"/>
  <c r="L35" i="7"/>
  <c r="M34" i="7"/>
  <c r="M33" i="7"/>
  <c r="L33" i="7"/>
  <c r="M32" i="7"/>
  <c r="M31" i="7"/>
  <c r="L31" i="7"/>
  <c r="M30" i="7"/>
  <c r="M29" i="7"/>
  <c r="L29" i="7"/>
  <c r="M28" i="7"/>
  <c r="M27" i="7"/>
  <c r="L27" i="7"/>
  <c r="M26" i="7"/>
  <c r="M25" i="7"/>
  <c r="L25" i="7"/>
  <c r="L23" i="7"/>
  <c r="M22" i="7"/>
  <c r="M21" i="7"/>
  <c r="L21" i="7"/>
  <c r="M20" i="7"/>
  <c r="M19" i="7"/>
  <c r="L19" i="7"/>
  <c r="M18" i="7"/>
  <c r="M17" i="7"/>
  <c r="L17" i="7"/>
  <c r="M16" i="7"/>
  <c r="M15" i="7"/>
  <c r="L15" i="7"/>
  <c r="M14" i="7"/>
  <c r="M13" i="7"/>
  <c r="L13" i="7"/>
  <c r="M12" i="7"/>
  <c r="M11" i="7"/>
  <c r="L11" i="7"/>
  <c r="M10" i="7"/>
  <c r="M9" i="7"/>
  <c r="L9" i="7"/>
  <c r="M8" i="7"/>
  <c r="M7" i="7"/>
  <c r="L7" i="7"/>
  <c r="M6" i="7"/>
  <c r="M5" i="7"/>
  <c r="L5" i="7"/>
  <c r="M4" i="7"/>
  <c r="M3" i="7"/>
  <c r="L3" i="7"/>
  <c r="K44" i="7"/>
  <c r="K43" i="7"/>
  <c r="J43" i="7"/>
  <c r="K42" i="7"/>
  <c r="K41" i="7"/>
  <c r="J41" i="7"/>
  <c r="K40" i="7"/>
  <c r="K39" i="7"/>
  <c r="J39" i="7"/>
  <c r="K38" i="7"/>
  <c r="K37" i="7"/>
  <c r="J37" i="7"/>
  <c r="K36" i="7"/>
  <c r="K35" i="7"/>
  <c r="J35" i="7"/>
  <c r="K34" i="7"/>
  <c r="K33" i="7"/>
  <c r="J33" i="7"/>
  <c r="K32" i="7"/>
  <c r="K31" i="7"/>
  <c r="J31" i="7"/>
  <c r="K30" i="7"/>
  <c r="K29" i="7"/>
  <c r="J29" i="7"/>
  <c r="K28" i="7"/>
  <c r="K27" i="7"/>
  <c r="J27" i="7"/>
  <c r="K26" i="7"/>
  <c r="K25" i="7"/>
  <c r="J25" i="7"/>
  <c r="J23" i="7"/>
  <c r="K22" i="7"/>
  <c r="K21" i="7"/>
  <c r="J21" i="7"/>
  <c r="K20" i="7"/>
  <c r="K19" i="7"/>
  <c r="J19" i="7"/>
  <c r="K18" i="7"/>
  <c r="K17" i="7"/>
  <c r="J17" i="7"/>
  <c r="K16" i="7"/>
  <c r="K15" i="7"/>
  <c r="J15" i="7"/>
  <c r="K14" i="7"/>
  <c r="K13" i="7"/>
  <c r="J13" i="7"/>
  <c r="K12" i="7"/>
  <c r="K11" i="7"/>
  <c r="J11" i="7"/>
  <c r="K10" i="7"/>
  <c r="K9" i="7"/>
  <c r="J9" i="7"/>
  <c r="K8" i="7"/>
  <c r="K7" i="7"/>
  <c r="J7" i="7"/>
  <c r="K6" i="7"/>
  <c r="K5" i="7"/>
  <c r="J5" i="7"/>
  <c r="K4" i="7"/>
  <c r="K3" i="7"/>
  <c r="J3" i="7"/>
  <c r="W3" i="9"/>
  <c r="V3" i="9"/>
  <c r="U3" i="9"/>
  <c r="T3" i="9"/>
  <c r="S3" i="9"/>
  <c r="R3" i="9"/>
  <c r="Q3" i="9"/>
  <c r="P3" i="9"/>
  <c r="O3" i="9"/>
  <c r="N3" i="9"/>
  <c r="M3" i="9"/>
  <c r="K3" i="9"/>
  <c r="J3" i="9"/>
  <c r="I3" i="9"/>
  <c r="H3" i="9"/>
  <c r="G3" i="9"/>
  <c r="F3" i="9"/>
  <c r="E3" i="9"/>
  <c r="D3" i="9"/>
  <c r="C3" i="9"/>
  <c r="W3" i="8"/>
  <c r="V3" i="8"/>
  <c r="U3" i="8"/>
  <c r="T3" i="8"/>
  <c r="S3" i="8"/>
  <c r="R3" i="8"/>
  <c r="Q3" i="8"/>
  <c r="P3" i="8"/>
  <c r="O3" i="8"/>
  <c r="N3" i="8"/>
  <c r="M3" i="8"/>
  <c r="K3" i="8"/>
  <c r="J3" i="8"/>
  <c r="I3" i="8"/>
  <c r="H3" i="8"/>
  <c r="G3" i="8"/>
  <c r="F3" i="8"/>
  <c r="E3" i="8"/>
  <c r="D3" i="8"/>
  <c r="C3" i="8"/>
  <c r="W3" i="10"/>
  <c r="V3" i="10"/>
  <c r="U3" i="10"/>
  <c r="T3" i="10"/>
  <c r="S3" i="10"/>
  <c r="R3" i="10"/>
  <c r="Q3" i="10"/>
  <c r="P3" i="10"/>
  <c r="O3" i="10"/>
  <c r="N3" i="10"/>
  <c r="M3" i="10"/>
  <c r="K3" i="10"/>
  <c r="J3" i="10"/>
  <c r="I3" i="10"/>
  <c r="H3" i="10"/>
  <c r="G3" i="10"/>
  <c r="F3" i="10"/>
  <c r="E3" i="10"/>
  <c r="D3" i="10"/>
  <c r="C3" i="10"/>
  <c r="Y49" i="10" l="1"/>
  <c r="Y48" i="10"/>
  <c r="Y47" i="10"/>
  <c r="Y46" i="10"/>
  <c r="Y45" i="10"/>
  <c r="Y44" i="10"/>
  <c r="Y43" i="10"/>
  <c r="Y42" i="10"/>
  <c r="Y41" i="10"/>
  <c r="Y40" i="10"/>
  <c r="Y39" i="10"/>
  <c r="Y38" i="10"/>
  <c r="Y37" i="10"/>
  <c r="Y36" i="10"/>
  <c r="Y35" i="10"/>
  <c r="Y34" i="10"/>
  <c r="Y33" i="10"/>
  <c r="Y32" i="10"/>
  <c r="Y31" i="10"/>
  <c r="Y30" i="10"/>
  <c r="Y29" i="10"/>
  <c r="Y28" i="10"/>
  <c r="Y27" i="10"/>
  <c r="Y26" i="10"/>
  <c r="F4" i="10" s="1"/>
  <c r="F5" i="10" s="1"/>
  <c r="F8" i="10" s="1"/>
  <c r="Y25" i="10"/>
  <c r="Y24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Y49" i="9"/>
  <c r="Y48" i="9"/>
  <c r="Y47" i="9"/>
  <c r="Y46" i="9"/>
  <c r="Y45" i="9"/>
  <c r="Y44" i="9"/>
  <c r="Y43" i="9"/>
  <c r="Y42" i="9"/>
  <c r="Y41" i="9"/>
  <c r="Y40" i="9"/>
  <c r="Y39" i="9"/>
  <c r="Y38" i="9"/>
  <c r="Y37" i="9"/>
  <c r="Y36" i="9"/>
  <c r="Y35" i="9"/>
  <c r="Y34" i="9"/>
  <c r="Y33" i="9"/>
  <c r="Y32" i="9"/>
  <c r="Y31" i="9"/>
  <c r="Y30" i="9"/>
  <c r="Y29" i="9"/>
  <c r="Y28" i="9"/>
  <c r="Y27" i="9"/>
  <c r="Y26" i="9"/>
  <c r="Y25" i="9"/>
  <c r="U4" i="9" s="1"/>
  <c r="U5" i="9" s="1"/>
  <c r="Y24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Y49" i="8"/>
  <c r="Y48" i="8"/>
  <c r="Y47" i="8"/>
  <c r="Y46" i="8"/>
  <c r="Y45" i="8"/>
  <c r="Y44" i="8"/>
  <c r="Y43" i="8"/>
  <c r="Y42" i="8"/>
  <c r="Y41" i="8"/>
  <c r="Y40" i="8"/>
  <c r="Y39" i="8"/>
  <c r="Y38" i="8"/>
  <c r="Y37" i="8"/>
  <c r="Y36" i="8"/>
  <c r="Y35" i="8"/>
  <c r="Y34" i="8"/>
  <c r="Y33" i="8"/>
  <c r="Y32" i="8"/>
  <c r="Y31" i="8"/>
  <c r="Y30" i="8"/>
  <c r="Y29" i="8"/>
  <c r="U4" i="8" s="1"/>
  <c r="U5" i="8" s="1"/>
  <c r="Y28" i="8"/>
  <c r="Y27" i="8"/>
  <c r="Y26" i="8"/>
  <c r="S4" i="8" s="1"/>
  <c r="S5" i="8" s="1"/>
  <c r="Y25" i="8"/>
  <c r="Y24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H4" i="8"/>
  <c r="H5" i="8" s="1"/>
  <c r="E4" i="8"/>
  <c r="E5" i="8" s="1"/>
  <c r="G44" i="7"/>
  <c r="G43" i="7"/>
  <c r="F43" i="7"/>
  <c r="G42" i="7"/>
  <c r="G41" i="7"/>
  <c r="F41" i="7"/>
  <c r="G40" i="7"/>
  <c r="G39" i="7"/>
  <c r="F39" i="7"/>
  <c r="G38" i="7"/>
  <c r="G37" i="7"/>
  <c r="F37" i="7"/>
  <c r="G36" i="7"/>
  <c r="G35" i="7"/>
  <c r="F35" i="7"/>
  <c r="G34" i="7"/>
  <c r="G33" i="7"/>
  <c r="F33" i="7"/>
  <c r="G32" i="7"/>
  <c r="G31" i="7"/>
  <c r="F31" i="7"/>
  <c r="G30" i="7"/>
  <c r="G29" i="7"/>
  <c r="F29" i="7"/>
  <c r="G28" i="7"/>
  <c r="G27" i="7"/>
  <c r="F27" i="7"/>
  <c r="G26" i="7"/>
  <c r="G25" i="7"/>
  <c r="F25" i="7"/>
  <c r="G24" i="7"/>
  <c r="G23" i="7"/>
  <c r="F23" i="7"/>
  <c r="G22" i="7"/>
  <c r="G21" i="7"/>
  <c r="F21" i="7"/>
  <c r="G20" i="7"/>
  <c r="G19" i="7"/>
  <c r="F19" i="7"/>
  <c r="G18" i="7"/>
  <c r="G17" i="7"/>
  <c r="F17" i="7"/>
  <c r="G16" i="7"/>
  <c r="G15" i="7"/>
  <c r="F15" i="7"/>
  <c r="G14" i="7"/>
  <c r="G13" i="7"/>
  <c r="F13" i="7"/>
  <c r="G12" i="7"/>
  <c r="G11" i="7"/>
  <c r="F11" i="7"/>
  <c r="G10" i="7"/>
  <c r="G9" i="7"/>
  <c r="F9" i="7"/>
  <c r="G8" i="7"/>
  <c r="G7" i="7"/>
  <c r="F7" i="7"/>
  <c r="G6" i="7"/>
  <c r="G5" i="7"/>
  <c r="F5" i="7"/>
  <c r="G4" i="7"/>
  <c r="G3" i="7"/>
  <c r="F3" i="7"/>
  <c r="E44" i="7"/>
  <c r="E43" i="7"/>
  <c r="D43" i="7"/>
  <c r="E42" i="7"/>
  <c r="E41" i="7"/>
  <c r="D41" i="7"/>
  <c r="E40" i="7"/>
  <c r="E39" i="7"/>
  <c r="D39" i="7"/>
  <c r="E38" i="7"/>
  <c r="E37" i="7"/>
  <c r="D37" i="7"/>
  <c r="E36" i="7"/>
  <c r="E35" i="7"/>
  <c r="D35" i="7"/>
  <c r="E34" i="7"/>
  <c r="E33" i="7"/>
  <c r="D33" i="7"/>
  <c r="E32" i="7"/>
  <c r="E31" i="7"/>
  <c r="D31" i="7"/>
  <c r="E30" i="7"/>
  <c r="E29" i="7"/>
  <c r="D29" i="7"/>
  <c r="E28" i="7"/>
  <c r="E27" i="7"/>
  <c r="D27" i="7"/>
  <c r="E26" i="7"/>
  <c r="E25" i="7"/>
  <c r="D25" i="7"/>
  <c r="E24" i="7"/>
  <c r="E23" i="7"/>
  <c r="D23" i="7"/>
  <c r="E22" i="7"/>
  <c r="E21" i="7"/>
  <c r="D21" i="7"/>
  <c r="E20" i="7"/>
  <c r="E19" i="7"/>
  <c r="D19" i="7"/>
  <c r="E18" i="7"/>
  <c r="E17" i="7"/>
  <c r="D17" i="7"/>
  <c r="E16" i="7"/>
  <c r="E15" i="7"/>
  <c r="D15" i="7"/>
  <c r="E14" i="7"/>
  <c r="E13" i="7"/>
  <c r="D13" i="7"/>
  <c r="E12" i="7"/>
  <c r="E11" i="7"/>
  <c r="D11" i="7"/>
  <c r="E10" i="7"/>
  <c r="E9" i="7"/>
  <c r="D9" i="7"/>
  <c r="E8" i="7"/>
  <c r="E7" i="7"/>
  <c r="D7" i="7"/>
  <c r="E6" i="7"/>
  <c r="E5" i="7"/>
  <c r="D5" i="7"/>
  <c r="E4" i="7"/>
  <c r="E3" i="7"/>
  <c r="D3" i="7"/>
  <c r="C44" i="7"/>
  <c r="C43" i="7"/>
  <c r="B43" i="7"/>
  <c r="C42" i="7"/>
  <c r="C41" i="7"/>
  <c r="B41" i="7"/>
  <c r="C40" i="7"/>
  <c r="C39" i="7"/>
  <c r="B39" i="7"/>
  <c r="C38" i="7"/>
  <c r="C37" i="7"/>
  <c r="B37" i="7"/>
  <c r="C36" i="7"/>
  <c r="C35" i="7"/>
  <c r="B35" i="7"/>
  <c r="C34" i="7"/>
  <c r="C33" i="7"/>
  <c r="B33" i="7"/>
  <c r="C32" i="7"/>
  <c r="C31" i="7"/>
  <c r="B31" i="7"/>
  <c r="C30" i="7"/>
  <c r="C29" i="7"/>
  <c r="B29" i="7"/>
  <c r="C28" i="7"/>
  <c r="C27" i="7"/>
  <c r="B27" i="7"/>
  <c r="C26" i="7"/>
  <c r="C25" i="7"/>
  <c r="B25" i="7"/>
  <c r="C24" i="7"/>
  <c r="C23" i="7"/>
  <c r="B23" i="7"/>
  <c r="C22" i="7"/>
  <c r="C21" i="7"/>
  <c r="B21" i="7"/>
  <c r="C20" i="7"/>
  <c r="C19" i="7"/>
  <c r="B19" i="7"/>
  <c r="C18" i="7"/>
  <c r="C17" i="7"/>
  <c r="B17" i="7"/>
  <c r="C16" i="7"/>
  <c r="C15" i="7"/>
  <c r="B15" i="7"/>
  <c r="C14" i="7"/>
  <c r="C13" i="7"/>
  <c r="B13" i="7"/>
  <c r="C12" i="7"/>
  <c r="C11" i="7"/>
  <c r="B11" i="7"/>
  <c r="C10" i="7"/>
  <c r="C9" i="7"/>
  <c r="B9" i="7"/>
  <c r="C8" i="7"/>
  <c r="C7" i="7"/>
  <c r="B7" i="7"/>
  <c r="C6" i="7"/>
  <c r="C5" i="7"/>
  <c r="B5" i="7"/>
  <c r="C4" i="7"/>
  <c r="C3" i="7"/>
  <c r="B3" i="7"/>
  <c r="C4" i="2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L27" i="4"/>
  <c r="L28" i="4" s="1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W24" i="4"/>
  <c r="W27" i="4" s="1"/>
  <c r="W28" i="4" s="1"/>
  <c r="V24" i="4"/>
  <c r="V27" i="4" s="1"/>
  <c r="V28" i="4" s="1"/>
  <c r="U24" i="4"/>
  <c r="U27" i="4" s="1"/>
  <c r="U28" i="4" s="1"/>
  <c r="T24" i="4"/>
  <c r="T27" i="4" s="1"/>
  <c r="T28" i="4" s="1"/>
  <c r="S24" i="4"/>
  <c r="S27" i="4" s="1"/>
  <c r="S28" i="4" s="1"/>
  <c r="R24" i="4"/>
  <c r="R27" i="4" s="1"/>
  <c r="R28" i="4" s="1"/>
  <c r="Q24" i="4"/>
  <c r="Q27" i="4" s="1"/>
  <c r="Q28" i="4" s="1"/>
  <c r="P24" i="4"/>
  <c r="P27" i="4" s="1"/>
  <c r="P28" i="4" s="1"/>
  <c r="O24" i="4"/>
  <c r="O27" i="4" s="1"/>
  <c r="O28" i="4" s="1"/>
  <c r="N24" i="4"/>
  <c r="N27" i="4" s="1"/>
  <c r="N28" i="4" s="1"/>
  <c r="M24" i="4"/>
  <c r="M27" i="4" s="1"/>
  <c r="M28" i="4" s="1"/>
  <c r="L24" i="4"/>
  <c r="K24" i="4"/>
  <c r="K27" i="4" s="1"/>
  <c r="K28" i="4" s="1"/>
  <c r="J24" i="4"/>
  <c r="J27" i="4" s="1"/>
  <c r="J28" i="4" s="1"/>
  <c r="I24" i="4"/>
  <c r="I27" i="4" s="1"/>
  <c r="I28" i="4" s="1"/>
  <c r="H24" i="4"/>
  <c r="H27" i="4" s="1"/>
  <c r="H28" i="4" s="1"/>
  <c r="G24" i="4"/>
  <c r="G27" i="4" s="1"/>
  <c r="G28" i="4" s="1"/>
  <c r="F24" i="4"/>
  <c r="F27" i="4" s="1"/>
  <c r="F28" i="4" s="1"/>
  <c r="E24" i="4"/>
  <c r="E27" i="4" s="1"/>
  <c r="E28" i="4" s="1"/>
  <c r="D24" i="4"/>
  <c r="D27" i="4" s="1"/>
  <c r="D28" i="4" s="1"/>
  <c r="C24" i="4"/>
  <c r="C27" i="4" s="1"/>
  <c r="C28" i="4" s="1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Y13" i="4" s="1"/>
  <c r="V11" i="4"/>
  <c r="V5" i="4"/>
  <c r="V9" i="4" s="1"/>
  <c r="P5" i="4"/>
  <c r="P11" i="4" s="1"/>
  <c r="D5" i="4"/>
  <c r="D9" i="4" s="1"/>
  <c r="W4" i="4"/>
  <c r="W5" i="4" s="1"/>
  <c r="V4" i="4"/>
  <c r="U4" i="4"/>
  <c r="U5" i="4" s="1"/>
  <c r="T4" i="4"/>
  <c r="T5" i="4" s="1"/>
  <c r="S4" i="4"/>
  <c r="S5" i="4" s="1"/>
  <c r="R4" i="4"/>
  <c r="R5" i="4" s="1"/>
  <c r="Q4" i="4"/>
  <c r="Q5" i="4" s="1"/>
  <c r="P4" i="4"/>
  <c r="O4" i="4"/>
  <c r="O5" i="4" s="1"/>
  <c r="N4" i="4"/>
  <c r="N5" i="4" s="1"/>
  <c r="M4" i="4"/>
  <c r="M5" i="4" s="1"/>
  <c r="L4" i="4"/>
  <c r="L5" i="4" s="1"/>
  <c r="K4" i="4"/>
  <c r="K5" i="4" s="1"/>
  <c r="J4" i="4"/>
  <c r="J5" i="4" s="1"/>
  <c r="I4" i="4"/>
  <c r="I5" i="4" s="1"/>
  <c r="H4" i="4"/>
  <c r="H5" i="4" s="1"/>
  <c r="G4" i="4"/>
  <c r="G5" i="4" s="1"/>
  <c r="F4" i="4"/>
  <c r="F5" i="4" s="1"/>
  <c r="E4" i="4"/>
  <c r="E5" i="4" s="1"/>
  <c r="D4" i="4"/>
  <c r="C4" i="4"/>
  <c r="C5" i="4" s="1"/>
  <c r="W3" i="4"/>
  <c r="W6" i="4" s="1"/>
  <c r="W7" i="4" s="1"/>
  <c r="V3" i="4"/>
  <c r="V6" i="4" s="1"/>
  <c r="V7" i="4" s="1"/>
  <c r="U3" i="4"/>
  <c r="T3" i="4"/>
  <c r="S3" i="4"/>
  <c r="R3" i="4"/>
  <c r="Q3" i="4"/>
  <c r="P3" i="4"/>
  <c r="O3" i="4"/>
  <c r="O6" i="4" s="1"/>
  <c r="O7" i="4" s="1"/>
  <c r="N3" i="4"/>
  <c r="N6" i="4" s="1"/>
  <c r="N7" i="4" s="1"/>
  <c r="M3" i="4"/>
  <c r="M6" i="4" s="1"/>
  <c r="M7" i="4" s="1"/>
  <c r="L3" i="4"/>
  <c r="L6" i="4" s="1"/>
  <c r="L7" i="4" s="1"/>
  <c r="K3" i="4"/>
  <c r="K6" i="4" s="1"/>
  <c r="K7" i="4" s="1"/>
  <c r="J3" i="4"/>
  <c r="J6" i="4" s="1"/>
  <c r="J7" i="4" s="1"/>
  <c r="I3" i="4"/>
  <c r="H3" i="4"/>
  <c r="G3" i="4"/>
  <c r="F3" i="4"/>
  <c r="E3" i="4"/>
  <c r="D3" i="4"/>
  <c r="C3" i="4"/>
  <c r="C6" i="4" s="1"/>
  <c r="C7" i="4" s="1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C36" i="4"/>
  <c r="D24" i="3"/>
  <c r="E24" i="3"/>
  <c r="F24" i="3"/>
  <c r="G24" i="3"/>
  <c r="H24" i="3"/>
  <c r="I24" i="3"/>
  <c r="J24" i="3"/>
  <c r="K24" i="3"/>
  <c r="L24" i="3"/>
  <c r="L27" i="3" s="1"/>
  <c r="L28" i="3" s="1"/>
  <c r="M24" i="3"/>
  <c r="N24" i="3"/>
  <c r="O24" i="3"/>
  <c r="P24" i="3"/>
  <c r="Q24" i="3"/>
  <c r="R24" i="3"/>
  <c r="S24" i="3"/>
  <c r="T24" i="3"/>
  <c r="U24" i="3"/>
  <c r="V24" i="3"/>
  <c r="W24" i="3"/>
  <c r="D25" i="3"/>
  <c r="D27" i="3" s="1"/>
  <c r="D28" i="3" s="1"/>
  <c r="E25" i="3"/>
  <c r="F25" i="3"/>
  <c r="G25" i="3"/>
  <c r="H25" i="3"/>
  <c r="I25" i="3"/>
  <c r="J25" i="3"/>
  <c r="K25" i="3"/>
  <c r="L25" i="3"/>
  <c r="M25" i="3"/>
  <c r="N25" i="3"/>
  <c r="O25" i="3"/>
  <c r="P25" i="3"/>
  <c r="P27" i="3" s="1"/>
  <c r="P28" i="3" s="1"/>
  <c r="Q25" i="3"/>
  <c r="R25" i="3"/>
  <c r="S25" i="3"/>
  <c r="T25" i="3"/>
  <c r="U25" i="3"/>
  <c r="V25" i="3"/>
  <c r="W25" i="3"/>
  <c r="D26" i="3"/>
  <c r="E26" i="3"/>
  <c r="F26" i="3"/>
  <c r="G26" i="3"/>
  <c r="G27" i="3" s="1"/>
  <c r="G28" i="3" s="1"/>
  <c r="H26" i="3"/>
  <c r="H27" i="3" s="1"/>
  <c r="H28" i="3" s="1"/>
  <c r="I26" i="3"/>
  <c r="J26" i="3"/>
  <c r="K26" i="3"/>
  <c r="L26" i="3"/>
  <c r="M26" i="3"/>
  <c r="M27" i="3" s="1"/>
  <c r="M28" i="3" s="1"/>
  <c r="N26" i="3"/>
  <c r="N27" i="3" s="1"/>
  <c r="N28" i="3" s="1"/>
  <c r="O26" i="3"/>
  <c r="P26" i="3"/>
  <c r="Q26" i="3"/>
  <c r="R26" i="3"/>
  <c r="S26" i="3"/>
  <c r="S27" i="3" s="1"/>
  <c r="S28" i="3" s="1"/>
  <c r="T26" i="3"/>
  <c r="T27" i="3" s="1"/>
  <c r="T28" i="3" s="1"/>
  <c r="U26" i="3"/>
  <c r="V26" i="3"/>
  <c r="W26" i="3"/>
  <c r="E27" i="3"/>
  <c r="E28" i="3" s="1"/>
  <c r="F27" i="3"/>
  <c r="F28" i="3" s="1"/>
  <c r="I27" i="3"/>
  <c r="J27" i="3"/>
  <c r="K27" i="3"/>
  <c r="K28" i="3" s="1"/>
  <c r="O27" i="3"/>
  <c r="Q27" i="3"/>
  <c r="Q28" i="3" s="1"/>
  <c r="R27" i="3"/>
  <c r="R28" i="3" s="1"/>
  <c r="U27" i="3"/>
  <c r="V27" i="3"/>
  <c r="W27" i="3"/>
  <c r="W28" i="3" s="1"/>
  <c r="I28" i="3"/>
  <c r="J28" i="3"/>
  <c r="O28" i="3"/>
  <c r="U28" i="3"/>
  <c r="V28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C32" i="3"/>
  <c r="C31" i="3"/>
  <c r="C30" i="3"/>
  <c r="C29" i="3"/>
  <c r="C26" i="3"/>
  <c r="C25" i="3"/>
  <c r="C24" i="3"/>
  <c r="C27" i="3" s="1"/>
  <c r="C28" i="3" s="1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Y13" i="3" s="1"/>
  <c r="D13" i="3"/>
  <c r="C13" i="3"/>
  <c r="V5" i="3"/>
  <c r="V11" i="3" s="1"/>
  <c r="U5" i="3"/>
  <c r="U11" i="3" s="1"/>
  <c r="Q5" i="3"/>
  <c r="Q9" i="3" s="1"/>
  <c r="J5" i="3"/>
  <c r="J11" i="3" s="1"/>
  <c r="I5" i="3"/>
  <c r="I11" i="3" s="1"/>
  <c r="E5" i="3"/>
  <c r="E9" i="3" s="1"/>
  <c r="W4" i="3"/>
  <c r="W5" i="3" s="1"/>
  <c r="V4" i="3"/>
  <c r="U4" i="3"/>
  <c r="T4" i="3"/>
  <c r="T5" i="3" s="1"/>
  <c r="S4" i="3"/>
  <c r="S5" i="3" s="1"/>
  <c r="R4" i="3"/>
  <c r="R5" i="3" s="1"/>
  <c r="Q4" i="3"/>
  <c r="P4" i="3"/>
  <c r="P5" i="3" s="1"/>
  <c r="O4" i="3"/>
  <c r="O5" i="3" s="1"/>
  <c r="N4" i="3"/>
  <c r="N5" i="3" s="1"/>
  <c r="M4" i="3"/>
  <c r="M5" i="3" s="1"/>
  <c r="L4" i="3"/>
  <c r="L5" i="3" s="1"/>
  <c r="K4" i="3"/>
  <c r="K5" i="3" s="1"/>
  <c r="J4" i="3"/>
  <c r="I4" i="3"/>
  <c r="H4" i="3"/>
  <c r="H5" i="3" s="1"/>
  <c r="G4" i="3"/>
  <c r="G5" i="3" s="1"/>
  <c r="F4" i="3"/>
  <c r="F5" i="3" s="1"/>
  <c r="E4" i="3"/>
  <c r="D4" i="3"/>
  <c r="D5" i="3" s="1"/>
  <c r="C4" i="3"/>
  <c r="C5" i="3" s="1"/>
  <c r="W3" i="3"/>
  <c r="V3" i="3"/>
  <c r="V6" i="3" s="1"/>
  <c r="V7" i="3" s="1"/>
  <c r="U3" i="3"/>
  <c r="U6" i="3" s="1"/>
  <c r="U7" i="3" s="1"/>
  <c r="T3" i="3"/>
  <c r="S3" i="3"/>
  <c r="R3" i="3"/>
  <c r="Q3" i="3"/>
  <c r="Q6" i="3" s="1"/>
  <c r="Q7" i="3" s="1"/>
  <c r="P3" i="3"/>
  <c r="P6" i="3" s="1"/>
  <c r="P7" i="3" s="1"/>
  <c r="O3" i="3"/>
  <c r="O6" i="3" s="1"/>
  <c r="O7" i="3" s="1"/>
  <c r="N3" i="3"/>
  <c r="M3" i="3"/>
  <c r="L3" i="3"/>
  <c r="K3" i="3"/>
  <c r="J3" i="3"/>
  <c r="J6" i="3" s="1"/>
  <c r="J7" i="3" s="1"/>
  <c r="I3" i="3"/>
  <c r="I6" i="3" s="1"/>
  <c r="I7" i="3" s="1"/>
  <c r="H3" i="3"/>
  <c r="G3" i="3"/>
  <c r="F3" i="3"/>
  <c r="E3" i="3"/>
  <c r="E6" i="3" s="1"/>
  <c r="E7" i="3" s="1"/>
  <c r="D3" i="3"/>
  <c r="D6" i="3" s="1"/>
  <c r="D7" i="3" s="1"/>
  <c r="C3" i="3"/>
  <c r="C6" i="3" s="1"/>
  <c r="C7" i="3" s="1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C36" i="3"/>
  <c r="D24" i="2"/>
  <c r="E24" i="2"/>
  <c r="F24" i="2"/>
  <c r="G24" i="2"/>
  <c r="H24" i="2"/>
  <c r="I24" i="2"/>
  <c r="J24" i="2"/>
  <c r="K24" i="2"/>
  <c r="K27" i="2" s="1"/>
  <c r="K28" i="2" s="1"/>
  <c r="L24" i="2"/>
  <c r="L27" i="2" s="1"/>
  <c r="L28" i="2" s="1"/>
  <c r="M24" i="2"/>
  <c r="N24" i="2"/>
  <c r="O24" i="2"/>
  <c r="P24" i="2"/>
  <c r="Q24" i="2"/>
  <c r="R24" i="2"/>
  <c r="S24" i="2"/>
  <c r="T24" i="2"/>
  <c r="U24" i="2"/>
  <c r="V24" i="2"/>
  <c r="W24" i="2"/>
  <c r="W27" i="2" s="1"/>
  <c r="W28" i="2" s="1"/>
  <c r="D25" i="2"/>
  <c r="D27" i="2" s="1"/>
  <c r="D28" i="2" s="1"/>
  <c r="E25" i="2"/>
  <c r="F25" i="2"/>
  <c r="G25" i="2"/>
  <c r="H25" i="2"/>
  <c r="H27" i="2" s="1"/>
  <c r="H28" i="2" s="1"/>
  <c r="I25" i="2"/>
  <c r="I27" i="2" s="1"/>
  <c r="I28" i="2" s="1"/>
  <c r="J25" i="2"/>
  <c r="K25" i="2"/>
  <c r="L25" i="2"/>
  <c r="M25" i="2"/>
  <c r="N25" i="2"/>
  <c r="O25" i="2"/>
  <c r="O27" i="2" s="1"/>
  <c r="O28" i="2" s="1"/>
  <c r="P25" i="2"/>
  <c r="P27" i="2" s="1"/>
  <c r="P28" i="2" s="1"/>
  <c r="Q25" i="2"/>
  <c r="R25" i="2"/>
  <c r="S25" i="2"/>
  <c r="T25" i="2"/>
  <c r="T27" i="2" s="1"/>
  <c r="T28" i="2" s="1"/>
  <c r="U25" i="2"/>
  <c r="U27" i="2" s="1"/>
  <c r="U28" i="2" s="1"/>
  <c r="V25" i="2"/>
  <c r="W25" i="2"/>
  <c r="D26" i="2"/>
  <c r="E26" i="2"/>
  <c r="F26" i="2"/>
  <c r="G26" i="2"/>
  <c r="G27" i="2" s="1"/>
  <c r="G28" i="2" s="1"/>
  <c r="H26" i="2"/>
  <c r="I26" i="2"/>
  <c r="J26" i="2"/>
  <c r="K26" i="2"/>
  <c r="L26" i="2"/>
  <c r="M26" i="2"/>
  <c r="M27" i="2" s="1"/>
  <c r="M28" i="2" s="1"/>
  <c r="N26" i="2"/>
  <c r="O26" i="2"/>
  <c r="P26" i="2"/>
  <c r="Q26" i="2"/>
  <c r="R26" i="2"/>
  <c r="S26" i="2"/>
  <c r="S27" i="2" s="1"/>
  <c r="S28" i="2" s="1"/>
  <c r="T26" i="2"/>
  <c r="U26" i="2"/>
  <c r="V26" i="2"/>
  <c r="W26" i="2"/>
  <c r="E27" i="2"/>
  <c r="E28" i="2" s="1"/>
  <c r="F27" i="2"/>
  <c r="J27" i="2"/>
  <c r="N27" i="2"/>
  <c r="Q27" i="2"/>
  <c r="Q28" i="2" s="1"/>
  <c r="R27" i="2"/>
  <c r="V27" i="2"/>
  <c r="F28" i="2"/>
  <c r="J28" i="2"/>
  <c r="N28" i="2"/>
  <c r="R28" i="2"/>
  <c r="V28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C26" i="2"/>
  <c r="C25" i="2"/>
  <c r="C24" i="2"/>
  <c r="C32" i="2"/>
  <c r="C31" i="2"/>
  <c r="C30" i="2"/>
  <c r="C29" i="2"/>
  <c r="L21" i="2"/>
  <c r="L20" i="2"/>
  <c r="U19" i="2"/>
  <c r="L16" i="2"/>
  <c r="L17" i="2" s="1"/>
  <c r="W15" i="2"/>
  <c r="W21" i="2" s="1"/>
  <c r="V15" i="2"/>
  <c r="V21" i="2" s="1"/>
  <c r="U15" i="2"/>
  <c r="U21" i="2" s="1"/>
  <c r="L15" i="2"/>
  <c r="L18" i="2" s="1"/>
  <c r="K15" i="2"/>
  <c r="K21" i="2" s="1"/>
  <c r="J15" i="2"/>
  <c r="J21" i="2" s="1"/>
  <c r="I15" i="2"/>
  <c r="I21" i="2" s="1"/>
  <c r="W14" i="2"/>
  <c r="V14" i="2"/>
  <c r="U14" i="2"/>
  <c r="T14" i="2"/>
  <c r="T15" i="2" s="1"/>
  <c r="S14" i="2"/>
  <c r="S15" i="2" s="1"/>
  <c r="R14" i="2"/>
  <c r="R15" i="2" s="1"/>
  <c r="Q14" i="2"/>
  <c r="Q15" i="2" s="1"/>
  <c r="P14" i="2"/>
  <c r="P15" i="2" s="1"/>
  <c r="O14" i="2"/>
  <c r="O15" i="2" s="1"/>
  <c r="N14" i="2"/>
  <c r="N15" i="2" s="1"/>
  <c r="M14" i="2"/>
  <c r="M15" i="2" s="1"/>
  <c r="L14" i="2"/>
  <c r="K14" i="2"/>
  <c r="J14" i="2"/>
  <c r="I14" i="2"/>
  <c r="H14" i="2"/>
  <c r="H15" i="2" s="1"/>
  <c r="G14" i="2"/>
  <c r="G15" i="2" s="1"/>
  <c r="F14" i="2"/>
  <c r="F15" i="2" s="1"/>
  <c r="E14" i="2"/>
  <c r="E15" i="2" s="1"/>
  <c r="D14" i="2"/>
  <c r="D15" i="2" s="1"/>
  <c r="C14" i="2"/>
  <c r="C15" i="2" s="1"/>
  <c r="Y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C13" i="2"/>
  <c r="D3" i="2"/>
  <c r="E3" i="2"/>
  <c r="F3" i="2"/>
  <c r="G3" i="2"/>
  <c r="H3" i="2"/>
  <c r="I3" i="2"/>
  <c r="J3" i="2"/>
  <c r="K3" i="2"/>
  <c r="L3" i="2"/>
  <c r="M3" i="2"/>
  <c r="N3" i="2"/>
  <c r="N6" i="2" s="1"/>
  <c r="N7" i="2" s="1"/>
  <c r="O3" i="2"/>
  <c r="P3" i="2"/>
  <c r="Q3" i="2"/>
  <c r="R3" i="2"/>
  <c r="S3" i="2"/>
  <c r="T3" i="2"/>
  <c r="U3" i="2"/>
  <c r="V3" i="2"/>
  <c r="W3" i="2"/>
  <c r="D4" i="2"/>
  <c r="D5" i="2" s="1"/>
  <c r="E4" i="2"/>
  <c r="F4" i="2"/>
  <c r="F5" i="2" s="1"/>
  <c r="G4" i="2"/>
  <c r="G5" i="2" s="1"/>
  <c r="H4" i="2"/>
  <c r="I4" i="2"/>
  <c r="I5" i="2" s="1"/>
  <c r="J4" i="2"/>
  <c r="K4" i="2"/>
  <c r="L4" i="2"/>
  <c r="M4" i="2"/>
  <c r="N4" i="2"/>
  <c r="O4" i="2"/>
  <c r="P4" i="2"/>
  <c r="P5" i="2" s="1"/>
  <c r="Q4" i="2"/>
  <c r="R4" i="2"/>
  <c r="R5" i="2" s="1"/>
  <c r="S4" i="2"/>
  <c r="S5" i="2" s="1"/>
  <c r="T4" i="2"/>
  <c r="U4" i="2"/>
  <c r="U5" i="2" s="1"/>
  <c r="V4" i="2"/>
  <c r="W4" i="2"/>
  <c r="E5" i="2"/>
  <c r="H5" i="2"/>
  <c r="H10" i="2" s="1"/>
  <c r="J5" i="2"/>
  <c r="J11" i="2" s="1"/>
  <c r="K5" i="2"/>
  <c r="K10" i="2" s="1"/>
  <c r="L5" i="2"/>
  <c r="M5" i="2"/>
  <c r="M6" i="2" s="1"/>
  <c r="M7" i="2" s="1"/>
  <c r="N5" i="2"/>
  <c r="O5" i="2"/>
  <c r="Q5" i="2"/>
  <c r="T5" i="2"/>
  <c r="T10" i="2" s="1"/>
  <c r="V5" i="2"/>
  <c r="V10" i="2" s="1"/>
  <c r="W5" i="2"/>
  <c r="W10" i="2" s="1"/>
  <c r="E6" i="2"/>
  <c r="E7" i="2" s="1"/>
  <c r="L6" i="2"/>
  <c r="L7" i="2" s="1"/>
  <c r="O6" i="2"/>
  <c r="O7" i="2" s="1"/>
  <c r="Q6" i="2"/>
  <c r="Q7" i="2" s="1"/>
  <c r="E8" i="2"/>
  <c r="H8" i="2"/>
  <c r="K8" i="2"/>
  <c r="L8" i="2"/>
  <c r="M8" i="2"/>
  <c r="N8" i="2"/>
  <c r="O8" i="2"/>
  <c r="Q8" i="2"/>
  <c r="T8" i="2"/>
  <c r="W8" i="2"/>
  <c r="E9" i="2"/>
  <c r="L9" i="2"/>
  <c r="N9" i="2"/>
  <c r="O9" i="2"/>
  <c r="Q9" i="2"/>
  <c r="E10" i="2"/>
  <c r="L10" i="2"/>
  <c r="M10" i="2"/>
  <c r="N10" i="2"/>
  <c r="O10" i="2"/>
  <c r="Q10" i="2"/>
  <c r="E11" i="2"/>
  <c r="H11" i="2"/>
  <c r="K11" i="2"/>
  <c r="L11" i="2"/>
  <c r="M11" i="2"/>
  <c r="N11" i="2"/>
  <c r="O11" i="2"/>
  <c r="Q11" i="2"/>
  <c r="T11" i="2"/>
  <c r="V11" i="2"/>
  <c r="W11" i="2"/>
  <c r="C5" i="2"/>
  <c r="C3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C36" i="2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65" i="4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65" i="2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65" i="3"/>
  <c r="I4" i="10" l="1"/>
  <c r="I5" i="10" s="1"/>
  <c r="I10" i="10" s="1"/>
  <c r="R4" i="10"/>
  <c r="R5" i="10" s="1"/>
  <c r="R11" i="10" s="1"/>
  <c r="U4" i="10"/>
  <c r="U5" i="10" s="1"/>
  <c r="D4" i="9"/>
  <c r="D5" i="9" s="1"/>
  <c r="D6" i="9" s="1"/>
  <c r="D7" i="9" s="1"/>
  <c r="F4" i="9"/>
  <c r="F5" i="9" s="1"/>
  <c r="I4" i="9"/>
  <c r="I5" i="9" s="1"/>
  <c r="I8" i="9" s="1"/>
  <c r="P4" i="9"/>
  <c r="P5" i="9" s="1"/>
  <c r="P6" i="9" s="1"/>
  <c r="P7" i="9" s="1"/>
  <c r="R4" i="9"/>
  <c r="R5" i="9" s="1"/>
  <c r="R8" i="9" s="1"/>
  <c r="E8" i="8"/>
  <c r="E11" i="8"/>
  <c r="J6" i="8"/>
  <c r="J7" i="8" s="1"/>
  <c r="G4" i="8"/>
  <c r="G5" i="8" s="1"/>
  <c r="G9" i="8" s="1"/>
  <c r="J4" i="8"/>
  <c r="J5" i="8" s="1"/>
  <c r="J10" i="8" s="1"/>
  <c r="L4" i="8"/>
  <c r="L5" i="8" s="1"/>
  <c r="L6" i="8" s="1"/>
  <c r="L7" i="8" s="1"/>
  <c r="N4" i="8"/>
  <c r="N5" i="8" s="1"/>
  <c r="N10" i="8" s="1"/>
  <c r="M4" i="8"/>
  <c r="M5" i="8" s="1"/>
  <c r="Q4" i="8"/>
  <c r="Q5" i="8" s="1"/>
  <c r="Q6" i="8" s="1"/>
  <c r="Q7" i="8" s="1"/>
  <c r="S6" i="8"/>
  <c r="S7" i="8" s="1"/>
  <c r="T4" i="8"/>
  <c r="T5" i="8" s="1"/>
  <c r="T9" i="8" s="1"/>
  <c r="R4" i="8"/>
  <c r="R5" i="8" s="1"/>
  <c r="R11" i="8" s="1"/>
  <c r="V4" i="8"/>
  <c r="V5" i="8" s="1"/>
  <c r="V10" i="8" s="1"/>
  <c r="Y13" i="8"/>
  <c r="Q14" i="8" s="1"/>
  <c r="Q15" i="8" s="1"/>
  <c r="Q16" i="8" s="1"/>
  <c r="Q17" i="8" s="1"/>
  <c r="U9" i="8"/>
  <c r="U10" i="8"/>
  <c r="U11" i="8"/>
  <c r="U8" i="8"/>
  <c r="H9" i="8"/>
  <c r="H8" i="8"/>
  <c r="H10" i="8"/>
  <c r="H11" i="8"/>
  <c r="U14" i="8"/>
  <c r="U15" i="8" s="1"/>
  <c r="U16" i="8" s="1"/>
  <c r="U17" i="8" s="1"/>
  <c r="T14" i="8"/>
  <c r="T15" i="8" s="1"/>
  <c r="H14" i="8"/>
  <c r="H15" i="8" s="1"/>
  <c r="H16" i="8" s="1"/>
  <c r="H17" i="8" s="1"/>
  <c r="S14" i="8"/>
  <c r="S15" i="8" s="1"/>
  <c r="G14" i="8"/>
  <c r="G15" i="8" s="1"/>
  <c r="R14" i="8"/>
  <c r="R15" i="8" s="1"/>
  <c r="F14" i="8"/>
  <c r="F15" i="8" s="1"/>
  <c r="E14" i="8"/>
  <c r="E15" i="8" s="1"/>
  <c r="P14" i="8"/>
  <c r="P15" i="8" s="1"/>
  <c r="D14" i="8"/>
  <c r="D15" i="8" s="1"/>
  <c r="D16" i="8" s="1"/>
  <c r="D17" i="8" s="1"/>
  <c r="I14" i="8"/>
  <c r="I15" i="8" s="1"/>
  <c r="O14" i="8"/>
  <c r="O15" i="8" s="1"/>
  <c r="O16" i="8" s="1"/>
  <c r="O17" i="8" s="1"/>
  <c r="C14" i="8"/>
  <c r="C15" i="8" s="1"/>
  <c r="C16" i="8" s="1"/>
  <c r="C17" i="8" s="1"/>
  <c r="N14" i="8"/>
  <c r="N15" i="8" s="1"/>
  <c r="J14" i="8"/>
  <c r="J15" i="8" s="1"/>
  <c r="J16" i="8" s="1"/>
  <c r="J17" i="8" s="1"/>
  <c r="M14" i="8"/>
  <c r="M15" i="8" s="1"/>
  <c r="L14" i="8"/>
  <c r="L15" i="8" s="1"/>
  <c r="W14" i="8"/>
  <c r="W15" i="8" s="1"/>
  <c r="W16" i="8" s="1"/>
  <c r="W17" i="8" s="1"/>
  <c r="K14" i="8"/>
  <c r="K15" i="8" s="1"/>
  <c r="K16" i="8" s="1"/>
  <c r="K17" i="8" s="1"/>
  <c r="P16" i="8"/>
  <c r="P17" i="8" s="1"/>
  <c r="T6" i="8"/>
  <c r="T7" i="8" s="1"/>
  <c r="N11" i="8"/>
  <c r="N8" i="8"/>
  <c r="N6" i="8"/>
  <c r="N7" i="8" s="1"/>
  <c r="N9" i="8"/>
  <c r="U10" i="9"/>
  <c r="U11" i="9"/>
  <c r="U9" i="9"/>
  <c r="U8" i="9"/>
  <c r="E16" i="8"/>
  <c r="E17" i="8" s="1"/>
  <c r="U10" i="10"/>
  <c r="U11" i="10"/>
  <c r="U9" i="10"/>
  <c r="U8" i="10"/>
  <c r="H6" i="8"/>
  <c r="H7" i="8" s="1"/>
  <c r="S9" i="8"/>
  <c r="S10" i="8"/>
  <c r="S11" i="8"/>
  <c r="S8" i="8"/>
  <c r="U6" i="8"/>
  <c r="U7" i="8" s="1"/>
  <c r="F11" i="10"/>
  <c r="I4" i="8"/>
  <c r="I5" i="8" s="1"/>
  <c r="I6" i="8" s="1"/>
  <c r="I7" i="8" s="1"/>
  <c r="R9" i="10"/>
  <c r="R10" i="10"/>
  <c r="P9" i="9"/>
  <c r="P10" i="9"/>
  <c r="P11" i="9"/>
  <c r="Q4" i="10"/>
  <c r="Q5" i="10" s="1"/>
  <c r="E4" i="10"/>
  <c r="E5" i="10" s="1"/>
  <c r="E6" i="10" s="1"/>
  <c r="E7" i="10" s="1"/>
  <c r="P4" i="10"/>
  <c r="P5" i="10" s="1"/>
  <c r="P6" i="10" s="1"/>
  <c r="P7" i="10" s="1"/>
  <c r="D4" i="10"/>
  <c r="D5" i="10" s="1"/>
  <c r="D6" i="10" s="1"/>
  <c r="D7" i="10" s="1"/>
  <c r="M4" i="10"/>
  <c r="M5" i="10" s="1"/>
  <c r="M6" i="10" s="1"/>
  <c r="M7" i="10" s="1"/>
  <c r="L4" i="10"/>
  <c r="L5" i="10" s="1"/>
  <c r="W4" i="10"/>
  <c r="W5" i="10" s="1"/>
  <c r="W6" i="10" s="1"/>
  <c r="W7" i="10" s="1"/>
  <c r="K4" i="10"/>
  <c r="K5" i="10" s="1"/>
  <c r="K6" i="10" s="1"/>
  <c r="K7" i="10" s="1"/>
  <c r="V4" i="10"/>
  <c r="V5" i="10" s="1"/>
  <c r="J4" i="10"/>
  <c r="J5" i="10" s="1"/>
  <c r="F9" i="10"/>
  <c r="F10" i="10"/>
  <c r="F9" i="9"/>
  <c r="F10" i="9"/>
  <c r="J8" i="8"/>
  <c r="V8" i="8"/>
  <c r="K4" i="8"/>
  <c r="K5" i="8" s="1"/>
  <c r="K6" i="8" s="1"/>
  <c r="K7" i="8" s="1"/>
  <c r="W4" i="8"/>
  <c r="W5" i="8" s="1"/>
  <c r="W6" i="8" s="1"/>
  <c r="W7" i="8" s="1"/>
  <c r="E6" i="8"/>
  <c r="E7" i="8" s="1"/>
  <c r="E10" i="8"/>
  <c r="R10" i="9"/>
  <c r="F11" i="9"/>
  <c r="R8" i="10"/>
  <c r="F8" i="9"/>
  <c r="U6" i="9"/>
  <c r="U7" i="9" s="1"/>
  <c r="O4" i="9"/>
  <c r="O5" i="9" s="1"/>
  <c r="Y13" i="10"/>
  <c r="M8" i="8"/>
  <c r="J11" i="8"/>
  <c r="V9" i="8"/>
  <c r="Q4" i="9"/>
  <c r="Q5" i="9" s="1"/>
  <c r="E4" i="9"/>
  <c r="E5" i="9" s="1"/>
  <c r="E6" i="9" s="1"/>
  <c r="E7" i="9" s="1"/>
  <c r="L4" i="9"/>
  <c r="L5" i="9" s="1"/>
  <c r="W4" i="9"/>
  <c r="W5" i="9" s="1"/>
  <c r="K4" i="9"/>
  <c r="K5" i="9" s="1"/>
  <c r="J4" i="9"/>
  <c r="J5" i="9" s="1"/>
  <c r="T4" i="9"/>
  <c r="T5" i="9" s="1"/>
  <c r="H4" i="9"/>
  <c r="H5" i="9" s="1"/>
  <c r="H6" i="9" s="1"/>
  <c r="H7" i="9" s="1"/>
  <c r="J9" i="8"/>
  <c r="E9" i="8"/>
  <c r="C4" i="8"/>
  <c r="C5" i="8" s="1"/>
  <c r="O4" i="8"/>
  <c r="O5" i="8" s="1"/>
  <c r="F6" i="9"/>
  <c r="F7" i="9" s="1"/>
  <c r="Y13" i="9"/>
  <c r="F6" i="10"/>
  <c r="F7" i="10" s="1"/>
  <c r="D4" i="8"/>
  <c r="D5" i="8" s="1"/>
  <c r="D6" i="8" s="1"/>
  <c r="D7" i="8" s="1"/>
  <c r="P4" i="8"/>
  <c r="P5" i="8" s="1"/>
  <c r="P6" i="8" s="1"/>
  <c r="P7" i="8" s="1"/>
  <c r="Q6" i="9"/>
  <c r="Q7" i="9" s="1"/>
  <c r="U6" i="10"/>
  <c r="U7" i="10" s="1"/>
  <c r="O4" i="10"/>
  <c r="O5" i="10" s="1"/>
  <c r="F4" i="8"/>
  <c r="F5" i="8" s="1"/>
  <c r="R6" i="10"/>
  <c r="R7" i="10" s="1"/>
  <c r="V6" i="10"/>
  <c r="V7" i="10" s="1"/>
  <c r="G6" i="10"/>
  <c r="G7" i="10" s="1"/>
  <c r="G4" i="9"/>
  <c r="G5" i="9" s="1"/>
  <c r="G6" i="9" s="1"/>
  <c r="G7" i="9" s="1"/>
  <c r="S4" i="9"/>
  <c r="S5" i="9" s="1"/>
  <c r="S6" i="9" s="1"/>
  <c r="S7" i="9" s="1"/>
  <c r="G4" i="10"/>
  <c r="G5" i="10" s="1"/>
  <c r="S4" i="10"/>
  <c r="S5" i="10" s="1"/>
  <c r="H4" i="10"/>
  <c r="H5" i="10" s="1"/>
  <c r="T4" i="10"/>
  <c r="T5" i="10" s="1"/>
  <c r="V4" i="9"/>
  <c r="V5" i="9" s="1"/>
  <c r="V6" i="9" s="1"/>
  <c r="V7" i="9" s="1"/>
  <c r="M4" i="9"/>
  <c r="M5" i="9" s="1"/>
  <c r="M6" i="9" s="1"/>
  <c r="M7" i="9" s="1"/>
  <c r="N4" i="9"/>
  <c r="N5" i="9" s="1"/>
  <c r="N4" i="10"/>
  <c r="N5" i="10" s="1"/>
  <c r="N6" i="10" s="1"/>
  <c r="N7" i="10" s="1"/>
  <c r="C4" i="9"/>
  <c r="C5" i="9" s="1"/>
  <c r="C4" i="10"/>
  <c r="C5" i="10" s="1"/>
  <c r="C6" i="10" s="1"/>
  <c r="C7" i="10" s="1"/>
  <c r="E11" i="4"/>
  <c r="E8" i="4"/>
  <c r="E9" i="4"/>
  <c r="E10" i="4"/>
  <c r="Q11" i="4"/>
  <c r="Q8" i="4"/>
  <c r="Q9" i="4"/>
  <c r="Q10" i="4"/>
  <c r="E16" i="4"/>
  <c r="E17" i="4" s="1"/>
  <c r="Q16" i="4"/>
  <c r="Q17" i="4" s="1"/>
  <c r="H8" i="4"/>
  <c r="H9" i="4"/>
  <c r="H10" i="4"/>
  <c r="H11" i="4"/>
  <c r="T8" i="4"/>
  <c r="T9" i="4"/>
  <c r="T10" i="4"/>
  <c r="T11" i="4"/>
  <c r="F6" i="4"/>
  <c r="F7" i="4" s="1"/>
  <c r="J9" i="4"/>
  <c r="J10" i="4"/>
  <c r="J11" i="4"/>
  <c r="J8" i="4"/>
  <c r="S8" i="4"/>
  <c r="S10" i="4"/>
  <c r="S9" i="4"/>
  <c r="S6" i="4"/>
  <c r="S7" i="4" s="1"/>
  <c r="S11" i="4"/>
  <c r="H6" i="4"/>
  <c r="H7" i="4" s="1"/>
  <c r="T6" i="4"/>
  <c r="T7" i="4" s="1"/>
  <c r="K9" i="4"/>
  <c r="K10" i="4"/>
  <c r="K11" i="4"/>
  <c r="K8" i="4"/>
  <c r="W9" i="4"/>
  <c r="W10" i="4"/>
  <c r="W11" i="4"/>
  <c r="W8" i="4"/>
  <c r="R11" i="4"/>
  <c r="R8" i="4"/>
  <c r="R9" i="4"/>
  <c r="R10" i="4"/>
  <c r="I6" i="4"/>
  <c r="I7" i="4" s="1"/>
  <c r="U6" i="4"/>
  <c r="U7" i="4" s="1"/>
  <c r="L9" i="4"/>
  <c r="L10" i="4"/>
  <c r="L11" i="4"/>
  <c r="L8" i="4"/>
  <c r="F11" i="4"/>
  <c r="F8" i="4"/>
  <c r="F9" i="4"/>
  <c r="F10" i="4"/>
  <c r="G8" i="4"/>
  <c r="G9" i="4"/>
  <c r="G10" i="4"/>
  <c r="G6" i="4"/>
  <c r="G7" i="4" s="1"/>
  <c r="G11" i="4"/>
  <c r="U8" i="4"/>
  <c r="U9" i="4"/>
  <c r="U10" i="4"/>
  <c r="U11" i="4"/>
  <c r="M10" i="4"/>
  <c r="M11" i="4"/>
  <c r="M8" i="4"/>
  <c r="M9" i="4"/>
  <c r="I8" i="4"/>
  <c r="I9" i="4"/>
  <c r="I10" i="4"/>
  <c r="I11" i="4"/>
  <c r="N10" i="4"/>
  <c r="N11" i="4"/>
  <c r="N8" i="4"/>
  <c r="N9" i="4"/>
  <c r="R6" i="4"/>
  <c r="R7" i="4" s="1"/>
  <c r="C10" i="4"/>
  <c r="C11" i="4"/>
  <c r="C8" i="4"/>
  <c r="C9" i="4"/>
  <c r="O10" i="4"/>
  <c r="O11" i="4"/>
  <c r="O8" i="4"/>
  <c r="O9" i="4"/>
  <c r="W14" i="4"/>
  <c r="W15" i="4" s="1"/>
  <c r="K14" i="4"/>
  <c r="K15" i="4" s="1"/>
  <c r="V14" i="4"/>
  <c r="V15" i="4" s="1"/>
  <c r="J14" i="4"/>
  <c r="J15" i="4" s="1"/>
  <c r="U14" i="4"/>
  <c r="U15" i="4" s="1"/>
  <c r="I14" i="4"/>
  <c r="I15" i="4" s="1"/>
  <c r="T14" i="4"/>
  <c r="T15" i="4" s="1"/>
  <c r="H14" i="4"/>
  <c r="H15" i="4" s="1"/>
  <c r="H16" i="4" s="1"/>
  <c r="H17" i="4" s="1"/>
  <c r="S14" i="4"/>
  <c r="S15" i="4" s="1"/>
  <c r="S16" i="4" s="1"/>
  <c r="S17" i="4" s="1"/>
  <c r="G14" i="4"/>
  <c r="G15" i="4" s="1"/>
  <c r="C14" i="4"/>
  <c r="C15" i="4" s="1"/>
  <c r="C16" i="4" s="1"/>
  <c r="C17" i="4" s="1"/>
  <c r="R14" i="4"/>
  <c r="R15" i="4" s="1"/>
  <c r="F14" i="4"/>
  <c r="F15" i="4" s="1"/>
  <c r="Q14" i="4"/>
  <c r="Q15" i="4" s="1"/>
  <c r="E14" i="4"/>
  <c r="E15" i="4" s="1"/>
  <c r="P14" i="4"/>
  <c r="P15" i="4" s="1"/>
  <c r="D14" i="4"/>
  <c r="D15" i="4" s="1"/>
  <c r="D16" i="4" s="1"/>
  <c r="D17" i="4" s="1"/>
  <c r="N14" i="4"/>
  <c r="N15" i="4" s="1"/>
  <c r="M14" i="4"/>
  <c r="M15" i="4" s="1"/>
  <c r="O14" i="4"/>
  <c r="O15" i="4" s="1"/>
  <c r="L14" i="4"/>
  <c r="L15" i="4" s="1"/>
  <c r="D6" i="4"/>
  <c r="D7" i="4" s="1"/>
  <c r="P6" i="4"/>
  <c r="P7" i="4" s="1"/>
  <c r="V8" i="4"/>
  <c r="D10" i="4"/>
  <c r="P10" i="4"/>
  <c r="F16" i="4"/>
  <c r="F17" i="4" s="1"/>
  <c r="R16" i="4"/>
  <c r="R17" i="4" s="1"/>
  <c r="E6" i="4"/>
  <c r="E7" i="4" s="1"/>
  <c r="Q6" i="4"/>
  <c r="Q7" i="4" s="1"/>
  <c r="T16" i="4"/>
  <c r="T17" i="4" s="1"/>
  <c r="J16" i="4"/>
  <c r="J17" i="4" s="1"/>
  <c r="V16" i="4"/>
  <c r="V17" i="4" s="1"/>
  <c r="K16" i="4"/>
  <c r="K17" i="4" s="1"/>
  <c r="W16" i="4"/>
  <c r="W17" i="4" s="1"/>
  <c r="D8" i="4"/>
  <c r="P8" i="4"/>
  <c r="V10" i="4"/>
  <c r="P9" i="4"/>
  <c r="M16" i="4"/>
  <c r="M17" i="4" s="1"/>
  <c r="N16" i="4"/>
  <c r="N17" i="4" s="1"/>
  <c r="D11" i="4"/>
  <c r="O16" i="4"/>
  <c r="O17" i="4" s="1"/>
  <c r="N14" i="3"/>
  <c r="N15" i="3" s="1"/>
  <c r="M14" i="3"/>
  <c r="M15" i="3" s="1"/>
  <c r="L14" i="3"/>
  <c r="L15" i="3" s="1"/>
  <c r="W14" i="3"/>
  <c r="W15" i="3" s="1"/>
  <c r="K14" i="3"/>
  <c r="K15" i="3" s="1"/>
  <c r="V14" i="3"/>
  <c r="V15" i="3" s="1"/>
  <c r="J14" i="3"/>
  <c r="J15" i="3" s="1"/>
  <c r="U14" i="3"/>
  <c r="U15" i="3" s="1"/>
  <c r="I14" i="3"/>
  <c r="I15" i="3" s="1"/>
  <c r="G14" i="3"/>
  <c r="G15" i="3" s="1"/>
  <c r="T14" i="3"/>
  <c r="T15" i="3" s="1"/>
  <c r="H14" i="3"/>
  <c r="H15" i="3" s="1"/>
  <c r="S14" i="3"/>
  <c r="S15" i="3" s="1"/>
  <c r="R14" i="3"/>
  <c r="R15" i="3" s="1"/>
  <c r="F14" i="3"/>
  <c r="F15" i="3" s="1"/>
  <c r="P14" i="3"/>
  <c r="P15" i="3" s="1"/>
  <c r="Q14" i="3"/>
  <c r="Q15" i="3" s="1"/>
  <c r="E14" i="3"/>
  <c r="E15" i="3" s="1"/>
  <c r="D14" i="3"/>
  <c r="D15" i="3" s="1"/>
  <c r="O14" i="3"/>
  <c r="O15" i="3" s="1"/>
  <c r="C14" i="3"/>
  <c r="C15" i="3" s="1"/>
  <c r="R10" i="3"/>
  <c r="R8" i="3"/>
  <c r="R11" i="3"/>
  <c r="R9" i="3"/>
  <c r="G10" i="3"/>
  <c r="G11" i="3"/>
  <c r="G8" i="3"/>
  <c r="G9" i="3"/>
  <c r="S10" i="3"/>
  <c r="S11" i="3"/>
  <c r="S8" i="3"/>
  <c r="S9" i="3"/>
  <c r="H10" i="3"/>
  <c r="H6" i="3"/>
  <c r="H7" i="3" s="1"/>
  <c r="H11" i="3"/>
  <c r="H8" i="3"/>
  <c r="H9" i="3"/>
  <c r="T10" i="3"/>
  <c r="T6" i="3"/>
  <c r="T7" i="3" s="1"/>
  <c r="T11" i="3"/>
  <c r="T8" i="3"/>
  <c r="T9" i="3"/>
  <c r="R6" i="3"/>
  <c r="R7" i="3" s="1"/>
  <c r="F6" i="3"/>
  <c r="F7" i="3" s="1"/>
  <c r="G6" i="3"/>
  <c r="G7" i="3" s="1"/>
  <c r="S6" i="3"/>
  <c r="S7" i="3" s="1"/>
  <c r="F10" i="3"/>
  <c r="F8" i="3"/>
  <c r="F11" i="3"/>
  <c r="F9" i="3"/>
  <c r="K11" i="3"/>
  <c r="K8" i="3"/>
  <c r="K9" i="3"/>
  <c r="K10" i="3"/>
  <c r="W11" i="3"/>
  <c r="W8" i="3"/>
  <c r="W9" i="3"/>
  <c r="W10" i="3"/>
  <c r="L8" i="3"/>
  <c r="L9" i="3"/>
  <c r="L10" i="3"/>
  <c r="L6" i="3"/>
  <c r="L7" i="3" s="1"/>
  <c r="L11" i="3"/>
  <c r="M8" i="3"/>
  <c r="M9" i="3"/>
  <c r="M10" i="3"/>
  <c r="M6" i="3"/>
  <c r="M7" i="3" s="1"/>
  <c r="M11" i="3"/>
  <c r="K6" i="3"/>
  <c r="K7" i="3" s="1"/>
  <c r="W6" i="3"/>
  <c r="W7" i="3" s="1"/>
  <c r="N8" i="3"/>
  <c r="N9" i="3"/>
  <c r="N10" i="3"/>
  <c r="N11" i="3"/>
  <c r="D9" i="3"/>
  <c r="D10" i="3"/>
  <c r="D11" i="3"/>
  <c r="D8" i="3"/>
  <c r="P9" i="3"/>
  <c r="P10" i="3"/>
  <c r="P11" i="3"/>
  <c r="P8" i="3"/>
  <c r="C11" i="3"/>
  <c r="C9" i="3"/>
  <c r="C10" i="3"/>
  <c r="C8" i="3"/>
  <c r="O9" i="3"/>
  <c r="O10" i="3"/>
  <c r="O8" i="3"/>
  <c r="O11" i="3"/>
  <c r="N6" i="3"/>
  <c r="N7" i="3" s="1"/>
  <c r="I10" i="3"/>
  <c r="U10" i="3"/>
  <c r="J10" i="3"/>
  <c r="V10" i="3"/>
  <c r="U9" i="3"/>
  <c r="E8" i="3"/>
  <c r="Q8" i="3"/>
  <c r="I9" i="3"/>
  <c r="J9" i="3"/>
  <c r="V9" i="3"/>
  <c r="E11" i="3"/>
  <c r="Q11" i="3"/>
  <c r="I8" i="3"/>
  <c r="U8" i="3"/>
  <c r="J8" i="3"/>
  <c r="V8" i="3"/>
  <c r="E10" i="3"/>
  <c r="Q10" i="3"/>
  <c r="C27" i="2"/>
  <c r="C28" i="2" s="1"/>
  <c r="M18" i="2"/>
  <c r="M19" i="2"/>
  <c r="M20" i="2"/>
  <c r="M16" i="2"/>
  <c r="M17" i="2" s="1"/>
  <c r="M21" i="2"/>
  <c r="N18" i="2"/>
  <c r="N19" i="2"/>
  <c r="N20" i="2"/>
  <c r="N16" i="2"/>
  <c r="N17" i="2" s="1"/>
  <c r="N21" i="2"/>
  <c r="C19" i="2"/>
  <c r="C20" i="2"/>
  <c r="C16" i="2"/>
  <c r="C17" i="2" s="1"/>
  <c r="C21" i="2"/>
  <c r="C18" i="2"/>
  <c r="O19" i="2"/>
  <c r="O20" i="2"/>
  <c r="O16" i="2"/>
  <c r="O17" i="2" s="1"/>
  <c r="O21" i="2"/>
  <c r="O18" i="2"/>
  <c r="D19" i="2"/>
  <c r="D20" i="2"/>
  <c r="D16" i="2"/>
  <c r="D17" i="2" s="1"/>
  <c r="D21" i="2"/>
  <c r="D18" i="2"/>
  <c r="P19" i="2"/>
  <c r="P20" i="2"/>
  <c r="P16" i="2"/>
  <c r="P17" i="2" s="1"/>
  <c r="P21" i="2"/>
  <c r="P18" i="2"/>
  <c r="E19" i="2"/>
  <c r="E20" i="2"/>
  <c r="E16" i="2"/>
  <c r="E17" i="2" s="1"/>
  <c r="E21" i="2"/>
  <c r="E18" i="2"/>
  <c r="Q19" i="2"/>
  <c r="Q20" i="2"/>
  <c r="Q16" i="2"/>
  <c r="Q17" i="2" s="1"/>
  <c r="Q21" i="2"/>
  <c r="Q18" i="2"/>
  <c r="F20" i="2"/>
  <c r="F16" i="2"/>
  <c r="F17" i="2" s="1"/>
  <c r="F21" i="2"/>
  <c r="F18" i="2"/>
  <c r="F19" i="2"/>
  <c r="R20" i="2"/>
  <c r="R16" i="2"/>
  <c r="R17" i="2" s="1"/>
  <c r="R21" i="2"/>
  <c r="R18" i="2"/>
  <c r="R19" i="2"/>
  <c r="G20" i="2"/>
  <c r="G16" i="2"/>
  <c r="G17" i="2" s="1"/>
  <c r="G21" i="2"/>
  <c r="G18" i="2"/>
  <c r="G19" i="2"/>
  <c r="S20" i="2"/>
  <c r="S16" i="2"/>
  <c r="S17" i="2" s="1"/>
  <c r="S21" i="2"/>
  <c r="S18" i="2"/>
  <c r="S19" i="2"/>
  <c r="H20" i="2"/>
  <c r="H16" i="2"/>
  <c r="H17" i="2" s="1"/>
  <c r="H21" i="2"/>
  <c r="H18" i="2"/>
  <c r="H19" i="2"/>
  <c r="T20" i="2"/>
  <c r="T16" i="2"/>
  <c r="T17" i="2" s="1"/>
  <c r="T21" i="2"/>
  <c r="T18" i="2"/>
  <c r="T19" i="2"/>
  <c r="J16" i="2"/>
  <c r="J17" i="2" s="1"/>
  <c r="V16" i="2"/>
  <c r="V17" i="2" s="1"/>
  <c r="J20" i="2"/>
  <c r="V20" i="2"/>
  <c r="I16" i="2"/>
  <c r="I17" i="2" s="1"/>
  <c r="U16" i="2"/>
  <c r="U17" i="2" s="1"/>
  <c r="I20" i="2"/>
  <c r="U20" i="2"/>
  <c r="K16" i="2"/>
  <c r="K17" i="2" s="1"/>
  <c r="W16" i="2"/>
  <c r="W17" i="2" s="1"/>
  <c r="K20" i="2"/>
  <c r="W20" i="2"/>
  <c r="I19" i="2"/>
  <c r="J19" i="2"/>
  <c r="V19" i="2"/>
  <c r="I18" i="2"/>
  <c r="U18" i="2"/>
  <c r="L19" i="2"/>
  <c r="J18" i="2"/>
  <c r="V18" i="2"/>
  <c r="K19" i="2"/>
  <c r="W19" i="2"/>
  <c r="K18" i="2"/>
  <c r="W18" i="2"/>
  <c r="S6" i="2"/>
  <c r="S7" i="2" s="1"/>
  <c r="S9" i="2"/>
  <c r="S8" i="2"/>
  <c r="S11" i="2"/>
  <c r="S10" i="2"/>
  <c r="R6" i="2"/>
  <c r="R7" i="2" s="1"/>
  <c r="R9" i="2"/>
  <c r="R8" i="2"/>
  <c r="R11" i="2"/>
  <c r="R10" i="2"/>
  <c r="F6" i="2"/>
  <c r="F7" i="2" s="1"/>
  <c r="F9" i="2"/>
  <c r="F10" i="2"/>
  <c r="F8" i="2"/>
  <c r="F11" i="2"/>
  <c r="G6" i="2"/>
  <c r="G7" i="2" s="1"/>
  <c r="G9" i="2"/>
  <c r="G8" i="2"/>
  <c r="G11" i="2"/>
  <c r="G10" i="2"/>
  <c r="D6" i="2"/>
  <c r="D7" i="2" s="1"/>
  <c r="D9" i="2"/>
  <c r="D8" i="2"/>
  <c r="D11" i="2"/>
  <c r="D10" i="2"/>
  <c r="P6" i="2"/>
  <c r="P7" i="2" s="1"/>
  <c r="P9" i="2"/>
  <c r="P8" i="2"/>
  <c r="P11" i="2"/>
  <c r="P10" i="2"/>
  <c r="U10" i="2"/>
  <c r="U6" i="2"/>
  <c r="U7" i="2" s="1"/>
  <c r="U9" i="2"/>
  <c r="U8" i="2"/>
  <c r="U11" i="2"/>
  <c r="I10" i="2"/>
  <c r="I6" i="2"/>
  <c r="I7" i="2" s="1"/>
  <c r="I9" i="2"/>
  <c r="I8" i="2"/>
  <c r="I11" i="2"/>
  <c r="V8" i="2"/>
  <c r="M9" i="2"/>
  <c r="W9" i="2"/>
  <c r="K9" i="2"/>
  <c r="W6" i="2"/>
  <c r="W7" i="2" s="1"/>
  <c r="K6" i="2"/>
  <c r="K7" i="2" s="1"/>
  <c r="V9" i="2"/>
  <c r="J9" i="2"/>
  <c r="V6" i="2"/>
  <c r="V7" i="2" s="1"/>
  <c r="J6" i="2"/>
  <c r="J7" i="2" s="1"/>
  <c r="J8" i="2"/>
  <c r="T9" i="2"/>
  <c r="H9" i="2"/>
  <c r="T6" i="2"/>
  <c r="T7" i="2" s="1"/>
  <c r="H6" i="2"/>
  <c r="H7" i="2" s="1"/>
  <c r="J10" i="2"/>
  <c r="C11" i="2"/>
  <c r="C10" i="2"/>
  <c r="C9" i="2"/>
  <c r="C8" i="2"/>
  <c r="C6" i="2"/>
  <c r="C7" i="2" s="1"/>
  <c r="R9" i="9" l="1"/>
  <c r="P8" i="9"/>
  <c r="R6" i="9"/>
  <c r="R7" i="9" s="1"/>
  <c r="R11" i="9"/>
  <c r="G11" i="8"/>
  <c r="G10" i="8"/>
  <c r="G8" i="8"/>
  <c r="G6" i="8"/>
  <c r="G7" i="8" s="1"/>
  <c r="I6" i="10"/>
  <c r="I7" i="10" s="1"/>
  <c r="I8" i="10"/>
  <c r="I9" i="10"/>
  <c r="I11" i="10"/>
  <c r="D11" i="9"/>
  <c r="D9" i="9"/>
  <c r="D8" i="9"/>
  <c r="I11" i="9"/>
  <c r="I6" i="9"/>
  <c r="I7" i="9" s="1"/>
  <c r="I9" i="9"/>
  <c r="I10" i="9"/>
  <c r="D10" i="9"/>
  <c r="R10" i="8"/>
  <c r="R9" i="8"/>
  <c r="R8" i="8"/>
  <c r="M11" i="8"/>
  <c r="M10" i="8"/>
  <c r="Q10" i="8"/>
  <c r="T11" i="8"/>
  <c r="T10" i="8"/>
  <c r="L8" i="8"/>
  <c r="T8" i="8"/>
  <c r="L9" i="8"/>
  <c r="L11" i="8"/>
  <c r="Q8" i="8"/>
  <c r="Q11" i="8"/>
  <c r="L10" i="8"/>
  <c r="R6" i="8"/>
  <c r="R7" i="8" s="1"/>
  <c r="Q9" i="8"/>
  <c r="V11" i="8"/>
  <c r="M9" i="8"/>
  <c r="V14" i="8"/>
  <c r="V15" i="8" s="1"/>
  <c r="V20" i="8" s="1"/>
  <c r="V6" i="8"/>
  <c r="V7" i="8" s="1"/>
  <c r="M6" i="8"/>
  <c r="M7" i="8" s="1"/>
  <c r="R21" i="8"/>
  <c r="R19" i="8"/>
  <c r="R20" i="8"/>
  <c r="R18" i="8"/>
  <c r="F8" i="8"/>
  <c r="F9" i="8"/>
  <c r="F10" i="8"/>
  <c r="F6" i="8"/>
  <c r="F7" i="8" s="1"/>
  <c r="F11" i="8"/>
  <c r="T9" i="9"/>
  <c r="T10" i="9"/>
  <c r="T11" i="9"/>
  <c r="T8" i="9"/>
  <c r="M18" i="8"/>
  <c r="M16" i="8"/>
  <c r="M17" i="8" s="1"/>
  <c r="M21" i="8"/>
  <c r="M19" i="8"/>
  <c r="M20" i="8"/>
  <c r="G19" i="8"/>
  <c r="G20" i="8"/>
  <c r="G18" i="8"/>
  <c r="G21" i="8"/>
  <c r="G16" i="8"/>
  <c r="G17" i="8" s="1"/>
  <c r="F21" i="8"/>
  <c r="F19" i="8"/>
  <c r="F16" i="8"/>
  <c r="F17" i="8" s="1"/>
  <c r="F20" i="8"/>
  <c r="F18" i="8"/>
  <c r="L21" i="8"/>
  <c r="L19" i="8"/>
  <c r="L20" i="8"/>
  <c r="L18" i="8"/>
  <c r="L16" i="8"/>
  <c r="L17" i="8" s="1"/>
  <c r="T9" i="10"/>
  <c r="T10" i="10"/>
  <c r="T11" i="10"/>
  <c r="T8" i="10"/>
  <c r="H9" i="10"/>
  <c r="H10" i="10"/>
  <c r="H11" i="10"/>
  <c r="H8" i="10"/>
  <c r="T6" i="9"/>
  <c r="T7" i="9" s="1"/>
  <c r="J10" i="9"/>
  <c r="J11" i="9"/>
  <c r="J8" i="9"/>
  <c r="J9" i="9"/>
  <c r="J6" i="9"/>
  <c r="J7" i="9" s="1"/>
  <c r="J20" i="8"/>
  <c r="J18" i="8"/>
  <c r="J21" i="8"/>
  <c r="J19" i="8"/>
  <c r="S21" i="8"/>
  <c r="S19" i="8"/>
  <c r="S20" i="8"/>
  <c r="S18" i="8"/>
  <c r="S16" i="8"/>
  <c r="S17" i="8" s="1"/>
  <c r="S14" i="9"/>
  <c r="S15" i="9" s="1"/>
  <c r="G14" i="9"/>
  <c r="G15" i="9" s="1"/>
  <c r="R14" i="9"/>
  <c r="R15" i="9" s="1"/>
  <c r="F14" i="9"/>
  <c r="F15" i="9" s="1"/>
  <c r="Q14" i="9"/>
  <c r="Q15" i="9" s="1"/>
  <c r="E14" i="9"/>
  <c r="E15" i="9" s="1"/>
  <c r="P14" i="9"/>
  <c r="P15" i="9" s="1"/>
  <c r="D14" i="9"/>
  <c r="D15" i="9" s="1"/>
  <c r="O14" i="9"/>
  <c r="O15" i="9" s="1"/>
  <c r="C14" i="9"/>
  <c r="C15" i="9" s="1"/>
  <c r="N14" i="9"/>
  <c r="N15" i="9" s="1"/>
  <c r="M14" i="9"/>
  <c r="M15" i="9" s="1"/>
  <c r="L14" i="9"/>
  <c r="L15" i="9" s="1"/>
  <c r="V14" i="9"/>
  <c r="V15" i="9" s="1"/>
  <c r="J14" i="9"/>
  <c r="J15" i="9" s="1"/>
  <c r="U14" i="9"/>
  <c r="U15" i="9" s="1"/>
  <c r="I14" i="9"/>
  <c r="I15" i="9" s="1"/>
  <c r="W14" i="9"/>
  <c r="W15" i="9" s="1"/>
  <c r="T14" i="9"/>
  <c r="T15" i="9" s="1"/>
  <c r="K14" i="9"/>
  <c r="K15" i="9" s="1"/>
  <c r="H14" i="9"/>
  <c r="H15" i="9" s="1"/>
  <c r="O11" i="8"/>
  <c r="O8" i="8"/>
  <c r="O9" i="8"/>
  <c r="O10" i="8"/>
  <c r="O6" i="8"/>
  <c r="O7" i="8" s="1"/>
  <c r="K10" i="9"/>
  <c r="K11" i="9"/>
  <c r="K8" i="9"/>
  <c r="K9" i="9"/>
  <c r="J10" i="10"/>
  <c r="J11" i="10"/>
  <c r="J8" i="10"/>
  <c r="J9" i="10"/>
  <c r="N18" i="8"/>
  <c r="N21" i="8"/>
  <c r="N19" i="8"/>
  <c r="N20" i="8"/>
  <c r="H20" i="8"/>
  <c r="H18" i="8"/>
  <c r="H19" i="8"/>
  <c r="H21" i="8"/>
  <c r="W20" i="8"/>
  <c r="W18" i="8"/>
  <c r="W21" i="8"/>
  <c r="W19" i="8"/>
  <c r="Q8" i="10"/>
  <c r="Q9" i="10"/>
  <c r="Q10" i="10"/>
  <c r="Q11" i="10"/>
  <c r="S9" i="10"/>
  <c r="S10" i="10"/>
  <c r="S11" i="10"/>
  <c r="S8" i="10"/>
  <c r="C11" i="8"/>
  <c r="C8" i="8"/>
  <c r="C9" i="8"/>
  <c r="C10" i="8"/>
  <c r="C6" i="8"/>
  <c r="C7" i="8" s="1"/>
  <c r="W10" i="9"/>
  <c r="W11" i="9"/>
  <c r="W8" i="9"/>
  <c r="W9" i="9"/>
  <c r="V10" i="10"/>
  <c r="V11" i="10"/>
  <c r="V8" i="10"/>
  <c r="V9" i="10"/>
  <c r="C20" i="8"/>
  <c r="C21" i="8"/>
  <c r="C18" i="8"/>
  <c r="C19" i="8"/>
  <c r="T19" i="8"/>
  <c r="T21" i="8"/>
  <c r="T20" i="8"/>
  <c r="T18" i="8"/>
  <c r="N11" i="9"/>
  <c r="N8" i="9"/>
  <c r="N9" i="9"/>
  <c r="N10" i="9"/>
  <c r="G9" i="10"/>
  <c r="G10" i="10"/>
  <c r="G11" i="10"/>
  <c r="G8" i="10"/>
  <c r="O8" i="10"/>
  <c r="O9" i="10"/>
  <c r="O10" i="10"/>
  <c r="O11" i="10"/>
  <c r="L11" i="9"/>
  <c r="L8" i="9"/>
  <c r="L6" i="9"/>
  <c r="L7" i="9" s="1"/>
  <c r="L9" i="9"/>
  <c r="L10" i="9"/>
  <c r="W10" i="8"/>
  <c r="W11" i="8"/>
  <c r="W9" i="8"/>
  <c r="W8" i="8"/>
  <c r="K10" i="10"/>
  <c r="K11" i="10"/>
  <c r="K8" i="10"/>
  <c r="K9" i="10"/>
  <c r="O20" i="8"/>
  <c r="O18" i="8"/>
  <c r="O21" i="8"/>
  <c r="O19" i="8"/>
  <c r="U18" i="8"/>
  <c r="U20" i="8"/>
  <c r="U21" i="8"/>
  <c r="U19" i="8"/>
  <c r="P8" i="10"/>
  <c r="P9" i="10"/>
  <c r="P10" i="10"/>
  <c r="P11" i="10"/>
  <c r="E8" i="10"/>
  <c r="E9" i="10"/>
  <c r="E10" i="10"/>
  <c r="E11" i="10"/>
  <c r="V10" i="9"/>
  <c r="V11" i="9"/>
  <c r="V8" i="9"/>
  <c r="V9" i="9"/>
  <c r="E8" i="9"/>
  <c r="E9" i="9"/>
  <c r="E10" i="9"/>
  <c r="E11" i="9"/>
  <c r="K10" i="8"/>
  <c r="K11" i="8"/>
  <c r="K8" i="8"/>
  <c r="K9" i="8"/>
  <c r="W10" i="10"/>
  <c r="W11" i="10"/>
  <c r="W8" i="10"/>
  <c r="W9" i="10"/>
  <c r="T6" i="10"/>
  <c r="T7" i="10" s="1"/>
  <c r="I18" i="8"/>
  <c r="I20" i="8"/>
  <c r="I21" i="8"/>
  <c r="I16" i="8"/>
  <c r="I17" i="8" s="1"/>
  <c r="I19" i="8"/>
  <c r="O6" i="10"/>
  <c r="O7" i="10" s="1"/>
  <c r="M11" i="9"/>
  <c r="M8" i="9"/>
  <c r="M9" i="9"/>
  <c r="M10" i="9"/>
  <c r="S9" i="9"/>
  <c r="S10" i="9"/>
  <c r="S11" i="9"/>
  <c r="S8" i="9"/>
  <c r="C8" i="10"/>
  <c r="C9" i="10"/>
  <c r="C11" i="10"/>
  <c r="C10" i="10"/>
  <c r="G9" i="9"/>
  <c r="G10" i="9"/>
  <c r="G11" i="9"/>
  <c r="G8" i="9"/>
  <c r="J6" i="10"/>
  <c r="J7" i="10" s="1"/>
  <c r="N6" i="9"/>
  <c r="N7" i="9" s="1"/>
  <c r="P8" i="8"/>
  <c r="P9" i="8"/>
  <c r="P10" i="8"/>
  <c r="P11" i="8"/>
  <c r="Q8" i="9"/>
  <c r="Q9" i="9"/>
  <c r="Q10" i="9"/>
  <c r="Q11" i="9"/>
  <c r="S14" i="10"/>
  <c r="S15" i="10" s="1"/>
  <c r="G14" i="10"/>
  <c r="G15" i="10" s="1"/>
  <c r="R14" i="10"/>
  <c r="R15" i="10" s="1"/>
  <c r="F14" i="10"/>
  <c r="F15" i="10" s="1"/>
  <c r="Q14" i="10"/>
  <c r="Q15" i="10" s="1"/>
  <c r="E14" i="10"/>
  <c r="E15" i="10" s="1"/>
  <c r="P14" i="10"/>
  <c r="P15" i="10" s="1"/>
  <c r="D14" i="10"/>
  <c r="D15" i="10" s="1"/>
  <c r="O14" i="10"/>
  <c r="O15" i="10" s="1"/>
  <c r="C14" i="10"/>
  <c r="C15" i="10" s="1"/>
  <c r="N14" i="10"/>
  <c r="N15" i="10" s="1"/>
  <c r="M14" i="10"/>
  <c r="M15" i="10" s="1"/>
  <c r="L14" i="10"/>
  <c r="L15" i="10" s="1"/>
  <c r="V14" i="10"/>
  <c r="V15" i="10" s="1"/>
  <c r="J14" i="10"/>
  <c r="J15" i="10" s="1"/>
  <c r="U14" i="10"/>
  <c r="U15" i="10" s="1"/>
  <c r="I14" i="10"/>
  <c r="I15" i="10" s="1"/>
  <c r="H14" i="10"/>
  <c r="H15" i="10" s="1"/>
  <c r="W14" i="10"/>
  <c r="W15" i="10" s="1"/>
  <c r="T14" i="10"/>
  <c r="T15" i="10" s="1"/>
  <c r="K14" i="10"/>
  <c r="K15" i="10" s="1"/>
  <c r="L11" i="10"/>
  <c r="L8" i="10"/>
  <c r="L10" i="10"/>
  <c r="L6" i="10"/>
  <c r="L7" i="10" s="1"/>
  <c r="L9" i="10"/>
  <c r="D21" i="8"/>
  <c r="D19" i="8"/>
  <c r="D18" i="8"/>
  <c r="D20" i="8"/>
  <c r="H9" i="9"/>
  <c r="H10" i="9"/>
  <c r="H11" i="9"/>
  <c r="H8" i="9"/>
  <c r="C8" i="9"/>
  <c r="C9" i="9"/>
  <c r="C6" i="9"/>
  <c r="C7" i="9" s="1"/>
  <c r="C10" i="9"/>
  <c r="C11" i="9"/>
  <c r="D8" i="8"/>
  <c r="D9" i="8"/>
  <c r="D11" i="8"/>
  <c r="D10" i="8"/>
  <c r="W6" i="9"/>
  <c r="W7" i="9" s="1"/>
  <c r="W16" i="9"/>
  <c r="W17" i="9" s="1"/>
  <c r="O8" i="9"/>
  <c r="O9" i="9"/>
  <c r="O11" i="9"/>
  <c r="O10" i="9"/>
  <c r="O6" i="9"/>
  <c r="O7" i="9" s="1"/>
  <c r="M11" i="10"/>
  <c r="M8" i="10"/>
  <c r="M9" i="10"/>
  <c r="M10" i="10"/>
  <c r="H6" i="10"/>
  <c r="H7" i="10" s="1"/>
  <c r="R16" i="8"/>
  <c r="R17" i="8" s="1"/>
  <c r="N16" i="8"/>
  <c r="N17" i="8" s="1"/>
  <c r="P21" i="8"/>
  <c r="P19" i="8"/>
  <c r="P18" i="8"/>
  <c r="P20" i="8"/>
  <c r="Q21" i="8"/>
  <c r="Q19" i="8"/>
  <c r="Q20" i="8"/>
  <c r="Q18" i="8"/>
  <c r="N11" i="10"/>
  <c r="N8" i="10"/>
  <c r="N9" i="10"/>
  <c r="N10" i="10"/>
  <c r="S6" i="10"/>
  <c r="S7" i="10" s="1"/>
  <c r="K6" i="9"/>
  <c r="K7" i="9" s="1"/>
  <c r="K16" i="9"/>
  <c r="K17" i="9" s="1"/>
  <c r="D8" i="10"/>
  <c r="D9" i="10"/>
  <c r="D10" i="10"/>
  <c r="D11" i="10"/>
  <c r="Q6" i="10"/>
  <c r="Q7" i="10" s="1"/>
  <c r="I9" i="8"/>
  <c r="I10" i="8"/>
  <c r="I11" i="8"/>
  <c r="I8" i="8"/>
  <c r="T16" i="8"/>
  <c r="T17" i="8" s="1"/>
  <c r="K20" i="8"/>
  <c r="K18" i="8"/>
  <c r="K21" i="8"/>
  <c r="K19" i="8"/>
  <c r="E21" i="8"/>
  <c r="E19" i="8"/>
  <c r="E20" i="8"/>
  <c r="E18" i="8"/>
  <c r="G21" i="4"/>
  <c r="G18" i="4"/>
  <c r="G19" i="4"/>
  <c r="G20" i="4"/>
  <c r="M19" i="4"/>
  <c r="M20" i="4"/>
  <c r="M21" i="4"/>
  <c r="M18" i="4"/>
  <c r="T21" i="4"/>
  <c r="T18" i="4"/>
  <c r="T19" i="4"/>
  <c r="T20" i="4"/>
  <c r="G16" i="4"/>
  <c r="G17" i="4" s="1"/>
  <c r="N19" i="4"/>
  <c r="N20" i="4"/>
  <c r="N21" i="4"/>
  <c r="N18" i="4"/>
  <c r="I18" i="4"/>
  <c r="I20" i="4"/>
  <c r="I19" i="4"/>
  <c r="I16" i="4"/>
  <c r="I17" i="4" s="1"/>
  <c r="I21" i="4"/>
  <c r="J18" i="4"/>
  <c r="J19" i="4"/>
  <c r="J20" i="4"/>
  <c r="J21" i="4"/>
  <c r="C20" i="4"/>
  <c r="C18" i="4"/>
  <c r="C21" i="4"/>
  <c r="C19" i="4"/>
  <c r="H21" i="4"/>
  <c r="H18" i="4"/>
  <c r="H19" i="4"/>
  <c r="H20" i="4"/>
  <c r="U18" i="4"/>
  <c r="U16" i="4"/>
  <c r="U17" i="4" s="1"/>
  <c r="U19" i="4"/>
  <c r="U20" i="4"/>
  <c r="U21" i="4"/>
  <c r="P20" i="4"/>
  <c r="P21" i="4"/>
  <c r="P18" i="4"/>
  <c r="P19" i="4"/>
  <c r="E20" i="4"/>
  <c r="E21" i="4"/>
  <c r="E18" i="4"/>
  <c r="E19" i="4"/>
  <c r="V18" i="4"/>
  <c r="V19" i="4"/>
  <c r="V20" i="4"/>
  <c r="V21" i="4"/>
  <c r="P16" i="4"/>
  <c r="P17" i="4" s="1"/>
  <c r="L19" i="4"/>
  <c r="L21" i="4"/>
  <c r="L20" i="4"/>
  <c r="L18" i="4"/>
  <c r="Q20" i="4"/>
  <c r="Q21" i="4"/>
  <c r="Q18" i="4"/>
  <c r="Q19" i="4"/>
  <c r="K18" i="4"/>
  <c r="K19" i="4"/>
  <c r="K20" i="4"/>
  <c r="K21" i="4"/>
  <c r="L16" i="4"/>
  <c r="L17" i="4" s="1"/>
  <c r="F21" i="4"/>
  <c r="F19" i="4"/>
  <c r="F18" i="4"/>
  <c r="F20" i="4"/>
  <c r="W18" i="4"/>
  <c r="W19" i="4"/>
  <c r="W20" i="4"/>
  <c r="W21" i="4"/>
  <c r="S21" i="4"/>
  <c r="S18" i="4"/>
  <c r="S19" i="4"/>
  <c r="S20" i="4"/>
  <c r="O20" i="4"/>
  <c r="O18" i="4"/>
  <c r="O21" i="4"/>
  <c r="O19" i="4"/>
  <c r="D20" i="4"/>
  <c r="D21" i="4"/>
  <c r="D18" i="4"/>
  <c r="D19" i="4"/>
  <c r="R21" i="4"/>
  <c r="R18" i="4"/>
  <c r="R19" i="4"/>
  <c r="R20" i="4"/>
  <c r="H20" i="3"/>
  <c r="H16" i="3"/>
  <c r="H17" i="3" s="1"/>
  <c r="H21" i="3"/>
  <c r="H18" i="3"/>
  <c r="H19" i="3"/>
  <c r="G20" i="3"/>
  <c r="G16" i="3"/>
  <c r="G17" i="3" s="1"/>
  <c r="G21" i="3"/>
  <c r="G18" i="3"/>
  <c r="G19" i="3"/>
  <c r="J21" i="3"/>
  <c r="J18" i="3"/>
  <c r="J19" i="3"/>
  <c r="J20" i="3"/>
  <c r="J16" i="3"/>
  <c r="J17" i="3" s="1"/>
  <c r="C19" i="3"/>
  <c r="C20" i="3"/>
  <c r="C16" i="3"/>
  <c r="C17" i="3" s="1"/>
  <c r="C21" i="3"/>
  <c r="C18" i="3"/>
  <c r="D19" i="3"/>
  <c r="D20" i="3"/>
  <c r="D16" i="3"/>
  <c r="D17" i="3" s="1"/>
  <c r="D21" i="3"/>
  <c r="D18" i="3"/>
  <c r="E19" i="3"/>
  <c r="E20" i="3"/>
  <c r="E16" i="3"/>
  <c r="E17" i="3" s="1"/>
  <c r="E21" i="3"/>
  <c r="E18" i="3"/>
  <c r="V21" i="3"/>
  <c r="V18" i="3"/>
  <c r="V19" i="3"/>
  <c r="V20" i="3"/>
  <c r="V16" i="3"/>
  <c r="V17" i="3" s="1"/>
  <c r="O19" i="3"/>
  <c r="O20" i="3"/>
  <c r="O16" i="3"/>
  <c r="O17" i="3" s="1"/>
  <c r="O21" i="3"/>
  <c r="O18" i="3"/>
  <c r="K21" i="3"/>
  <c r="K18" i="3"/>
  <c r="K19" i="3"/>
  <c r="K20" i="3"/>
  <c r="K16" i="3"/>
  <c r="K17" i="3" s="1"/>
  <c r="P19" i="3"/>
  <c r="P20" i="3"/>
  <c r="P16" i="3"/>
  <c r="P17" i="3" s="1"/>
  <c r="P21" i="3"/>
  <c r="P18" i="3"/>
  <c r="W21" i="3"/>
  <c r="W18" i="3"/>
  <c r="W19" i="3"/>
  <c r="W20" i="3"/>
  <c r="W16" i="3"/>
  <c r="W17" i="3" s="1"/>
  <c r="T20" i="3"/>
  <c r="T16" i="3"/>
  <c r="T17" i="3" s="1"/>
  <c r="T21" i="3"/>
  <c r="T18" i="3"/>
  <c r="T19" i="3"/>
  <c r="I21" i="3"/>
  <c r="I18" i="3"/>
  <c r="I19" i="3"/>
  <c r="I20" i="3"/>
  <c r="I16" i="3"/>
  <c r="I17" i="3" s="1"/>
  <c r="Q19" i="3"/>
  <c r="Q20" i="3"/>
  <c r="Q16" i="3"/>
  <c r="Q17" i="3" s="1"/>
  <c r="Q21" i="3"/>
  <c r="Q18" i="3"/>
  <c r="F20" i="3"/>
  <c r="F16" i="3"/>
  <c r="F17" i="3" s="1"/>
  <c r="F21" i="3"/>
  <c r="F18" i="3"/>
  <c r="F19" i="3"/>
  <c r="L18" i="3"/>
  <c r="L19" i="3"/>
  <c r="L20" i="3"/>
  <c r="L16" i="3"/>
  <c r="L17" i="3" s="1"/>
  <c r="L21" i="3"/>
  <c r="U21" i="3"/>
  <c r="U18" i="3"/>
  <c r="U19" i="3"/>
  <c r="U20" i="3"/>
  <c r="U16" i="3"/>
  <c r="U17" i="3" s="1"/>
  <c r="R20" i="3"/>
  <c r="R16" i="3"/>
  <c r="R17" i="3" s="1"/>
  <c r="R21" i="3"/>
  <c r="R18" i="3"/>
  <c r="R19" i="3"/>
  <c r="M18" i="3"/>
  <c r="M19" i="3"/>
  <c r="M20" i="3"/>
  <c r="M16" i="3"/>
  <c r="M17" i="3" s="1"/>
  <c r="M21" i="3"/>
  <c r="S20" i="3"/>
  <c r="S16" i="3"/>
  <c r="S17" i="3" s="1"/>
  <c r="S21" i="3"/>
  <c r="S18" i="3"/>
  <c r="S19" i="3"/>
  <c r="N18" i="3"/>
  <c r="N19" i="3"/>
  <c r="N20" i="3"/>
  <c r="N16" i="3"/>
  <c r="N17" i="3" s="1"/>
  <c r="N21" i="3"/>
  <c r="V21" i="8" l="1"/>
  <c r="V16" i="8"/>
  <c r="V17" i="8" s="1"/>
  <c r="V19" i="8"/>
  <c r="V18" i="8"/>
  <c r="L20" i="10"/>
  <c r="L21" i="10"/>
  <c r="L18" i="10"/>
  <c r="L19" i="10"/>
  <c r="L16" i="10"/>
  <c r="L17" i="10" s="1"/>
  <c r="C21" i="9"/>
  <c r="C18" i="9"/>
  <c r="C19" i="9"/>
  <c r="C20" i="9"/>
  <c r="C16" i="9"/>
  <c r="C17" i="9" s="1"/>
  <c r="M20" i="10"/>
  <c r="M21" i="10"/>
  <c r="M18" i="10"/>
  <c r="M19" i="10"/>
  <c r="M16" i="10"/>
  <c r="M17" i="10" s="1"/>
  <c r="H19" i="9"/>
  <c r="H20" i="9"/>
  <c r="H18" i="9"/>
  <c r="H21" i="9"/>
  <c r="H16" i="9"/>
  <c r="H17" i="9" s="1"/>
  <c r="O21" i="9"/>
  <c r="O18" i="9"/>
  <c r="O19" i="9"/>
  <c r="O20" i="9"/>
  <c r="O16" i="9"/>
  <c r="O17" i="9" s="1"/>
  <c r="N21" i="10"/>
  <c r="N18" i="10"/>
  <c r="N20" i="10"/>
  <c r="N19" i="10"/>
  <c r="N16" i="10"/>
  <c r="N17" i="10" s="1"/>
  <c r="K20" i="9"/>
  <c r="K21" i="9"/>
  <c r="K19" i="9"/>
  <c r="K18" i="9"/>
  <c r="D21" i="9"/>
  <c r="D18" i="9"/>
  <c r="D19" i="9"/>
  <c r="D20" i="9"/>
  <c r="D16" i="9"/>
  <c r="D17" i="9" s="1"/>
  <c r="V19" i="10"/>
  <c r="V20" i="10"/>
  <c r="V21" i="10"/>
  <c r="V18" i="10"/>
  <c r="V16" i="10"/>
  <c r="V17" i="10" s="1"/>
  <c r="S18" i="10"/>
  <c r="S19" i="10"/>
  <c r="S20" i="10"/>
  <c r="S21" i="10"/>
  <c r="S16" i="10"/>
  <c r="S17" i="10" s="1"/>
  <c r="C21" i="10"/>
  <c r="C18" i="10"/>
  <c r="C19" i="10"/>
  <c r="C20" i="10"/>
  <c r="C16" i="10"/>
  <c r="C17" i="10" s="1"/>
  <c r="T19" i="9"/>
  <c r="T20" i="9"/>
  <c r="T18" i="9"/>
  <c r="T21" i="9"/>
  <c r="T16" i="9"/>
  <c r="T17" i="9" s="1"/>
  <c r="P21" i="9"/>
  <c r="P18" i="9"/>
  <c r="P19" i="9"/>
  <c r="P20" i="9"/>
  <c r="P16" i="9"/>
  <c r="P17" i="9" s="1"/>
  <c r="K20" i="10"/>
  <c r="K21" i="10"/>
  <c r="K19" i="10"/>
  <c r="K18" i="10"/>
  <c r="K16" i="10"/>
  <c r="K17" i="10" s="1"/>
  <c r="O21" i="10"/>
  <c r="O18" i="10"/>
  <c r="O19" i="10"/>
  <c r="O20" i="10"/>
  <c r="O16" i="10"/>
  <c r="O17" i="10" s="1"/>
  <c r="W20" i="9"/>
  <c r="W21" i="9"/>
  <c r="W19" i="9"/>
  <c r="W18" i="9"/>
  <c r="E18" i="9"/>
  <c r="E19" i="9"/>
  <c r="E20" i="9"/>
  <c r="E21" i="9"/>
  <c r="E16" i="9"/>
  <c r="E17" i="9" s="1"/>
  <c r="T19" i="10"/>
  <c r="T20" i="10"/>
  <c r="T18" i="10"/>
  <c r="T21" i="10"/>
  <c r="T16" i="10"/>
  <c r="T17" i="10" s="1"/>
  <c r="D21" i="10"/>
  <c r="D18" i="10"/>
  <c r="D19" i="10"/>
  <c r="D20" i="10"/>
  <c r="D16" i="10"/>
  <c r="D17" i="10" s="1"/>
  <c r="I19" i="9"/>
  <c r="I20" i="9"/>
  <c r="I21" i="9"/>
  <c r="I18" i="9"/>
  <c r="I16" i="9"/>
  <c r="I17" i="9" s="1"/>
  <c r="Q18" i="9"/>
  <c r="Q19" i="9"/>
  <c r="Q16" i="9"/>
  <c r="Q17" i="9" s="1"/>
  <c r="Q21" i="9"/>
  <c r="Q20" i="9"/>
  <c r="W20" i="10"/>
  <c r="W21" i="10"/>
  <c r="W19" i="10"/>
  <c r="W18" i="10"/>
  <c r="W16" i="10"/>
  <c r="W17" i="10" s="1"/>
  <c r="P21" i="10"/>
  <c r="P18" i="10"/>
  <c r="P19" i="10"/>
  <c r="P20" i="10"/>
  <c r="P16" i="10"/>
  <c r="P17" i="10" s="1"/>
  <c r="U19" i="9"/>
  <c r="U20" i="9"/>
  <c r="U21" i="9"/>
  <c r="U18" i="9"/>
  <c r="U16" i="9"/>
  <c r="U17" i="9" s="1"/>
  <c r="F18" i="9"/>
  <c r="F19" i="9"/>
  <c r="F20" i="9"/>
  <c r="F21" i="9"/>
  <c r="F16" i="9"/>
  <c r="F17" i="9" s="1"/>
  <c r="H19" i="10"/>
  <c r="H20" i="10"/>
  <c r="H18" i="10"/>
  <c r="H21" i="10"/>
  <c r="H16" i="10"/>
  <c r="H17" i="10" s="1"/>
  <c r="E18" i="10"/>
  <c r="E19" i="10"/>
  <c r="E20" i="10"/>
  <c r="E21" i="10"/>
  <c r="E16" i="10"/>
  <c r="E17" i="10" s="1"/>
  <c r="J19" i="9"/>
  <c r="J20" i="9"/>
  <c r="J21" i="9"/>
  <c r="J18" i="9"/>
  <c r="J16" i="9"/>
  <c r="J17" i="9" s="1"/>
  <c r="R18" i="9"/>
  <c r="R19" i="9"/>
  <c r="R20" i="9"/>
  <c r="R21" i="9"/>
  <c r="R16" i="9"/>
  <c r="R17" i="9" s="1"/>
  <c r="G18" i="10"/>
  <c r="G19" i="10"/>
  <c r="G20" i="10"/>
  <c r="G21" i="10"/>
  <c r="G16" i="10"/>
  <c r="G17" i="10" s="1"/>
  <c r="I19" i="10"/>
  <c r="I20" i="10"/>
  <c r="I21" i="10"/>
  <c r="I18" i="10"/>
  <c r="I16" i="10"/>
  <c r="I17" i="10" s="1"/>
  <c r="Q18" i="10"/>
  <c r="Q19" i="10"/>
  <c r="Q20" i="10"/>
  <c r="Q21" i="10"/>
  <c r="Q16" i="10"/>
  <c r="Q17" i="10" s="1"/>
  <c r="V19" i="9"/>
  <c r="V20" i="9"/>
  <c r="V21" i="9"/>
  <c r="V18" i="9"/>
  <c r="V16" i="9"/>
  <c r="V17" i="9" s="1"/>
  <c r="G18" i="9"/>
  <c r="G19" i="9"/>
  <c r="G20" i="9"/>
  <c r="G21" i="9"/>
  <c r="G16" i="9"/>
  <c r="G17" i="9" s="1"/>
  <c r="N21" i="9"/>
  <c r="N18" i="9"/>
  <c r="N19" i="9"/>
  <c r="N16" i="9"/>
  <c r="N17" i="9" s="1"/>
  <c r="N20" i="9"/>
  <c r="U19" i="10"/>
  <c r="U20" i="10"/>
  <c r="U21" i="10"/>
  <c r="U18" i="10"/>
  <c r="U16" i="10"/>
  <c r="U17" i="10" s="1"/>
  <c r="F18" i="10"/>
  <c r="F19" i="10"/>
  <c r="F20" i="10"/>
  <c r="F21" i="10"/>
  <c r="F16" i="10"/>
  <c r="F17" i="10" s="1"/>
  <c r="L20" i="9"/>
  <c r="L21" i="9"/>
  <c r="L18" i="9"/>
  <c r="L19" i="9"/>
  <c r="L16" i="9"/>
  <c r="L17" i="9" s="1"/>
  <c r="S18" i="9"/>
  <c r="S19" i="9"/>
  <c r="S20" i="9"/>
  <c r="S21" i="9"/>
  <c r="S16" i="9"/>
  <c r="S17" i="9" s="1"/>
  <c r="J19" i="10"/>
  <c r="J20" i="10"/>
  <c r="J21" i="10"/>
  <c r="J18" i="10"/>
  <c r="J16" i="10"/>
  <c r="J17" i="10" s="1"/>
  <c r="R18" i="10"/>
  <c r="R19" i="10"/>
  <c r="R20" i="10"/>
  <c r="R21" i="10"/>
  <c r="R16" i="10"/>
  <c r="R17" i="10" s="1"/>
  <c r="M20" i="9"/>
  <c r="M21" i="9"/>
  <c r="M18" i="9"/>
  <c r="M19" i="9"/>
  <c r="M16" i="9"/>
  <c r="M17" i="9" s="1"/>
</calcChain>
</file>

<file path=xl/sharedStrings.xml><?xml version="1.0" encoding="utf-8"?>
<sst xmlns="http://schemas.openxmlformats.org/spreadsheetml/2006/main" count="1398" uniqueCount="415">
  <si>
    <t>COMPANY_ID</t>
  </si>
  <si>
    <t>AESANDES</t>
  </si>
  <si>
    <t>ANDINAB</t>
  </si>
  <si>
    <t>BCI</t>
  </si>
  <si>
    <t>BSAN</t>
  </si>
  <si>
    <t>CAP</t>
  </si>
  <si>
    <t>CCU</t>
  </si>
  <si>
    <t>CENCOSUD</t>
  </si>
  <si>
    <t>CHILE</t>
  </si>
  <si>
    <t>CMPC</t>
  </si>
  <si>
    <t>COLBUN</t>
  </si>
  <si>
    <t>CONCHA</t>
  </si>
  <si>
    <t>COPEC</t>
  </si>
  <si>
    <t>ECL</t>
  </si>
  <si>
    <t>ENELAM</t>
  </si>
  <si>
    <t>ENELCHIL</t>
  </si>
  <si>
    <t>ENTEL</t>
  </si>
  <si>
    <t>FALAB</t>
  </si>
  <si>
    <t>IAM</t>
  </si>
  <si>
    <t>ILC</t>
  </si>
  <si>
    <t>ITAUCORP</t>
  </si>
  <si>
    <t>PARAUCO</t>
  </si>
  <si>
    <t>RIPLEY</t>
  </si>
  <si>
    <t>SECUR</t>
  </si>
  <si>
    <t>SMU</t>
  </si>
  <si>
    <t>SONDA</t>
  </si>
  <si>
    <t>VAPORES</t>
  </si>
  <si>
    <t>nombre_evento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</si>
  <si>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</si>
  <si>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</si>
  <si>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</si>
  <si>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</si>
  <si>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</si>
  <si>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</si>
  <si>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</si>
  <si>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</si>
  <si>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</si>
  <si>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</si>
  <si>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</si>
  <si>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</si>
  <si>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</si>
  <si>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</si>
  <si>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</si>
  <si>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</si>
  <si>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</si>
  <si>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</si>
  <si>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</si>
  <si>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</si>
  <si>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</si>
  <si>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</si>
  <si>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</si>
  <si>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</si>
  <si>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</si>
  <si>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</si>
  <si>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</si>
  <si>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</si>
  <si>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</si>
  <si>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</si>
  <si>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</si>
  <si>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</si>
  <si>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</si>
  <si>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</si>
  <si>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</si>
  <si>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</si>
  <si>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</si>
  <si>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</si>
  <si>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</si>
  <si>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</si>
  <si>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</si>
  <si>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</si>
  <si>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</si>
  <si>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</si>
  <si>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</si>
  <si>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</si>
  <si>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</si>
  <si>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</si>
  <si>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</si>
  <si>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</si>
  <si>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</si>
  <si>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</si>
  <si>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</si>
  <si>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</si>
  <si>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</si>
  <si>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</si>
  <si>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</si>
  <si>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</si>
  <si>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</si>
  <si>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</si>
  <si>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</si>
  <si>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</si>
  <si>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</si>
  <si>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</si>
  <si>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</si>
  <si>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</si>
  <si>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</si>
  <si>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</si>
  <si>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</si>
  <si>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</si>
  <si>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</si>
  <si>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</si>
  <si>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</si>
  <si>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</si>
  <si>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</si>
  <si>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</si>
  <si>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</si>
  <si>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</si>
  <si>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retorno_anormal_evento_10</t>
  </si>
  <si>
    <t>retorno_anormal_evento_9</t>
  </si>
  <si>
    <t>retorno_anormal_evento_8</t>
  </si>
  <si>
    <t>retorno_anormal_evento_7</t>
  </si>
  <si>
    <t>retorno_anormal_evento_6</t>
  </si>
  <si>
    <t>retorno_anormal_evento_5</t>
  </si>
  <si>
    <t>retorno_anormal_evento_4</t>
  </si>
  <si>
    <t>retorno_anormal_evento_3</t>
  </si>
  <si>
    <t>retorno_anormal_evento_2</t>
  </si>
  <si>
    <t>retorno_anormal_evento_1</t>
  </si>
  <si>
    <t>retorno_anormal_evento0</t>
  </si>
  <si>
    <t>retorno_anormal_evento1</t>
  </si>
  <si>
    <t>retorno_anormal_evento2</t>
  </si>
  <si>
    <t>retorno_anormal_evento3</t>
  </si>
  <si>
    <t>retorno_anormal_evento4</t>
  </si>
  <si>
    <t>retorno_anormal_evento5</t>
  </si>
  <si>
    <t>retorno_anormal_evento6</t>
  </si>
  <si>
    <t>retorno_anormal_evento7</t>
  </si>
  <si>
    <t>retorno_anormal_evento8</t>
  </si>
  <si>
    <t>retorno_anormal_evento9</t>
  </si>
  <si>
    <t>retorno_anormal_evento10</t>
  </si>
  <si>
    <t>COMPANY_ID</t>
  </si>
  <si>
    <t>AESANDES</t>
  </si>
  <si>
    <t>ANDINAB</t>
  </si>
  <si>
    <t>BCI</t>
  </si>
  <si>
    <t>BSAN</t>
  </si>
  <si>
    <t>CAP</t>
  </si>
  <si>
    <t>CCU</t>
  </si>
  <si>
    <t>CENCOSUD</t>
  </si>
  <si>
    <t>CHILE</t>
  </si>
  <si>
    <t>CMPC</t>
  </si>
  <si>
    <t>COLBUN</t>
  </si>
  <si>
    <t>CONCHA</t>
  </si>
  <si>
    <t>COPEC</t>
  </si>
  <si>
    <t>ECL</t>
  </si>
  <si>
    <t>ENELAM</t>
  </si>
  <si>
    <t>ENELCHIL</t>
  </si>
  <si>
    <t>ENTEL</t>
  </si>
  <si>
    <t>FALAB</t>
  </si>
  <si>
    <t>IAM</t>
  </si>
  <si>
    <t>ILC</t>
  </si>
  <si>
    <t>ITAUCORP</t>
  </si>
  <si>
    <t>PARAUCO</t>
  </si>
  <si>
    <t>RIPLEY</t>
  </si>
  <si>
    <t>SECUR</t>
  </si>
  <si>
    <t>SMU</t>
  </si>
  <si>
    <t>SONDA</t>
  </si>
  <si>
    <t>VAPORES</t>
  </si>
  <si>
    <t>nombre_evento</t>
  </si>
  <si>
    <t>OMS DECLARA COVID</t>
  </si>
  <si>
    <t>COMPANY_ID</t>
  </si>
  <si>
    <t>AESANDES</t>
  </si>
  <si>
    <t>ANDINAB</t>
  </si>
  <si>
    <t>BCI</t>
  </si>
  <si>
    <t>BSAN</t>
  </si>
  <si>
    <t>CAP</t>
  </si>
  <si>
    <t>CCU</t>
  </si>
  <si>
    <t>CENCOSUD</t>
  </si>
  <si>
    <t>CHILE</t>
  </si>
  <si>
    <t>CMPC</t>
  </si>
  <si>
    <t>COLBUN</t>
  </si>
  <si>
    <t>CONCHA</t>
  </si>
  <si>
    <t>COPEC</t>
  </si>
  <si>
    <t>ECL</t>
  </si>
  <si>
    <t>ENELAM</t>
  </si>
  <si>
    <t>ENELCHIL</t>
  </si>
  <si>
    <t>ENTEL</t>
  </si>
  <si>
    <t>FALAB</t>
  </si>
  <si>
    <t>IAM</t>
  </si>
  <si>
    <t>ILC</t>
  </si>
  <si>
    <t>ITAUCORP</t>
  </si>
  <si>
    <t>PARAUCO</t>
  </si>
  <si>
    <t>RIPLEY</t>
  </si>
  <si>
    <t>SECUR</t>
  </si>
  <si>
    <t>SMU</t>
  </si>
  <si>
    <t>SONDA</t>
  </si>
  <si>
    <t>VAPORES</t>
  </si>
  <si>
    <t>nombre_evento</t>
  </si>
  <si>
    <t>PRIMER CONFINAMIENTO</t>
  </si>
  <si>
    <t>COMPANY_ID</t>
  </si>
  <si>
    <t>AESANDES</t>
  </si>
  <si>
    <t>ANDINAB</t>
  </si>
  <si>
    <t>BCI</t>
  </si>
  <si>
    <t>BSAN</t>
  </si>
  <si>
    <t>CAP</t>
  </si>
  <si>
    <t>CCU</t>
  </si>
  <si>
    <t>CENCOSUD</t>
  </si>
  <si>
    <t>CHILE</t>
  </si>
  <si>
    <t>CMPC</t>
  </si>
  <si>
    <t>COLBUN</t>
  </si>
  <si>
    <t>CONCHA</t>
  </si>
  <si>
    <t>COPEC</t>
  </si>
  <si>
    <t>ECL</t>
  </si>
  <si>
    <t>ENELAM</t>
  </si>
  <si>
    <t>ENELCHIL</t>
  </si>
  <si>
    <t>ENTEL</t>
  </si>
  <si>
    <t>FALAB</t>
  </si>
  <si>
    <t>IAM</t>
  </si>
  <si>
    <t>ILC</t>
  </si>
  <si>
    <t>ITAUCORP</t>
  </si>
  <si>
    <t>PARAUCO</t>
  </si>
  <si>
    <t>RIPLEY</t>
  </si>
  <si>
    <t>SECUR</t>
  </si>
  <si>
    <t>SMU</t>
  </si>
  <si>
    <t>SONDA</t>
  </si>
  <si>
    <t>VAPORES</t>
  </si>
  <si>
    <t>nombre_evento</t>
  </si>
  <si>
    <t>PRIMER DÍA VACUNACIÓN</t>
  </si>
  <si>
    <t>COMPANY_ID</t>
  </si>
  <si>
    <t>AESANDES</t>
  </si>
  <si>
    <t>ANDINAB</t>
  </si>
  <si>
    <t>BCI</t>
  </si>
  <si>
    <t>BSAN</t>
  </si>
  <si>
    <t>CAP</t>
  </si>
  <si>
    <t>CCU</t>
  </si>
  <si>
    <t>CENCOSUD</t>
  </si>
  <si>
    <t>CHILE</t>
  </si>
  <si>
    <t>CMPC</t>
  </si>
  <si>
    <t>COLBUN</t>
  </si>
  <si>
    <t>CONCHA</t>
  </si>
  <si>
    <t>COPEC</t>
  </si>
  <si>
    <t>ECL</t>
  </si>
  <si>
    <t>ENELAM</t>
  </si>
  <si>
    <t>ENELCHIL</t>
  </si>
  <si>
    <t>ENTEL</t>
  </si>
  <si>
    <t>FALAB</t>
  </si>
  <si>
    <t>IAM</t>
  </si>
  <si>
    <t>ILC</t>
  </si>
  <si>
    <t>ITAUCORP</t>
  </si>
  <si>
    <t>PARAUCO</t>
  </si>
  <si>
    <t>RIPLEY</t>
  </si>
  <si>
    <t>SECUR</t>
  </si>
  <si>
    <t>SMU</t>
  </si>
  <si>
    <t>SONDA</t>
  </si>
  <si>
    <t>VAPORES</t>
  </si>
  <si>
    <t>nombre_evento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</si>
  <si>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</si>
  <si>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</si>
  <si>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</si>
  <si>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</si>
  <si>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</si>
  <si>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</si>
  <si>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</si>
  <si>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</si>
  <si>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</si>
  <si>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</si>
  <si>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</si>
  <si>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</si>
  <si>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</si>
  <si>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</si>
  <si>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</si>
  <si>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</si>
  <si>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</si>
  <si>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</si>
  <si>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</si>
  <si>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</si>
  <si>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</si>
  <si>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</si>
  <si>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</si>
  <si>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</si>
  <si>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</si>
  <si>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</si>
  <si>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</si>
  <si>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</si>
  <si>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</si>
  <si>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</si>
  <si>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</si>
  <si>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</si>
  <si>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</si>
  <si>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</si>
  <si>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</si>
  <si>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</si>
  <si>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</si>
  <si>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</si>
  <si>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</si>
  <si>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</si>
  <si>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</si>
  <si>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</si>
  <si>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</si>
  <si>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</si>
  <si>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</si>
  <si>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</si>
  <si>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</si>
  <si>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</si>
  <si>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</si>
  <si>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</si>
  <si>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</si>
  <si>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</si>
  <si>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</si>
  <si>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</si>
  <si>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</si>
  <si>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</si>
  <si>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</si>
  <si>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</si>
  <si>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</si>
  <si>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</si>
  <si>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</si>
  <si>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</si>
  <si>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</si>
  <si>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</si>
  <si>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</si>
  <si>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</si>
  <si>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</si>
  <si>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</si>
  <si>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</si>
  <si>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</si>
  <si>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</si>
  <si>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</si>
  <si>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</si>
  <si>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</si>
  <si>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</si>
  <si>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</si>
  <si>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</si>
  <si>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</si>
  <si>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est_Var_Ar</t>
  </si>
  <si>
    <t>CAAR</t>
  </si>
  <si>
    <t>Estimador de la Varianza CAAR</t>
  </si>
  <si>
    <t>Estimador de la Desviación CAAR</t>
  </si>
  <si>
    <t>Estadístico de Prueba</t>
  </si>
  <si>
    <t>P-Value dos Colas</t>
  </si>
  <si>
    <t>95% conf. (Límite Superior)</t>
  </si>
  <si>
    <t>99% conf. (Límie Superior)</t>
  </si>
  <si>
    <t>95% conf. (Límie Inferior)</t>
  </si>
  <si>
    <t>99% conf. (Límite Inferior)</t>
  </si>
  <si>
    <t>AAR</t>
  </si>
  <si>
    <t>SIGN-10</t>
  </si>
  <si>
    <t>SIGN-9</t>
  </si>
  <si>
    <t>SIGN-8</t>
  </si>
  <si>
    <t>SIGN-7</t>
  </si>
  <si>
    <t>SIGN-6</t>
  </si>
  <si>
    <t>SIGN-5</t>
  </si>
  <si>
    <t>SIGN-4</t>
  </si>
  <si>
    <t>SIGN-3</t>
  </si>
  <si>
    <t>SIGN-2</t>
  </si>
  <si>
    <t>SIGN-1</t>
  </si>
  <si>
    <t>SIGN-0</t>
  </si>
  <si>
    <t>SIGN1</t>
  </si>
  <si>
    <t>SIGN2</t>
  </si>
  <si>
    <t>SIGN3</t>
  </si>
  <si>
    <t>SIGN4</t>
  </si>
  <si>
    <t>SIGN5</t>
  </si>
  <si>
    <t>SIGN6</t>
  </si>
  <si>
    <t>SIGN7</t>
  </si>
  <si>
    <t>SIGN8</t>
  </si>
  <si>
    <t>SIGN9</t>
  </si>
  <si>
    <t>SIGN10</t>
  </si>
  <si>
    <t>Countif&gt;0</t>
  </si>
  <si>
    <t>Countif=0</t>
  </si>
  <si>
    <t>Countif&lt;0</t>
  </si>
  <si>
    <t>TS(Sign)</t>
  </si>
  <si>
    <t>CAR-10</t>
  </si>
  <si>
    <t>CAR-9</t>
  </si>
  <si>
    <t>CAR-8</t>
  </si>
  <si>
    <t>CAR-7</t>
  </si>
  <si>
    <t>CAR-6</t>
  </si>
  <si>
    <t>CAR-5</t>
  </si>
  <si>
    <t>CAR-4</t>
  </si>
  <si>
    <t>CAR-3</t>
  </si>
  <si>
    <t>CAR-2</t>
  </si>
  <si>
    <t>CAR-1</t>
  </si>
  <si>
    <t>CAR-0</t>
  </si>
  <si>
    <t>CAR1</t>
  </si>
  <si>
    <t>CAR2</t>
  </si>
  <si>
    <t>CAR3</t>
  </si>
  <si>
    <t>CAR4</t>
  </si>
  <si>
    <t>CAR5</t>
  </si>
  <si>
    <t>CAR6</t>
  </si>
  <si>
    <t>CAR7</t>
  </si>
  <si>
    <t>CAR8</t>
  </si>
  <si>
    <t>CAR9</t>
  </si>
  <si>
    <t>CAR10</t>
  </si>
  <si>
    <t>Varianza</t>
  </si>
  <si>
    <t>Tiempo</t>
  </si>
  <si>
    <t>CAARFE</t>
  </si>
  <si>
    <t>CAARSE</t>
  </si>
  <si>
    <t>CAARTE</t>
  </si>
  <si>
    <t>conf.LímiteSuperior95FE</t>
  </si>
  <si>
    <t>conf.LímiteSuperior99FE</t>
  </si>
  <si>
    <t>conf.LímiteInferior95FE</t>
  </si>
  <si>
    <t>conf.LímiteInferior99FE</t>
  </si>
  <si>
    <t>clusterconf.LímiteSuperior95FE2</t>
  </si>
  <si>
    <t>clusterconf.LímieSuperior99FE2</t>
  </si>
  <si>
    <t>clusterconf.LímieInferior95FE2</t>
  </si>
  <si>
    <t>clusterconf.LímiteInferior99FE2</t>
  </si>
  <si>
    <t>conf.LímiteSuperior95SE</t>
  </si>
  <si>
    <t>conf.LímiteSuperior99SE</t>
  </si>
  <si>
    <t>conf.LímiteInferior95SE</t>
  </si>
  <si>
    <t>conf.LímiteInferior99SE</t>
  </si>
  <si>
    <t>clusteringconf.LímiteSuperior95SE2</t>
  </si>
  <si>
    <t>clusteringconf.LímiteSuperior99SE2</t>
  </si>
  <si>
    <t>clusteringconf.LímiteInferior95SE2</t>
  </si>
  <si>
    <t>clusteringconf.LímiteInferior99SE2</t>
  </si>
  <si>
    <t>conf.LímiteSuperior95TE</t>
  </si>
  <si>
    <t>conf.LímiteSuperior99TE</t>
  </si>
  <si>
    <t>conf.LímiteInferior95TE</t>
  </si>
  <si>
    <t>conf.LímiteInferior99TE</t>
  </si>
  <si>
    <t>clusteringconf.LímiteSuperior95TE2</t>
  </si>
  <si>
    <t>clusteringconf.LímiteSuperior99TE2</t>
  </si>
  <si>
    <t>clusteringconf.LímiteInferior95TE2</t>
  </si>
  <si>
    <t>clusteringconf.Límite Inferior99TE2</t>
  </si>
  <si>
    <t>Event Window (Days)</t>
  </si>
  <si>
    <t>First Event</t>
  </si>
  <si>
    <t>Second Event</t>
  </si>
  <si>
    <t>Third Event</t>
  </si>
  <si>
    <t>Test Statistic</t>
  </si>
  <si>
    <t>-</t>
  </si>
  <si>
    <t>*</t>
  </si>
  <si>
    <t>**</t>
  </si>
  <si>
    <t>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</si>
</sst>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"/>
    <numFmt numFmtId="165" formatCode="0.000"/>
  </numFmts>
  <fonts count="8">
    <font>
      <sz val="11"/>
      <name val="Calibri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Arial"/>
      <family val="2"/>
      <charset val="204"/>
    </font>
    <font>
      <b/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1"/>
    <xf numFmtId="0" fontId="1" fillId="0" borderId="1"/>
    <xf numFmtId="9" fontId="1" fillId="0" borderId="1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" fontId="3" fillId="2" borderId="0" xfId="0" applyNumberFormat="1" applyFont="1" applyFill="1" applyAlignment="1">
      <alignment horizontal="center"/>
    </xf>
    <xf numFmtId="1" fontId="3" fillId="3" borderId="0" xfId="2" applyNumberFormat="1" applyFont="1" applyFill="1" applyAlignment="1">
      <alignment horizontal="center"/>
    </xf>
    <xf numFmtId="0" fontId="3" fillId="4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3" fillId="0" borderId="0" xfId="0" applyFont="1" applyAlignment="1">
      <alignment horizontal="center"/>
    </xf>
    <xf numFmtId="0" fontId="5" fillId="5" borderId="2" xfId="3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164" fontId="0" fillId="0" borderId="0" xfId="2" applyNumberFormat="1" applyFont="1" applyAlignment="1">
      <alignment horizontal="center"/>
    </xf>
    <xf numFmtId="10" fontId="3" fillId="3" borderId="0" xfId="1" applyNumberFormat="1" applyFont="1" applyFill="1" applyAlignment="1">
      <alignment horizontal="center"/>
    </xf>
    <xf numFmtId="165" fontId="6" fillId="5" borderId="2" xfId="3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1" xfId="4" applyAlignment="1">
      <alignment horizontal="center"/>
    </xf>
    <xf numFmtId="0" fontId="1" fillId="0" borderId="1" xfId="4"/>
    <xf numFmtId="10" fontId="1" fillId="0" borderId="1" xfId="1" applyNumberFormat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1" fillId="6" borderId="2" xfId="0" applyFont="1" applyFill="1" applyBorder="1" applyAlignment="1">
      <alignment horizontal="center" vertical="center" wrapText="1"/>
    </xf>
    <xf numFmtId="2" fontId="0" fillId="6" borderId="2" xfId="0" applyNumberForma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10" fontId="0" fillId="7" borderId="0" xfId="0" applyNumberFormat="1" applyFill="1" applyAlignment="1">
      <alignment horizontal="center"/>
    </xf>
    <xf numFmtId="10" fontId="7" fillId="7" borderId="0" xfId="0" applyNumberFormat="1" applyFont="1" applyFill="1" applyAlignment="1">
      <alignment horizontal="center"/>
    </xf>
    <xf numFmtId="10" fontId="0" fillId="0" borderId="1" xfId="5" applyNumberFormat="1" applyFont="1" applyAlignment="1">
      <alignment horizontal="center"/>
    </xf>
    <xf numFmtId="0" fontId="1" fillId="6" borderId="2" xfId="0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10" fontId="0" fillId="6" borderId="2" xfId="5" applyNumberFormat="1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2" fontId="1" fillId="6" borderId="2" xfId="0" applyNumberFormat="1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</cellXfs>
  <cellStyles count="6">
    <cellStyle name="Millares" xfId="2" builtinId="3"/>
    <cellStyle name="Normal" xfId="0" builtinId="0"/>
    <cellStyle name="Normal 2" xfId="4" xr:uid="{8533768C-4734-4E6B-9F4E-E4132E95420A}"/>
    <cellStyle name="Normal_20080418 1 Exer 2 EventStudy Data" xfId="3" xr:uid="{EAC162B5-CBEB-40F5-8B7E-386A78DC0331}"/>
    <cellStyle name="Porcentaje" xfId="1" builtinId="5"/>
    <cellStyle name="Porcentaje 2" xfId="5" xr:uid="{E25BED0C-88B6-4665-8623-73C5B4FEE6DD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3ADFF-77D6-459E-843E-67B225BA23F7}">
  <dimension ref="A1:Y49"/>
  <sheetViews>
    <sheetView topLeftCell="K1" workbookViewId="0">
      <selection activeCell="M8" sqref="M8"/>
    </sheetView>
  </sheetViews>
  <sheetFormatPr baseColWidth="10" defaultColWidth="8.88671875" defaultRowHeight="14.4"/>
  <cols>
    <col min="1" max="1" width="12.33203125" style="1" bestFit="1" customWidth="1"/>
    <col min="2" max="2" width="28.77734375" style="1" bestFit="1" customWidth="1"/>
    <col min="3" max="3" width="24.88671875" style="1" bestFit="1" customWidth="1"/>
    <col min="4" max="12" width="23.88671875" style="1" bestFit="1" customWidth="1"/>
    <col min="13" max="22" width="22.88671875" style="1" bestFit="1" customWidth="1"/>
    <col min="23" max="23" width="23.88671875" style="1" bestFit="1" customWidth="1"/>
    <col min="24" max="24" width="8.88671875" style="1"/>
    <col min="25" max="25" width="12" style="1" bestFit="1" customWidth="1"/>
    <col min="26" max="16384" width="8.88671875" style="1"/>
  </cols>
  <sheetData>
    <row r="1" spans="2:25">
      <c r="C1" s="6">
        <v>-10</v>
      </c>
      <c r="D1" s="6">
        <v>-9</v>
      </c>
      <c r="E1" s="6">
        <v>-8</v>
      </c>
      <c r="F1" s="6">
        <v>-7</v>
      </c>
      <c r="G1" s="6">
        <v>-6</v>
      </c>
      <c r="H1" s="6">
        <v>-5</v>
      </c>
      <c r="I1" s="6">
        <v>-4</v>
      </c>
      <c r="J1" s="6">
        <v>-3</v>
      </c>
      <c r="K1" s="6">
        <v>-2</v>
      </c>
      <c r="L1" s="6">
        <v>-1</v>
      </c>
      <c r="M1" s="6">
        <v>0</v>
      </c>
      <c r="N1" s="6">
        <v>1</v>
      </c>
      <c r="O1" s="6">
        <v>2</v>
      </c>
      <c r="P1" s="6">
        <v>3</v>
      </c>
      <c r="Q1" s="6">
        <v>4</v>
      </c>
      <c r="R1" s="6">
        <v>5</v>
      </c>
      <c r="S1" s="6">
        <v>6</v>
      </c>
      <c r="T1" s="6">
        <v>7</v>
      </c>
      <c r="U1" s="6">
        <v>8</v>
      </c>
      <c r="V1" s="6">
        <v>9</v>
      </c>
      <c r="W1" s="6">
        <v>10</v>
      </c>
    </row>
    <row r="2" spans="2:25">
      <c r="C2" s="7">
        <v>10</v>
      </c>
      <c r="D2" s="7">
        <v>9</v>
      </c>
      <c r="E2" s="7">
        <v>8</v>
      </c>
      <c r="F2" s="7">
        <v>7</v>
      </c>
      <c r="G2" s="7">
        <v>6</v>
      </c>
      <c r="H2" s="7">
        <v>5</v>
      </c>
      <c r="I2" s="7">
        <v>4</v>
      </c>
      <c r="J2" s="7">
        <v>3</v>
      </c>
      <c r="K2" s="7">
        <v>2</v>
      </c>
      <c r="L2" s="7">
        <v>1</v>
      </c>
      <c r="M2" s="7">
        <v>0</v>
      </c>
      <c r="N2" s="7">
        <v>1</v>
      </c>
      <c r="O2" s="7">
        <v>2</v>
      </c>
      <c r="P2" s="7">
        <v>3</v>
      </c>
      <c r="Q2" s="7">
        <v>4</v>
      </c>
      <c r="R2" s="7">
        <v>5</v>
      </c>
      <c r="S2" s="7">
        <v>6</v>
      </c>
      <c r="T2" s="7">
        <v>7</v>
      </c>
      <c r="U2" s="7">
        <v>8</v>
      </c>
      <c r="V2" s="7">
        <v>9</v>
      </c>
      <c r="W2" s="7">
        <v>10</v>
      </c>
    </row>
    <row r="3" spans="2:25">
      <c r="B3" s="8" t="s">
        <v>321</v>
      </c>
      <c r="C3" s="24">
        <f>1-EXP(SUM(D13:$L$13))</f>
        <v>-3.631515362014337E-3</v>
      </c>
      <c r="D3" s="24">
        <f>1-EXP(SUM(E13:$L$13))</f>
        <v>-1.6912283982239984E-3</v>
      </c>
      <c r="E3" s="24">
        <f>1-EXP(SUM(F13:$L$13))</f>
        <v>-3.9936479712823214E-3</v>
      </c>
      <c r="F3" s="24">
        <f>1-EXP(SUM(G13:$L$13))</f>
        <v>-1.3902152980845406E-2</v>
      </c>
      <c r="G3" s="24">
        <f>1-EXP(SUM(H13:$L$13))</f>
        <v>-1.0476431946681242E-2</v>
      </c>
      <c r="H3" s="24">
        <f>1-EXP(SUM(I13:$L$13))</f>
        <v>-1.4292837820795157E-2</v>
      </c>
      <c r="I3" s="24">
        <f>1-EXP(SUM(J13:$L$13))</f>
        <v>-1.4303871202779872E-2</v>
      </c>
      <c r="J3" s="24">
        <f>1-EXP(SUM(K13:$L$13))</f>
        <v>-1.0189163301425941E-2</v>
      </c>
      <c r="K3" s="24">
        <f>1-EXP(SUM(L13:$L$13))</f>
        <v>-4.3389777929327966E-3</v>
      </c>
      <c r="L3" s="25">
        <v>0</v>
      </c>
      <c r="M3" s="24">
        <f>EXP(SUM($M$13:M13))-1</f>
        <v>1.0447493312127021E-2</v>
      </c>
      <c r="N3" s="24">
        <f>EXP(SUM($M$13:N13))-1</f>
        <v>1.2684589596483997E-2</v>
      </c>
      <c r="O3" s="24">
        <f>EXP(SUM($M$13:O13))-1</f>
        <v>1.3662282748644783E-2</v>
      </c>
      <c r="P3" s="24">
        <f>EXP(SUM($M$13:P13))-1</f>
        <v>8.4553483632796578E-3</v>
      </c>
      <c r="Q3" s="24">
        <f>EXP(SUM($M$13:Q13))-1</f>
        <v>9.7122543577334852E-3</v>
      </c>
      <c r="R3" s="24">
        <f>EXP(SUM($M$13:R13))-1</f>
        <v>6.8234053514653059E-3</v>
      </c>
      <c r="S3" s="24">
        <f>EXP(SUM($M$13:S13))-1</f>
        <v>-1.1719117642648658E-2</v>
      </c>
      <c r="T3" s="24">
        <f>EXP(SUM($M$13:T13))-1</f>
        <v>-4.3658155378434316E-3</v>
      </c>
      <c r="U3" s="24">
        <f>EXP(SUM($M$13:U13))-1</f>
        <v>-9.3365314152166201E-3</v>
      </c>
      <c r="V3" s="24">
        <f>EXP(SUM($M$13:V13))-1</f>
        <v>-1.7769287956842628E-2</v>
      </c>
      <c r="W3" s="24">
        <f>EXP(SUM($M$13:W13))-1</f>
        <v>-3.1785493332810111E-2</v>
      </c>
    </row>
    <row r="4" spans="2:25">
      <c r="B4" s="8" t="s">
        <v>322</v>
      </c>
      <c r="C4" s="1">
        <f t="shared" ref="C4:W4" si="0">SUM($Y$24:$Y$49)/(COUNT($Y$24:$Y$49)^2)*C2</f>
        <v>5.8613342474616182E-4</v>
      </c>
      <c r="D4" s="1">
        <f t="shared" si="0"/>
        <v>5.2752008227154566E-4</v>
      </c>
      <c r="E4" s="1">
        <f t="shared" si="0"/>
        <v>4.6890673979692945E-4</v>
      </c>
      <c r="F4" s="1">
        <f t="shared" si="0"/>
        <v>4.1029339732231328E-4</v>
      </c>
      <c r="G4" s="1">
        <f t="shared" si="0"/>
        <v>3.5168005484769707E-4</v>
      </c>
      <c r="H4" s="1">
        <f t="shared" si="0"/>
        <v>2.9306671237308091E-4</v>
      </c>
      <c r="I4" s="1">
        <f t="shared" si="0"/>
        <v>2.3445336989846472E-4</v>
      </c>
      <c r="J4" s="1">
        <f t="shared" si="0"/>
        <v>1.7584002742384854E-4</v>
      </c>
      <c r="K4" s="1">
        <f t="shared" si="0"/>
        <v>1.1722668494923236E-4</v>
      </c>
      <c r="L4" s="1">
        <f t="shared" si="0"/>
        <v>5.8613342474616181E-5</v>
      </c>
      <c r="M4" s="1">
        <f t="shared" si="0"/>
        <v>0</v>
      </c>
      <c r="N4" s="1">
        <f t="shared" si="0"/>
        <v>5.8613342474616181E-5</v>
      </c>
      <c r="O4" s="1">
        <f t="shared" si="0"/>
        <v>1.1722668494923236E-4</v>
      </c>
      <c r="P4" s="1">
        <f t="shared" si="0"/>
        <v>1.7584002742384854E-4</v>
      </c>
      <c r="Q4" s="1">
        <f t="shared" si="0"/>
        <v>2.3445336989846472E-4</v>
      </c>
      <c r="R4" s="1">
        <f t="shared" si="0"/>
        <v>2.9306671237308091E-4</v>
      </c>
      <c r="S4" s="1">
        <f t="shared" si="0"/>
        <v>3.5168005484769707E-4</v>
      </c>
      <c r="T4" s="1">
        <f t="shared" si="0"/>
        <v>4.1029339732231328E-4</v>
      </c>
      <c r="U4" s="1">
        <f t="shared" si="0"/>
        <v>4.6890673979692945E-4</v>
      </c>
      <c r="V4" s="1">
        <f t="shared" si="0"/>
        <v>5.2752008227154566E-4</v>
      </c>
      <c r="W4" s="1">
        <f t="shared" si="0"/>
        <v>5.8613342474616182E-4</v>
      </c>
    </row>
    <row r="5" spans="2:25">
      <c r="B5" s="8" t="s">
        <v>323</v>
      </c>
      <c r="C5" s="4">
        <f>SQRT(C4)</f>
        <v>2.4210192579700019E-2</v>
      </c>
      <c r="D5" s="4">
        <f t="shared" ref="D5:W5" si="1">SQRT(D4)</f>
        <v>2.296780534294789E-2</v>
      </c>
      <c r="E5" s="4">
        <f t="shared" si="1"/>
        <v>2.1654254542628093E-2</v>
      </c>
      <c r="F5" s="4">
        <f t="shared" si="1"/>
        <v>2.0255700366126898E-2</v>
      </c>
      <c r="G5" s="4">
        <f t="shared" si="1"/>
        <v>1.8753134533930509E-2</v>
      </c>
      <c r="H5" s="4">
        <f t="shared" si="1"/>
        <v>1.7119191346938116E-2</v>
      </c>
      <c r="I5" s="4">
        <f t="shared" si="1"/>
        <v>1.5311870228631926E-2</v>
      </c>
      <c r="J5" s="4">
        <f t="shared" si="1"/>
        <v>1.3260468597445889E-2</v>
      </c>
      <c r="K5" s="4">
        <f t="shared" si="1"/>
        <v>1.0827127271314047E-2</v>
      </c>
      <c r="L5" s="4">
        <f t="shared" si="1"/>
        <v>7.6559351143159629E-3</v>
      </c>
      <c r="M5" s="4">
        <f t="shared" si="1"/>
        <v>0</v>
      </c>
      <c r="N5" s="4">
        <f t="shared" si="1"/>
        <v>7.6559351143159629E-3</v>
      </c>
      <c r="O5" s="4">
        <f t="shared" si="1"/>
        <v>1.0827127271314047E-2</v>
      </c>
      <c r="P5" s="4">
        <f t="shared" si="1"/>
        <v>1.3260468597445889E-2</v>
      </c>
      <c r="Q5" s="4">
        <f t="shared" si="1"/>
        <v>1.5311870228631926E-2</v>
      </c>
      <c r="R5" s="4">
        <f t="shared" si="1"/>
        <v>1.7119191346938116E-2</v>
      </c>
      <c r="S5" s="4">
        <f t="shared" si="1"/>
        <v>1.8753134533930509E-2</v>
      </c>
      <c r="T5" s="4">
        <f t="shared" si="1"/>
        <v>2.0255700366126898E-2</v>
      </c>
      <c r="U5" s="4">
        <f t="shared" si="1"/>
        <v>2.1654254542628093E-2</v>
      </c>
      <c r="V5" s="4">
        <f t="shared" si="1"/>
        <v>2.296780534294789E-2</v>
      </c>
      <c r="W5" s="4">
        <f t="shared" si="1"/>
        <v>2.4210192579700019E-2</v>
      </c>
    </row>
    <row r="6" spans="2:25">
      <c r="B6" s="8" t="s">
        <v>324</v>
      </c>
      <c r="C6" s="13">
        <f>C3/C5</f>
        <v>-0.14999944135344562</v>
      </c>
      <c r="D6" s="13">
        <f t="shared" ref="D6:W6" si="2">D3/D5</f>
        <v>-7.3634741019924163E-2</v>
      </c>
      <c r="E6" s="13">
        <f t="shared" si="2"/>
        <v>-0.18442786674648684</v>
      </c>
      <c r="F6" s="13">
        <f t="shared" si="2"/>
        <v>-0.68633287072579474</v>
      </c>
      <c r="G6" s="13">
        <f t="shared" si="2"/>
        <v>-0.55864964482209489</v>
      </c>
      <c r="H6" s="13">
        <f t="shared" si="2"/>
        <v>-0.83490145831867979</v>
      </c>
      <c r="I6" s="13">
        <f t="shared" si="2"/>
        <v>-0.93416878468789666</v>
      </c>
      <c r="J6" s="13">
        <f t="shared" si="2"/>
        <v>-0.76838636783834957</v>
      </c>
      <c r="K6" s="13">
        <f t="shared" si="2"/>
        <v>-0.40075060394170386</v>
      </c>
      <c r="L6" s="13">
        <f t="shared" si="2"/>
        <v>0</v>
      </c>
      <c r="M6" s="13" t="e">
        <f t="shared" si="2"/>
        <v>#DIV/0!</v>
      </c>
      <c r="N6" s="13">
        <f t="shared" si="2"/>
        <v>1.6568308648234058</v>
      </c>
      <c r="O6" s="13">
        <f t="shared" si="2"/>
        <v>1.2618566685590134</v>
      </c>
      <c r="P6" s="13">
        <f t="shared" si="2"/>
        <v>0.63763571408843356</v>
      </c>
      <c r="Q6" s="13">
        <f t="shared" si="2"/>
        <v>0.63429575961089169</v>
      </c>
      <c r="R6" s="13">
        <f t="shared" si="2"/>
        <v>0.39858222349303424</v>
      </c>
      <c r="S6" s="13">
        <f t="shared" si="2"/>
        <v>-0.62491513733050708</v>
      </c>
      <c r="T6" s="13">
        <f t="shared" si="2"/>
        <v>-0.21553515597734038</v>
      </c>
      <c r="U6" s="13">
        <f t="shared" si="2"/>
        <v>-0.43116383419419624</v>
      </c>
      <c r="V6" s="13">
        <f t="shared" si="2"/>
        <v>-0.77366068248652098</v>
      </c>
      <c r="W6" s="13">
        <f t="shared" si="2"/>
        <v>-1.3128971704034234</v>
      </c>
    </row>
    <row r="7" spans="2:25">
      <c r="B7" s="8" t="s">
        <v>325</v>
      </c>
      <c r="C7" s="14">
        <f>(1-_xlfn.NORM.S.DIST(ABS(C6),1))*2</f>
        <v>0.88076505600857136</v>
      </c>
      <c r="D7" s="14">
        <f t="shared" ref="D7:W7" si="3">(1-_xlfn.NORM.S.DIST(ABS(D6),1))*2</f>
        <v>0.94130102682824068</v>
      </c>
      <c r="E7" s="14">
        <f t="shared" si="3"/>
        <v>0.85367781025550493</v>
      </c>
      <c r="F7" s="14">
        <f t="shared" si="3"/>
        <v>0.49250322531465507</v>
      </c>
      <c r="G7" s="14">
        <f t="shared" si="3"/>
        <v>0.5764008516534409</v>
      </c>
      <c r="H7" s="14">
        <f t="shared" si="3"/>
        <v>0.40377319361490893</v>
      </c>
      <c r="I7" s="14">
        <f t="shared" si="3"/>
        <v>0.35021683489647093</v>
      </c>
      <c r="J7" s="14">
        <f t="shared" si="3"/>
        <v>0.44225767683968797</v>
      </c>
      <c r="K7" s="14">
        <f t="shared" si="3"/>
        <v>0.68860374977938399</v>
      </c>
      <c r="L7" s="14">
        <f t="shared" si="3"/>
        <v>1</v>
      </c>
      <c r="M7" s="14" t="e">
        <f t="shared" si="3"/>
        <v>#DIV/0!</v>
      </c>
      <c r="N7" s="14">
        <f t="shared" si="3"/>
        <v>9.7553674986918359E-2</v>
      </c>
      <c r="O7" s="14">
        <f t="shared" si="3"/>
        <v>0.20700036652195397</v>
      </c>
      <c r="P7" s="14">
        <f t="shared" si="3"/>
        <v>0.52371084171268212</v>
      </c>
      <c r="Q7" s="14">
        <f t="shared" si="3"/>
        <v>0.52588782333122475</v>
      </c>
      <c r="R7" s="14">
        <f t="shared" si="3"/>
        <v>0.69020106209410748</v>
      </c>
      <c r="S7" s="14">
        <f t="shared" si="3"/>
        <v>0.53202675680605682</v>
      </c>
      <c r="T7" s="14">
        <f t="shared" si="3"/>
        <v>0.82935010558506361</v>
      </c>
      <c r="U7" s="14">
        <f t="shared" si="3"/>
        <v>0.66634924853771338</v>
      </c>
      <c r="V7" s="14">
        <f t="shared" si="3"/>
        <v>0.43913147660190432</v>
      </c>
      <c r="W7" s="14">
        <f t="shared" si="3"/>
        <v>0.18921760049995839</v>
      </c>
    </row>
    <row r="8" spans="2:25">
      <c r="B8" s="8" t="s">
        <v>326</v>
      </c>
      <c r="C8" s="4">
        <f>_xlfn.NORM.INV(0.975,0,C5)</f>
        <v>4.7451105514990891E-2</v>
      </c>
      <c r="D8" s="4">
        <f t="shared" ref="D8:W8" si="4">_xlfn.NORM.INV(0.975,0,D5)</f>
        <v>4.5016071276104477E-2</v>
      </c>
      <c r="E8" s="4">
        <f t="shared" si="4"/>
        <v>4.2441559015613917E-2</v>
      </c>
      <c r="F8" s="4">
        <f t="shared" si="4"/>
        <v>3.9700443199243499E-2</v>
      </c>
      <c r="G8" s="4">
        <f t="shared" si="4"/>
        <v>3.6755468283738123E-2</v>
      </c>
      <c r="H8" s="4">
        <f t="shared" si="4"/>
        <v>3.355299848444844E-2</v>
      </c>
      <c r="I8" s="4">
        <f t="shared" si="4"/>
        <v>3.0010714184069653E-2</v>
      </c>
      <c r="J8" s="4">
        <f t="shared" si="4"/>
        <v>2.5990040869118301E-2</v>
      </c>
      <c r="K8" s="4">
        <f t="shared" si="4"/>
        <v>2.1220779507806958E-2</v>
      </c>
      <c r="L8" s="4">
        <f t="shared" si="4"/>
        <v>1.5005357092034826E-2</v>
      </c>
      <c r="M8" s="4" t="e">
        <f t="shared" si="4"/>
        <v>#NUM!</v>
      </c>
      <c r="N8" s="4">
        <f t="shared" si="4"/>
        <v>1.5005357092034826E-2</v>
      </c>
      <c r="O8" s="4">
        <f t="shared" si="4"/>
        <v>2.1220779507806958E-2</v>
      </c>
      <c r="P8" s="4">
        <f t="shared" si="4"/>
        <v>2.5990040869118301E-2</v>
      </c>
      <c r="Q8" s="4">
        <f t="shared" si="4"/>
        <v>3.0010714184069653E-2</v>
      </c>
      <c r="R8" s="4">
        <f t="shared" si="4"/>
        <v>3.355299848444844E-2</v>
      </c>
      <c r="S8" s="4">
        <f t="shared" si="4"/>
        <v>3.6755468283738123E-2</v>
      </c>
      <c r="T8" s="4">
        <f t="shared" si="4"/>
        <v>3.9700443199243499E-2</v>
      </c>
      <c r="U8" s="4">
        <f t="shared" si="4"/>
        <v>4.2441559015613917E-2</v>
      </c>
      <c r="V8" s="4">
        <f t="shared" si="4"/>
        <v>4.5016071276104477E-2</v>
      </c>
      <c r="W8" s="4">
        <f t="shared" si="4"/>
        <v>4.7451105514990891E-2</v>
      </c>
    </row>
    <row r="9" spans="2:25">
      <c r="B9" s="8" t="s">
        <v>327</v>
      </c>
      <c r="C9" s="4">
        <f>_xlfn.NORM.INV(0.995,0,C5)</f>
        <v>6.2361323491353447E-2</v>
      </c>
      <c r="D9" s="4">
        <f t="shared" ref="D9:W9" si="5">_xlfn.NORM.INV(0.995,0,D5)</f>
        <v>5.9161146040572168E-2</v>
      </c>
      <c r="E9" s="4">
        <f t="shared" si="5"/>
        <v>5.5777663397408327E-2</v>
      </c>
      <c r="F9" s="4">
        <f t="shared" si="5"/>
        <v>5.2175226566975846E-2</v>
      </c>
      <c r="G9" s="4">
        <f t="shared" si="5"/>
        <v>4.8304873465893045E-2</v>
      </c>
      <c r="H9" s="4">
        <f t="shared" si="5"/>
        <v>4.4096114724503963E-2</v>
      </c>
      <c r="I9" s="4">
        <f t="shared" si="5"/>
        <v>3.944076402704811E-2</v>
      </c>
      <c r="J9" s="4">
        <f t="shared" si="5"/>
        <v>3.4156703592091102E-2</v>
      </c>
      <c r="K9" s="4">
        <f t="shared" si="5"/>
        <v>2.7888831698704163E-2</v>
      </c>
      <c r="L9" s="4">
        <f t="shared" si="5"/>
        <v>1.9720382013524055E-2</v>
      </c>
      <c r="M9" s="4" t="e">
        <f t="shared" si="5"/>
        <v>#NUM!</v>
      </c>
      <c r="N9" s="4">
        <f t="shared" si="5"/>
        <v>1.9720382013524055E-2</v>
      </c>
      <c r="O9" s="4">
        <f t="shared" si="5"/>
        <v>2.7888831698704163E-2</v>
      </c>
      <c r="P9" s="4">
        <f t="shared" si="5"/>
        <v>3.4156703592091102E-2</v>
      </c>
      <c r="Q9" s="4">
        <f t="shared" si="5"/>
        <v>3.944076402704811E-2</v>
      </c>
      <c r="R9" s="4">
        <f t="shared" si="5"/>
        <v>4.4096114724503963E-2</v>
      </c>
      <c r="S9" s="4">
        <f t="shared" si="5"/>
        <v>4.8304873465893045E-2</v>
      </c>
      <c r="T9" s="4">
        <f t="shared" si="5"/>
        <v>5.2175226566975846E-2</v>
      </c>
      <c r="U9" s="4">
        <f t="shared" si="5"/>
        <v>5.5777663397408327E-2</v>
      </c>
      <c r="V9" s="4">
        <f t="shared" si="5"/>
        <v>5.9161146040572168E-2</v>
      </c>
      <c r="W9" s="4">
        <f t="shared" si="5"/>
        <v>6.2361323491353447E-2</v>
      </c>
    </row>
    <row r="10" spans="2:25">
      <c r="B10" s="8" t="s">
        <v>328</v>
      </c>
      <c r="C10" s="4">
        <f>_xlfn.NORM.INV(0.025,0,C5)</f>
        <v>-4.7451105514990891E-2</v>
      </c>
      <c r="D10" s="4">
        <f t="shared" ref="D10:W10" si="6">_xlfn.NORM.INV(0.025,0,D5)</f>
        <v>-4.5016071276104484E-2</v>
      </c>
      <c r="E10" s="4">
        <f t="shared" si="6"/>
        <v>-4.2441559015613917E-2</v>
      </c>
      <c r="F10" s="4">
        <f t="shared" si="6"/>
        <v>-3.9700443199243499E-2</v>
      </c>
      <c r="G10" s="4">
        <f t="shared" si="6"/>
        <v>-3.6755468283738123E-2</v>
      </c>
      <c r="H10" s="4">
        <f t="shared" si="6"/>
        <v>-3.355299848444844E-2</v>
      </c>
      <c r="I10" s="4">
        <f t="shared" si="6"/>
        <v>-3.0010714184069656E-2</v>
      </c>
      <c r="J10" s="4">
        <f t="shared" si="6"/>
        <v>-2.5990040869118304E-2</v>
      </c>
      <c r="K10" s="4">
        <f t="shared" si="6"/>
        <v>-2.1220779507806958E-2</v>
      </c>
      <c r="L10" s="4">
        <f t="shared" si="6"/>
        <v>-1.5005357092034828E-2</v>
      </c>
      <c r="M10" s="4" t="e">
        <f t="shared" si="6"/>
        <v>#NUM!</v>
      </c>
      <c r="N10" s="4">
        <f t="shared" si="6"/>
        <v>-1.5005357092034828E-2</v>
      </c>
      <c r="O10" s="4">
        <f t="shared" si="6"/>
        <v>-2.1220779507806958E-2</v>
      </c>
      <c r="P10" s="4">
        <f t="shared" si="6"/>
        <v>-2.5990040869118304E-2</v>
      </c>
      <c r="Q10" s="4">
        <f t="shared" si="6"/>
        <v>-3.0010714184069656E-2</v>
      </c>
      <c r="R10" s="4">
        <f t="shared" si="6"/>
        <v>-3.355299848444844E-2</v>
      </c>
      <c r="S10" s="4">
        <f t="shared" si="6"/>
        <v>-3.6755468283738123E-2</v>
      </c>
      <c r="T10" s="4">
        <f t="shared" si="6"/>
        <v>-3.9700443199243499E-2</v>
      </c>
      <c r="U10" s="4">
        <f t="shared" si="6"/>
        <v>-4.2441559015613917E-2</v>
      </c>
      <c r="V10" s="4">
        <f t="shared" si="6"/>
        <v>-4.5016071276104484E-2</v>
      </c>
      <c r="W10" s="4">
        <f t="shared" si="6"/>
        <v>-4.7451105514990891E-2</v>
      </c>
    </row>
    <row r="11" spans="2:25">
      <c r="B11" s="8" t="s">
        <v>329</v>
      </c>
      <c r="C11" s="4">
        <f>_xlfn.NORM.INV(0.005,0,C5)</f>
        <v>-6.2361323491353447E-2</v>
      </c>
      <c r="D11" s="4">
        <f t="shared" ref="D11:W11" si="7">_xlfn.NORM.INV(0.005,0,D5)</f>
        <v>-5.9161146040572168E-2</v>
      </c>
      <c r="E11" s="4">
        <f t="shared" si="7"/>
        <v>-5.5777663397408327E-2</v>
      </c>
      <c r="F11" s="4">
        <f t="shared" si="7"/>
        <v>-5.2175226566975846E-2</v>
      </c>
      <c r="G11" s="4">
        <f t="shared" si="7"/>
        <v>-4.8304873465893045E-2</v>
      </c>
      <c r="H11" s="4">
        <f t="shared" si="7"/>
        <v>-4.4096114724503963E-2</v>
      </c>
      <c r="I11" s="4">
        <f t="shared" si="7"/>
        <v>-3.944076402704811E-2</v>
      </c>
      <c r="J11" s="4">
        <f t="shared" si="7"/>
        <v>-3.4156703592091102E-2</v>
      </c>
      <c r="K11" s="4">
        <f t="shared" si="7"/>
        <v>-2.7888831698704163E-2</v>
      </c>
      <c r="L11" s="4">
        <f t="shared" si="7"/>
        <v>-1.9720382013524055E-2</v>
      </c>
      <c r="M11" s="4" t="e">
        <f t="shared" si="7"/>
        <v>#NUM!</v>
      </c>
      <c r="N11" s="4">
        <f t="shared" si="7"/>
        <v>-1.9720382013524055E-2</v>
      </c>
      <c r="O11" s="4">
        <f t="shared" si="7"/>
        <v>-2.7888831698704163E-2</v>
      </c>
      <c r="P11" s="4">
        <f t="shared" si="7"/>
        <v>-3.4156703592091102E-2</v>
      </c>
      <c r="Q11" s="4">
        <f t="shared" si="7"/>
        <v>-3.944076402704811E-2</v>
      </c>
      <c r="R11" s="4">
        <f t="shared" si="7"/>
        <v>-4.4096114724503963E-2</v>
      </c>
      <c r="S11" s="4">
        <f t="shared" si="7"/>
        <v>-4.8304873465893045E-2</v>
      </c>
      <c r="T11" s="4">
        <f t="shared" si="7"/>
        <v>-5.2175226566975846E-2</v>
      </c>
      <c r="U11" s="4">
        <f t="shared" si="7"/>
        <v>-5.5777663397408327E-2</v>
      </c>
      <c r="V11" s="4">
        <f t="shared" si="7"/>
        <v>-5.9161146040572168E-2</v>
      </c>
      <c r="W11" s="4">
        <f t="shared" si="7"/>
        <v>-6.2361323491353447E-2</v>
      </c>
    </row>
    <row r="13" spans="2:25">
      <c r="B13" s="9" t="s">
        <v>330</v>
      </c>
      <c r="C13" s="5">
        <f>AVERAGE(C24:C49)</f>
        <v>5.3145906345125294E-3</v>
      </c>
      <c r="D13" s="5">
        <f t="shared" ref="D13:W13" si="8">AVERAGE(D24:D49)</f>
        <v>1.9351374488916196E-3</v>
      </c>
      <c r="E13" s="5">
        <f t="shared" si="8"/>
        <v>-2.2958946458121669E-3</v>
      </c>
      <c r="F13" s="5">
        <f t="shared" si="8"/>
        <v>-9.820709911135336E-3</v>
      </c>
      <c r="G13" s="5">
        <f t="shared" si="8"/>
        <v>3.3844700094165553E-3</v>
      </c>
      <c r="H13" s="5">
        <f t="shared" si="8"/>
        <v>-3.7697237414825316E-3</v>
      </c>
      <c r="I13" s="5">
        <f t="shared" si="8"/>
        <v>-1.0877846676806071E-5</v>
      </c>
      <c r="J13" s="5">
        <f t="shared" si="8"/>
        <v>4.064932303608818E-3</v>
      </c>
      <c r="K13" s="5">
        <f t="shared" si="8"/>
        <v>5.8080121438934219E-3</v>
      </c>
      <c r="L13" s="5">
        <f t="shared" si="8"/>
        <v>4.3295915700692763E-3</v>
      </c>
      <c r="M13" s="5">
        <f t="shared" si="8"/>
        <v>1.0393295415152989E-2</v>
      </c>
      <c r="N13" s="5">
        <f t="shared" si="8"/>
        <v>2.2115186794025481E-3</v>
      </c>
      <c r="O13" s="5">
        <f t="shared" si="8"/>
        <v>9.6498111095592387E-4</v>
      </c>
      <c r="P13" s="5">
        <f t="shared" si="8"/>
        <v>-5.1499930702603213E-3</v>
      </c>
      <c r="Q13" s="5">
        <f t="shared" si="8"/>
        <v>1.2455914516380678E-3</v>
      </c>
      <c r="R13" s="5">
        <f t="shared" si="8"/>
        <v>-2.8651623080498613E-3</v>
      </c>
      <c r="S13" s="5">
        <f t="shared" si="8"/>
        <v>-1.8588559032998393E-2</v>
      </c>
      <c r="T13" s="5">
        <f t="shared" si="8"/>
        <v>7.4129542145339178E-3</v>
      </c>
      <c r="U13" s="5">
        <f t="shared" si="8"/>
        <v>-5.0050164900431607E-3</v>
      </c>
      <c r="V13" s="5">
        <f t="shared" si="8"/>
        <v>-8.5486672115011354E-3</v>
      </c>
      <c r="W13" s="5">
        <f t="shared" si="8"/>
        <v>-1.4372561216871955E-2</v>
      </c>
      <c r="Y13" s="1">
        <f>_xlfn.VAR.S(C13:W13)</f>
        <v>5.2884868014920728E-5</v>
      </c>
    </row>
    <row r="14" spans="2:25">
      <c r="B14" s="9" t="s">
        <v>322</v>
      </c>
      <c r="C14" s="1">
        <f>$Y$13*C2</f>
        <v>5.288486801492073E-4</v>
      </c>
      <c r="D14" s="1">
        <f t="shared" ref="D14:W14" si="9">$Y$13*D2</f>
        <v>4.7596381213428656E-4</v>
      </c>
      <c r="E14" s="1">
        <f t="shared" si="9"/>
        <v>4.2307894411936582E-4</v>
      </c>
      <c r="F14" s="1">
        <f t="shared" si="9"/>
        <v>3.7019407610444508E-4</v>
      </c>
      <c r="G14" s="1">
        <f t="shared" si="9"/>
        <v>3.1730920808952434E-4</v>
      </c>
      <c r="H14" s="1">
        <f t="shared" si="9"/>
        <v>2.6442434007460365E-4</v>
      </c>
      <c r="I14" s="1">
        <f t="shared" si="9"/>
        <v>2.1153947205968291E-4</v>
      </c>
      <c r="J14" s="1">
        <f t="shared" si="9"/>
        <v>1.5865460404476217E-4</v>
      </c>
      <c r="K14" s="1">
        <f t="shared" si="9"/>
        <v>1.0576973602984146E-4</v>
      </c>
      <c r="L14" s="1">
        <f t="shared" si="9"/>
        <v>5.2884868014920728E-5</v>
      </c>
      <c r="M14" s="1">
        <f t="shared" si="9"/>
        <v>0</v>
      </c>
      <c r="N14" s="1">
        <f t="shared" si="9"/>
        <v>5.2884868014920728E-5</v>
      </c>
      <c r="O14" s="1">
        <f t="shared" si="9"/>
        <v>1.0576973602984146E-4</v>
      </c>
      <c r="P14" s="1">
        <f t="shared" si="9"/>
        <v>1.5865460404476217E-4</v>
      </c>
      <c r="Q14" s="1">
        <f t="shared" si="9"/>
        <v>2.1153947205968291E-4</v>
      </c>
      <c r="R14" s="1">
        <f t="shared" si="9"/>
        <v>2.6442434007460365E-4</v>
      </c>
      <c r="S14" s="1">
        <f t="shared" si="9"/>
        <v>3.1730920808952434E-4</v>
      </c>
      <c r="T14" s="1">
        <f t="shared" si="9"/>
        <v>3.7019407610444508E-4</v>
      </c>
      <c r="U14" s="1">
        <f t="shared" si="9"/>
        <v>4.2307894411936582E-4</v>
      </c>
      <c r="V14" s="1">
        <f t="shared" si="9"/>
        <v>4.7596381213428656E-4</v>
      </c>
      <c r="W14" s="1">
        <f t="shared" si="9"/>
        <v>5.288486801492073E-4</v>
      </c>
    </row>
    <row r="15" spans="2:25">
      <c r="B15" s="9" t="s">
        <v>323</v>
      </c>
      <c r="C15" s="4">
        <f>SQRT(C14)</f>
        <v>2.2996710202748724E-2</v>
      </c>
      <c r="D15" s="4">
        <f t="shared" ref="D15:W15" si="10">SQRT(D14)</f>
        <v>2.1816594879455559E-2</v>
      </c>
      <c r="E15" s="4">
        <f t="shared" si="10"/>
        <v>2.0568882908883649E-2</v>
      </c>
      <c r="F15" s="4">
        <f t="shared" si="10"/>
        <v>1.9240428168428192E-2</v>
      </c>
      <c r="G15" s="4">
        <f t="shared" si="10"/>
        <v>1.7813175126560801E-2</v>
      </c>
      <c r="H15" s="4">
        <f t="shared" si="10"/>
        <v>1.6261129729345486E-2</v>
      </c>
      <c r="I15" s="4">
        <f t="shared" si="10"/>
        <v>1.4544396586303706E-2</v>
      </c>
      <c r="J15" s="4">
        <f t="shared" si="10"/>
        <v>1.2595816926454678E-2</v>
      </c>
      <c r="K15" s="4">
        <f t="shared" si="10"/>
        <v>1.0284441454441825E-2</v>
      </c>
      <c r="L15" s="4">
        <f t="shared" si="10"/>
        <v>7.2721982931518532E-3</v>
      </c>
      <c r="M15" s="4">
        <f t="shared" si="10"/>
        <v>0</v>
      </c>
      <c r="N15" s="4">
        <f t="shared" si="10"/>
        <v>7.2721982931518532E-3</v>
      </c>
      <c r="O15" s="4">
        <f t="shared" si="10"/>
        <v>1.0284441454441825E-2</v>
      </c>
      <c r="P15" s="4">
        <f t="shared" si="10"/>
        <v>1.2595816926454678E-2</v>
      </c>
      <c r="Q15" s="4">
        <f t="shared" si="10"/>
        <v>1.4544396586303706E-2</v>
      </c>
      <c r="R15" s="4">
        <f t="shared" si="10"/>
        <v>1.6261129729345486E-2</v>
      </c>
      <c r="S15" s="4">
        <f t="shared" si="10"/>
        <v>1.7813175126560801E-2</v>
      </c>
      <c r="T15" s="4">
        <f t="shared" si="10"/>
        <v>1.9240428168428192E-2</v>
      </c>
      <c r="U15" s="4">
        <f t="shared" si="10"/>
        <v>2.0568882908883649E-2</v>
      </c>
      <c r="V15" s="4">
        <f t="shared" si="10"/>
        <v>2.1816594879455559E-2</v>
      </c>
      <c r="W15" s="4">
        <f t="shared" si="10"/>
        <v>2.2996710202748724E-2</v>
      </c>
    </row>
    <row r="16" spans="2:25">
      <c r="B16" s="9" t="s">
        <v>324</v>
      </c>
      <c r="C16" s="13">
        <f>C3/C15</f>
        <v>-0.1579145595173119</v>
      </c>
      <c r="D16" s="13">
        <f t="shared" ref="D16:W16" si="11">D3/D15</f>
        <v>-7.7520273331775025E-2</v>
      </c>
      <c r="E16" s="13">
        <f t="shared" si="11"/>
        <v>-0.19415969204421279</v>
      </c>
      <c r="F16" s="13">
        <f t="shared" si="11"/>
        <v>-0.72254904408299947</v>
      </c>
      <c r="G16" s="13">
        <f t="shared" si="11"/>
        <v>-0.58812827428278547</v>
      </c>
      <c r="H16" s="13">
        <f t="shared" si="11"/>
        <v>-0.87895724704795442</v>
      </c>
      <c r="I16" s="13">
        <f t="shared" si="11"/>
        <v>-0.98346267704565105</v>
      </c>
      <c r="J16" s="13">
        <f t="shared" si="11"/>
        <v>-0.80893231149032474</v>
      </c>
      <c r="K16" s="13">
        <f t="shared" si="11"/>
        <v>-0.42189727192805432</v>
      </c>
      <c r="L16" s="13">
        <f t="shared" si="11"/>
        <v>0</v>
      </c>
      <c r="M16" s="13" t="e">
        <f t="shared" si="11"/>
        <v>#DIV/0!</v>
      </c>
      <c r="N16" s="13">
        <f t="shared" si="11"/>
        <v>1.7442579375797456</v>
      </c>
      <c r="O16" s="13">
        <f t="shared" si="11"/>
        <v>1.3284418807930574</v>
      </c>
      <c r="P16" s="13">
        <f t="shared" si="11"/>
        <v>0.67128225288199461</v>
      </c>
      <c r="Q16" s="13">
        <f t="shared" si="11"/>
        <v>0.66776605685239665</v>
      </c>
      <c r="R16" s="13">
        <f t="shared" si="11"/>
        <v>0.41961447113674488</v>
      </c>
      <c r="S16" s="13">
        <f t="shared" si="11"/>
        <v>-0.6578904411698373</v>
      </c>
      <c r="T16" s="13">
        <f t="shared" si="11"/>
        <v>-0.22690843985516607</v>
      </c>
      <c r="U16" s="13">
        <f t="shared" si="11"/>
        <v>-0.4539153368987382</v>
      </c>
      <c r="V16" s="13">
        <f t="shared" si="11"/>
        <v>-0.81448493933284549</v>
      </c>
      <c r="W16" s="13">
        <f t="shared" si="11"/>
        <v>-1.3821756700230492</v>
      </c>
    </row>
    <row r="17" spans="1:25">
      <c r="B17" s="9" t="s">
        <v>325</v>
      </c>
      <c r="C17" s="14">
        <f>(1-_xlfn.NORM.S.DIST(ABS(C16),1))*2</f>
        <v>0.87452412518196421</v>
      </c>
      <c r="D17" s="14">
        <f t="shared" ref="D17:W17" si="12">(1-_xlfn.NORM.S.DIST(ABS(D16),1))*2</f>
        <v>0.93820966401446348</v>
      </c>
      <c r="E17" s="14">
        <f t="shared" si="12"/>
        <v>0.84605084331563152</v>
      </c>
      <c r="F17" s="14">
        <f t="shared" si="12"/>
        <v>0.46995698372485117</v>
      </c>
      <c r="G17" s="14">
        <f t="shared" si="12"/>
        <v>0.55644619624042768</v>
      </c>
      <c r="H17" s="14">
        <f t="shared" si="12"/>
        <v>0.37942445711985462</v>
      </c>
      <c r="I17" s="14">
        <f t="shared" si="12"/>
        <v>0.32537977576234978</v>
      </c>
      <c r="J17" s="14">
        <f t="shared" si="12"/>
        <v>0.41855408198860555</v>
      </c>
      <c r="K17" s="14">
        <f t="shared" si="12"/>
        <v>0.67310000137265802</v>
      </c>
      <c r="L17" s="14">
        <f t="shared" si="12"/>
        <v>1</v>
      </c>
      <c r="M17" s="14" t="e">
        <f t="shared" si="12"/>
        <v>#DIV/0!</v>
      </c>
      <c r="N17" s="14">
        <f t="shared" si="12"/>
        <v>8.1114122637560904E-2</v>
      </c>
      <c r="O17" s="14">
        <f t="shared" si="12"/>
        <v>0.18403217161560081</v>
      </c>
      <c r="P17" s="14">
        <f t="shared" si="12"/>
        <v>0.5020407382045331</v>
      </c>
      <c r="Q17" s="14">
        <f t="shared" si="12"/>
        <v>0.50428293657056655</v>
      </c>
      <c r="R17" s="14">
        <f t="shared" si="12"/>
        <v>0.67476711509844378</v>
      </c>
      <c r="S17" s="14">
        <f t="shared" si="12"/>
        <v>0.51060853334360545</v>
      </c>
      <c r="T17" s="14">
        <f t="shared" si="12"/>
        <v>0.82049493916368155</v>
      </c>
      <c r="U17" s="14">
        <f t="shared" si="12"/>
        <v>0.64988976435421164</v>
      </c>
      <c r="V17" s="14">
        <f t="shared" si="12"/>
        <v>0.41536719662853683</v>
      </c>
      <c r="W17" s="14">
        <f t="shared" si="12"/>
        <v>0.16691776864053987</v>
      </c>
    </row>
    <row r="18" spans="1:25">
      <c r="B18" s="9" t="s">
        <v>326</v>
      </c>
      <c r="C18" s="4">
        <f>_xlfn.NORM.INV(0.975,0,C15)</f>
        <v>4.5072723760292296E-2</v>
      </c>
      <c r="D18" s="4">
        <f t="shared" ref="D18:W18" si="13">_xlfn.NORM.INV(0.975,0,D15)</f>
        <v>4.2759740229033845E-2</v>
      </c>
      <c r="E18" s="4">
        <f t="shared" si="13"/>
        <v>4.0314269703633408E-2</v>
      </c>
      <c r="F18" s="4">
        <f t="shared" si="13"/>
        <v>3.7710546257249206E-2</v>
      </c>
      <c r="G18" s="4">
        <f t="shared" si="13"/>
        <v>3.4913181698363882E-2</v>
      </c>
      <c r="H18" s="4">
        <f t="shared" si="13"/>
        <v>3.1871228617450703E-2</v>
      </c>
      <c r="I18" s="4">
        <f t="shared" si="13"/>
        <v>2.8506493486022567E-2</v>
      </c>
      <c r="J18" s="4">
        <f t="shared" si="13"/>
        <v>2.4687347531711163E-2</v>
      </c>
      <c r="K18" s="4">
        <f t="shared" si="13"/>
        <v>2.0157134851816704E-2</v>
      </c>
      <c r="L18" s="4">
        <f t="shared" si="13"/>
        <v>1.4253246743011283E-2</v>
      </c>
      <c r="M18" s="4" t="e">
        <f t="shared" si="13"/>
        <v>#NUM!</v>
      </c>
      <c r="N18" s="4">
        <f t="shared" si="13"/>
        <v>1.4253246743011283E-2</v>
      </c>
      <c r="O18" s="4">
        <f t="shared" si="13"/>
        <v>2.0157134851816704E-2</v>
      </c>
      <c r="P18" s="4">
        <f t="shared" si="13"/>
        <v>2.4687347531711163E-2</v>
      </c>
      <c r="Q18" s="4">
        <f t="shared" si="13"/>
        <v>2.8506493486022567E-2</v>
      </c>
      <c r="R18" s="4">
        <f t="shared" si="13"/>
        <v>3.1871228617450703E-2</v>
      </c>
      <c r="S18" s="4">
        <f t="shared" si="13"/>
        <v>3.4913181698363882E-2</v>
      </c>
      <c r="T18" s="4">
        <f t="shared" si="13"/>
        <v>3.7710546257249206E-2</v>
      </c>
      <c r="U18" s="4">
        <f t="shared" si="13"/>
        <v>4.0314269703633408E-2</v>
      </c>
      <c r="V18" s="4">
        <f t="shared" si="13"/>
        <v>4.2759740229033845E-2</v>
      </c>
      <c r="W18" s="4">
        <f t="shared" si="13"/>
        <v>4.5072723760292296E-2</v>
      </c>
    </row>
    <row r="19" spans="1:25">
      <c r="B19" s="9" t="s">
        <v>327</v>
      </c>
      <c r="C19" s="4">
        <f>_xlfn.NORM.INV(0.995,0,C15)</f>
        <v>5.9235600025462125E-2</v>
      </c>
      <c r="D19" s="4">
        <f t="shared" ref="D19:W19" si="14">_xlfn.NORM.INV(0.995,0,D15)</f>
        <v>5.6195824394156511E-2</v>
      </c>
      <c r="E19" s="4">
        <f t="shared" si="14"/>
        <v>5.2981931337968642E-2</v>
      </c>
      <c r="F19" s="4">
        <f t="shared" si="14"/>
        <v>4.9560058689065024E-2</v>
      </c>
      <c r="G19" s="4">
        <f t="shared" si="14"/>
        <v>4.5883698480243693E-2</v>
      </c>
      <c r="H19" s="4">
        <f t="shared" si="14"/>
        <v>4.1885894465658297E-2</v>
      </c>
      <c r="I19" s="4">
        <f t="shared" si="14"/>
        <v>3.7463882929437677E-2</v>
      </c>
      <c r="J19" s="4">
        <f t="shared" si="14"/>
        <v>3.2444674341299197E-2</v>
      </c>
      <c r="K19" s="4">
        <f t="shared" si="14"/>
        <v>2.6490965668984321E-2</v>
      </c>
      <c r="L19" s="4">
        <f t="shared" si="14"/>
        <v>1.8731941464718838E-2</v>
      </c>
      <c r="M19" s="4" t="e">
        <f t="shared" si="14"/>
        <v>#NUM!</v>
      </c>
      <c r="N19" s="4">
        <f t="shared" si="14"/>
        <v>1.8731941464718838E-2</v>
      </c>
      <c r="O19" s="4">
        <f t="shared" si="14"/>
        <v>2.6490965668984321E-2</v>
      </c>
      <c r="P19" s="4">
        <f t="shared" si="14"/>
        <v>3.2444674341299197E-2</v>
      </c>
      <c r="Q19" s="4">
        <f t="shared" si="14"/>
        <v>3.7463882929437677E-2</v>
      </c>
      <c r="R19" s="4">
        <f t="shared" si="14"/>
        <v>4.1885894465658297E-2</v>
      </c>
      <c r="S19" s="4">
        <f t="shared" si="14"/>
        <v>4.5883698480243693E-2</v>
      </c>
      <c r="T19" s="4">
        <f t="shared" si="14"/>
        <v>4.9560058689065024E-2</v>
      </c>
      <c r="U19" s="4">
        <f t="shared" si="14"/>
        <v>5.2981931337968642E-2</v>
      </c>
      <c r="V19" s="4">
        <f t="shared" si="14"/>
        <v>5.6195824394156511E-2</v>
      </c>
      <c r="W19" s="4">
        <f t="shared" si="14"/>
        <v>5.9235600025462125E-2</v>
      </c>
    </row>
    <row r="20" spans="1:25">
      <c r="B20" s="9" t="s">
        <v>328</v>
      </c>
      <c r="C20" s="4">
        <f>_xlfn.NORM.INV(0.025,0,C15)</f>
        <v>-4.5072723760292296E-2</v>
      </c>
      <c r="D20" s="4">
        <f t="shared" ref="D20:W20" si="15">_xlfn.NORM.INV(0.025,0,D15)</f>
        <v>-4.2759740229033852E-2</v>
      </c>
      <c r="E20" s="4">
        <f t="shared" si="15"/>
        <v>-4.0314269703633408E-2</v>
      </c>
      <c r="F20" s="4">
        <f t="shared" si="15"/>
        <v>-3.7710546257249206E-2</v>
      </c>
      <c r="G20" s="4">
        <f t="shared" si="15"/>
        <v>-3.4913181698363882E-2</v>
      </c>
      <c r="H20" s="4">
        <f t="shared" si="15"/>
        <v>-3.1871228617450703E-2</v>
      </c>
      <c r="I20" s="4">
        <f t="shared" si="15"/>
        <v>-2.850649348602257E-2</v>
      </c>
      <c r="J20" s="4">
        <f t="shared" si="15"/>
        <v>-2.4687347531711163E-2</v>
      </c>
      <c r="K20" s="4">
        <f t="shared" si="15"/>
        <v>-2.0157134851816704E-2</v>
      </c>
      <c r="L20" s="4">
        <f t="shared" si="15"/>
        <v>-1.4253246743011285E-2</v>
      </c>
      <c r="M20" s="4" t="e">
        <f t="shared" si="15"/>
        <v>#NUM!</v>
      </c>
      <c r="N20" s="4">
        <f t="shared" si="15"/>
        <v>-1.4253246743011285E-2</v>
      </c>
      <c r="O20" s="4">
        <f t="shared" si="15"/>
        <v>-2.0157134851816704E-2</v>
      </c>
      <c r="P20" s="4">
        <f t="shared" si="15"/>
        <v>-2.4687347531711163E-2</v>
      </c>
      <c r="Q20" s="4">
        <f t="shared" si="15"/>
        <v>-2.850649348602257E-2</v>
      </c>
      <c r="R20" s="4">
        <f t="shared" si="15"/>
        <v>-3.1871228617450703E-2</v>
      </c>
      <c r="S20" s="4">
        <f t="shared" si="15"/>
        <v>-3.4913181698363882E-2</v>
      </c>
      <c r="T20" s="4">
        <f t="shared" si="15"/>
        <v>-3.7710546257249206E-2</v>
      </c>
      <c r="U20" s="4">
        <f t="shared" si="15"/>
        <v>-4.0314269703633408E-2</v>
      </c>
      <c r="V20" s="4">
        <f t="shared" si="15"/>
        <v>-4.2759740229033852E-2</v>
      </c>
      <c r="W20" s="4">
        <f t="shared" si="15"/>
        <v>-4.5072723760292296E-2</v>
      </c>
    </row>
    <row r="21" spans="1:25">
      <c r="B21" s="9" t="s">
        <v>329</v>
      </c>
      <c r="C21" s="4">
        <f>_xlfn.NORM.INV(0.005,0,C15)</f>
        <v>-5.9235600025462125E-2</v>
      </c>
      <c r="D21" s="4">
        <f t="shared" ref="D21:W21" si="16">_xlfn.NORM.INV(0.005,0,D15)</f>
        <v>-5.6195824394156511E-2</v>
      </c>
      <c r="E21" s="4">
        <f t="shared" si="16"/>
        <v>-5.2981931337968642E-2</v>
      </c>
      <c r="F21" s="4">
        <f t="shared" si="16"/>
        <v>-4.9560058689065024E-2</v>
      </c>
      <c r="G21" s="4">
        <f t="shared" si="16"/>
        <v>-4.5883698480243693E-2</v>
      </c>
      <c r="H21" s="4">
        <f t="shared" si="16"/>
        <v>-4.1885894465658297E-2</v>
      </c>
      <c r="I21" s="4">
        <f t="shared" si="16"/>
        <v>-3.7463882929437677E-2</v>
      </c>
      <c r="J21" s="4">
        <f t="shared" si="16"/>
        <v>-3.2444674341299197E-2</v>
      </c>
      <c r="K21" s="4">
        <f t="shared" si="16"/>
        <v>-2.6490965668984321E-2</v>
      </c>
      <c r="L21" s="4">
        <f t="shared" si="16"/>
        <v>-1.8731941464718838E-2</v>
      </c>
      <c r="M21" s="4" t="e">
        <f t="shared" si="16"/>
        <v>#NUM!</v>
      </c>
      <c r="N21" s="4">
        <f t="shared" si="16"/>
        <v>-1.8731941464718838E-2</v>
      </c>
      <c r="O21" s="4">
        <f t="shared" si="16"/>
        <v>-2.6490965668984321E-2</v>
      </c>
      <c r="P21" s="4">
        <f t="shared" si="16"/>
        <v>-3.2444674341299197E-2</v>
      </c>
      <c r="Q21" s="4">
        <f t="shared" si="16"/>
        <v>-3.7463882929437677E-2</v>
      </c>
      <c r="R21" s="4">
        <f t="shared" si="16"/>
        <v>-4.1885894465658297E-2</v>
      </c>
      <c r="S21" s="4">
        <f t="shared" si="16"/>
        <v>-4.5883698480243693E-2</v>
      </c>
      <c r="T21" s="4">
        <f t="shared" si="16"/>
        <v>-4.9560058689065024E-2</v>
      </c>
      <c r="U21" s="4">
        <f t="shared" si="16"/>
        <v>-5.2981931337968642E-2</v>
      </c>
      <c r="V21" s="4">
        <f t="shared" si="16"/>
        <v>-5.6195824394156511E-2</v>
      </c>
      <c r="W21" s="4">
        <f t="shared" si="16"/>
        <v>-5.9235600025462125E-2</v>
      </c>
    </row>
    <row r="23" spans="1:25">
      <c r="A23" s="1" t="s">
        <v>0</v>
      </c>
      <c r="B23" s="1" t="s">
        <v>27</v>
      </c>
      <c r="C23" s="1" t="s">
        <v>106</v>
      </c>
      <c r="D23" s="1" t="s">
        <v>107</v>
      </c>
      <c r="E23" s="1" t="s">
        <v>108</v>
      </c>
      <c r="F23" s="1" t="s">
        <v>109</v>
      </c>
      <c r="G23" s="1" t="s">
        <v>110</v>
      </c>
      <c r="H23" s="1" t="s">
        <v>111</v>
      </c>
      <c r="I23" s="1" t="s">
        <v>112</v>
      </c>
      <c r="J23" s="1" t="s">
        <v>113</v>
      </c>
      <c r="K23" s="1" t="s">
        <v>114</v>
      </c>
      <c r="L23" s="1" t="s">
        <v>115</v>
      </c>
      <c r="M23" s="1" t="s">
        <v>116</v>
      </c>
      <c r="N23" s="1" t="s">
        <v>117</v>
      </c>
      <c r="O23" s="1" t="s">
        <v>118</v>
      </c>
      <c r="P23" s="1" t="s">
        <v>119</v>
      </c>
      <c r="Q23" s="1" t="s">
        <v>120</v>
      </c>
      <c r="R23" s="1" t="s">
        <v>121</v>
      </c>
      <c r="S23" s="1" t="s">
        <v>122</v>
      </c>
      <c r="T23" s="1" t="s">
        <v>123</v>
      </c>
      <c r="U23" s="1" t="s">
        <v>124</v>
      </c>
      <c r="V23" s="1" t="s">
        <v>125</v>
      </c>
      <c r="W23" s="1" t="s">
        <v>126</v>
      </c>
      <c r="Y23" s="12" t="s">
        <v>377</v>
      </c>
    </row>
    <row r="24" spans="1:25">
      <c r="A24" s="1" t="s">
        <v>1</v>
      </c>
      <c r="B24" s="1" t="s">
        <v>28</v>
      </c>
      <c r="C24" s="3">
        <v>1.9895331934094429E-2</v>
      </c>
      <c r="D24" s="3">
        <v>-1.0532810352742672E-2</v>
      </c>
      <c r="E24" s="3">
        <v>-0.13852868974208832</v>
      </c>
      <c r="F24" s="3">
        <v>-8.9168678969144821E-3</v>
      </c>
      <c r="G24" s="3">
        <v>-9.3315972480922937E-4</v>
      </c>
      <c r="H24" s="3">
        <v>1.8138755112886429E-2</v>
      </c>
      <c r="I24" s="3">
        <v>4.0105275809764862E-2</v>
      </c>
      <c r="J24" s="3">
        <v>1.9327040761709213E-2</v>
      </c>
      <c r="K24" s="3">
        <v>8.8496096432209015E-3</v>
      </c>
      <c r="L24" s="3">
        <v>4.5799966901540756E-2</v>
      </c>
      <c r="M24" s="3">
        <v>2.7828551828861237E-2</v>
      </c>
      <c r="N24" s="3">
        <v>1.9749545026570559E-3</v>
      </c>
      <c r="O24" s="3">
        <v>2.9456464573740959E-2</v>
      </c>
      <c r="P24" s="3">
        <v>-1.7064269632101059E-2</v>
      </c>
      <c r="Q24" s="3">
        <v>-1.3290205970406532E-2</v>
      </c>
      <c r="R24" s="3">
        <v>8.1033707829192281E-4</v>
      </c>
      <c r="S24" s="3">
        <v>-1.7900217324495316E-2</v>
      </c>
      <c r="T24" s="3">
        <v>3.9506427943706512E-2</v>
      </c>
      <c r="U24" s="3">
        <v>-5.7172689586877823E-2</v>
      </c>
      <c r="V24" s="3">
        <v>4.0468582883477211E-3</v>
      </c>
      <c r="W24" s="3">
        <v>-4.2360112071037292E-2</v>
      </c>
      <c r="Y24" s="1">
        <f>_xlfn.VAR.S(C24:W24)</f>
        <v>1.6607876854899124E-3</v>
      </c>
    </row>
    <row r="25" spans="1:25">
      <c r="A25" s="1" t="s">
        <v>2</v>
      </c>
      <c r="B25" s="1" t="s">
        <v>28</v>
      </c>
      <c r="C25" s="3">
        <v>5.2689898759126663E-2</v>
      </c>
      <c r="D25" s="3">
        <v>2.3331798613071442E-2</v>
      </c>
      <c r="E25" s="3">
        <v>3.3110748045146465E-3</v>
      </c>
      <c r="F25" s="3">
        <v>-1.5472020022571087E-2</v>
      </c>
      <c r="G25" s="3">
        <v>6.7247375845909119E-3</v>
      </c>
      <c r="H25" s="3">
        <v>1.7531987279653549E-2</v>
      </c>
      <c r="I25" s="3">
        <v>2.9592107981443405E-2</v>
      </c>
      <c r="J25" s="3">
        <v>-1.2292301282286644E-2</v>
      </c>
      <c r="K25" s="3">
        <v>-3.448011726140976E-2</v>
      </c>
      <c r="L25" s="3">
        <v>1.9773265346884727E-2</v>
      </c>
      <c r="M25" s="3">
        <v>2.3661486804485321E-2</v>
      </c>
      <c r="N25" s="3">
        <v>-1.2744846753776073E-2</v>
      </c>
      <c r="O25" s="3">
        <v>1.9061649218201637E-2</v>
      </c>
      <c r="P25" s="3">
        <v>-6.8896666169166565E-2</v>
      </c>
      <c r="Q25" s="3">
        <v>9.8248481750488281E-2</v>
      </c>
      <c r="R25" s="3">
        <v>-1.5131419524550438E-2</v>
      </c>
      <c r="S25" s="3">
        <v>-3.3220961689949036E-2</v>
      </c>
      <c r="T25" s="3">
        <v>-2.4099411442875862E-2</v>
      </c>
      <c r="U25" s="3">
        <v>5.1279798150062561E-2</v>
      </c>
      <c r="V25" s="3">
        <v>-1.3701138086616993E-2</v>
      </c>
      <c r="W25" s="3">
        <v>-1.9617003854364157E-3</v>
      </c>
      <c r="Y25" s="1">
        <f t="shared" ref="Y25:Y49" si="17">_xlfn.VAR.S(C25:W25)</f>
        <v>1.3069823723629011E-3</v>
      </c>
    </row>
    <row r="26" spans="1:25">
      <c r="A26" s="1" t="s">
        <v>3</v>
      </c>
      <c r="B26" s="1" t="s">
        <v>28</v>
      </c>
      <c r="C26" s="3">
        <v>2.8812119271606207E-3</v>
      </c>
      <c r="D26" s="3">
        <v>1.081199012696743E-2</v>
      </c>
      <c r="E26" s="3">
        <v>-1.3502205722033978E-2</v>
      </c>
      <c r="F26" s="3">
        <v>-4.4915301259607077E-4</v>
      </c>
      <c r="G26" s="3">
        <v>1.3880828395485878E-2</v>
      </c>
      <c r="H26" s="3">
        <v>6.925925612449646E-3</v>
      </c>
      <c r="I26" s="3">
        <v>1.6523184021934867E-3</v>
      </c>
      <c r="J26" s="3">
        <v>-3.6087082698941231E-3</v>
      </c>
      <c r="K26" s="3">
        <v>2.4791702628135681E-2</v>
      </c>
      <c r="L26" s="3">
        <v>2.4867206229828298E-4</v>
      </c>
      <c r="M26" s="3">
        <v>-1.4812903478741646E-2</v>
      </c>
      <c r="N26" s="3">
        <v>6.2823118641972542E-3</v>
      </c>
      <c r="O26" s="3">
        <v>9.8431752994656563E-3</v>
      </c>
      <c r="P26" s="3">
        <v>4.7539569437503815E-2</v>
      </c>
      <c r="Q26" s="3">
        <v>9.3687409535050392E-3</v>
      </c>
      <c r="R26" s="3">
        <v>1.5474980697035789E-2</v>
      </c>
      <c r="S26" s="3">
        <v>-6.7912168800830841E-2</v>
      </c>
      <c r="T26" s="3">
        <v>4.8035815358161926E-2</v>
      </c>
      <c r="U26" s="3">
        <v>1.2160268612205982E-2</v>
      </c>
      <c r="V26" s="3">
        <v>-3.2865134999155998E-3</v>
      </c>
      <c r="W26" s="3">
        <v>5.537545308470726E-3</v>
      </c>
      <c r="Y26" s="1">
        <f t="shared" si="17"/>
        <v>5.3174001667680257E-4</v>
      </c>
    </row>
    <row r="27" spans="1:25">
      <c r="A27" s="1" t="s">
        <v>4</v>
      </c>
      <c r="B27" s="1" t="s">
        <v>28</v>
      </c>
      <c r="C27" s="4">
        <v>2.78269145959847E-2</v>
      </c>
      <c r="D27" s="4">
        <v>-5.35062807609471E-3</v>
      </c>
      <c r="E27" s="4">
        <v>2.1227260611615201E-2</v>
      </c>
      <c r="F27" s="4">
        <v>-1.3924312239410999E-2</v>
      </c>
      <c r="G27" s="4">
        <v>4.54061356097456E-3</v>
      </c>
      <c r="H27" s="4">
        <v>7.2467182937129204E-3</v>
      </c>
      <c r="I27" s="4">
        <v>4.5093006596615502E-3</v>
      </c>
      <c r="J27" s="4">
        <v>-1.25543028894348E-2</v>
      </c>
      <c r="K27" s="4">
        <v>-2.2421327994060599E-2</v>
      </c>
      <c r="L27" s="4">
        <v>1.31213803043602E-2</v>
      </c>
      <c r="M27" s="4">
        <v>1.20862521113524E-2</v>
      </c>
      <c r="N27" s="4">
        <v>9.2172078213662301E-3</v>
      </c>
      <c r="O27" s="4">
        <v>7.4079678471082504E-3</v>
      </c>
      <c r="P27" s="4">
        <v>-9.8854899319411604E-4</v>
      </c>
      <c r="Q27" s="4">
        <v>4.0612615941332003E-2</v>
      </c>
      <c r="R27" s="4">
        <v>-4.2656852614823E-2</v>
      </c>
      <c r="S27" s="4">
        <v>4.0423891439840501E-2</v>
      </c>
      <c r="T27" s="4">
        <v>5.5688653577208098E-2</v>
      </c>
      <c r="U27" s="4">
        <v>9.8723405605232704E-3</v>
      </c>
      <c r="V27" s="4">
        <v>-9.6987105275599103E-2</v>
      </c>
      <c r="W27" s="4">
        <v>1.25976243480148E-3</v>
      </c>
      <c r="Y27" s="1">
        <f t="shared" si="17"/>
        <v>1.009891403615947E-3</v>
      </c>
    </row>
    <row r="28" spans="1:25">
      <c r="A28" s="1" t="s">
        <v>5</v>
      </c>
      <c r="B28" s="1" t="s">
        <v>28</v>
      </c>
      <c r="C28" s="3">
        <v>3.4700566902756691E-3</v>
      </c>
      <c r="D28" s="3">
        <v>2.4371590465307236E-2</v>
      </c>
      <c r="E28" s="3">
        <v>1.3541624881327152E-2</v>
      </c>
      <c r="F28" s="3">
        <v>2.6623313315212727E-3</v>
      </c>
      <c r="G28" s="3">
        <v>5.9713697992265224E-3</v>
      </c>
      <c r="H28" s="3">
        <v>-3.1252600252628326E-2</v>
      </c>
      <c r="I28" s="3">
        <v>-1.6426801681518555E-2</v>
      </c>
      <c r="J28" s="3">
        <v>3.4330721944570541E-2</v>
      </c>
      <c r="K28" s="3">
        <v>9.7172101959586143E-3</v>
      </c>
      <c r="L28" s="3">
        <v>1.6872331500053406E-2</v>
      </c>
      <c r="M28" s="3">
        <v>1.0253051295876503E-3</v>
      </c>
      <c r="N28" s="3">
        <v>1.0309183271601796E-3</v>
      </c>
      <c r="O28" s="3">
        <v>2.3656649515032768E-2</v>
      </c>
      <c r="P28" s="3">
        <v>-1.1403532698750496E-2</v>
      </c>
      <c r="Q28" s="3">
        <v>-2.8382018208503723E-2</v>
      </c>
      <c r="R28" s="3">
        <v>-0.1588556319475174</v>
      </c>
      <c r="S28" s="3">
        <v>6.7235063761472702E-3</v>
      </c>
      <c r="T28" s="3">
        <v>1.8137969076633453E-2</v>
      </c>
      <c r="U28" s="3">
        <v>5.9184117708355188E-4</v>
      </c>
      <c r="V28" s="3">
        <v>7.501065731048584E-2</v>
      </c>
      <c r="W28" s="3">
        <v>3.5885825753211975E-2</v>
      </c>
      <c r="Y28" s="1">
        <f t="shared" si="17"/>
        <v>1.8811940204299961E-3</v>
      </c>
    </row>
    <row r="29" spans="1:25">
      <c r="A29" s="1" t="s">
        <v>6</v>
      </c>
      <c r="B29" s="1" t="s">
        <v>28</v>
      </c>
      <c r="C29" s="3">
        <v>-3.3634868450462818E-3</v>
      </c>
      <c r="D29" s="3">
        <v>1.0389828123152256E-2</v>
      </c>
      <c r="E29" s="3">
        <v>-4.4477652758359909E-2</v>
      </c>
      <c r="F29" s="3">
        <v>3.4191586077213287E-2</v>
      </c>
      <c r="G29" s="3">
        <v>-2.7730069123208523E-3</v>
      </c>
      <c r="H29" s="3">
        <v>1.94570142775774E-2</v>
      </c>
      <c r="I29" s="3">
        <v>-7.5826994143426418E-3</v>
      </c>
      <c r="J29" s="3">
        <v>-1.9644241780042648E-2</v>
      </c>
      <c r="K29" s="3">
        <v>-3.5804305225610733E-2</v>
      </c>
      <c r="L29" s="3">
        <v>2.5385454297065735E-2</v>
      </c>
      <c r="M29" s="3">
        <v>-8.5365809500217438E-3</v>
      </c>
      <c r="N29" s="3">
        <v>8.894103579223156E-3</v>
      </c>
      <c r="O29" s="3">
        <v>1.0861532064154744E-3</v>
      </c>
      <c r="P29" s="3">
        <v>5.2911527454853058E-3</v>
      </c>
      <c r="Q29" s="3">
        <v>-1.7109808977693319E-3</v>
      </c>
      <c r="R29" s="3">
        <v>2.3398457560688257E-3</v>
      </c>
      <c r="S29" s="3">
        <v>4.6411145478487015E-2</v>
      </c>
      <c r="T29" s="3">
        <v>-2.5764284655451775E-2</v>
      </c>
      <c r="U29" s="3">
        <v>1.8588263541460037E-2</v>
      </c>
      <c r="V29" s="3">
        <v>-4.7045480459928513E-2</v>
      </c>
      <c r="W29" s="3">
        <v>3.5274840891361237E-2</v>
      </c>
      <c r="Y29" s="1">
        <f t="shared" si="17"/>
        <v>6.4138616149832402E-4</v>
      </c>
    </row>
    <row r="30" spans="1:25">
      <c r="A30" s="1" t="s">
        <v>7</v>
      </c>
      <c r="B30" s="1" t="s">
        <v>28</v>
      </c>
      <c r="C30" s="3">
        <v>2.1812576800584793E-2</v>
      </c>
      <c r="D30" s="3">
        <v>8.9472886174917221E-3</v>
      </c>
      <c r="E30" s="3">
        <v>2.7638262137770653E-2</v>
      </c>
      <c r="F30" s="3">
        <v>-1.7371270805597305E-2</v>
      </c>
      <c r="G30" s="3">
        <v>-1.3438188470900059E-2</v>
      </c>
      <c r="H30" s="3">
        <v>-6.7781301913782954E-4</v>
      </c>
      <c r="I30" s="3">
        <v>1.0226326063275337E-2</v>
      </c>
      <c r="J30" s="3">
        <v>2.0471038296818733E-3</v>
      </c>
      <c r="K30" s="3">
        <v>8.5351318120956421E-3</v>
      </c>
      <c r="L30" s="3">
        <v>-1.3125935569405556E-2</v>
      </c>
      <c r="M30" s="3">
        <v>3.8246229290962219E-2</v>
      </c>
      <c r="N30" s="3">
        <v>-1.7676445422694087E-3</v>
      </c>
      <c r="O30" s="3">
        <v>-3.4421831369400024E-2</v>
      </c>
      <c r="P30" s="3">
        <v>3.4829672425985336E-2</v>
      </c>
      <c r="Q30" s="3">
        <v>-5.4946374148130417E-2</v>
      </c>
      <c r="R30" s="3">
        <v>-2.1434703841805458E-2</v>
      </c>
      <c r="S30" s="3">
        <v>4.6560522168874741E-3</v>
      </c>
      <c r="T30" s="3">
        <v>-4.7408226877450943E-2</v>
      </c>
      <c r="U30" s="3">
        <v>6.632908433675766E-2</v>
      </c>
      <c r="V30" s="3">
        <v>-9.3266163021326065E-3</v>
      </c>
      <c r="W30" s="3">
        <v>4.4577214866876602E-3</v>
      </c>
      <c r="Y30" s="1">
        <f t="shared" si="17"/>
        <v>8.1326959458978185E-4</v>
      </c>
    </row>
    <row r="31" spans="1:25">
      <c r="A31" s="1" t="s">
        <v>8</v>
      </c>
      <c r="B31" s="1" t="s">
        <v>28</v>
      </c>
      <c r="C31" s="3">
        <v>2.4825764819979668E-2</v>
      </c>
      <c r="D31" s="3">
        <v>1.0606077499687672E-2</v>
      </c>
      <c r="E31" s="3">
        <v>-3.2863803207874298E-2</v>
      </c>
      <c r="F31" s="3">
        <v>2.5733979418873787E-2</v>
      </c>
      <c r="G31" s="3">
        <v>1.2400425970554352E-2</v>
      </c>
      <c r="H31" s="3">
        <v>-3.0702997464686632E-3</v>
      </c>
      <c r="I31" s="3">
        <v>-7.992657832801342E-3</v>
      </c>
      <c r="J31" s="3">
        <v>2.1461506839841604E-3</v>
      </c>
      <c r="K31" s="3">
        <v>3.0058997217565775E-3</v>
      </c>
      <c r="L31" s="3">
        <v>1.2606442905962467E-2</v>
      </c>
      <c r="M31" s="3">
        <v>-3.0759593937546015E-3</v>
      </c>
      <c r="N31" s="3">
        <v>4.175462294369936E-3</v>
      </c>
      <c r="O31" s="3">
        <v>1.8917404115200043E-2</v>
      </c>
      <c r="P31" s="3">
        <v>5.1253411918878555E-2</v>
      </c>
      <c r="Q31" s="3">
        <v>3.3018596470355988E-2</v>
      </c>
      <c r="R31" s="3">
        <v>3.1355615705251694E-2</v>
      </c>
      <c r="S31" s="3">
        <v>8.9649826288223267E-2</v>
      </c>
      <c r="T31" s="3">
        <v>-3.1649940647184849E-3</v>
      </c>
      <c r="U31" s="3">
        <v>-0.12004205584526062</v>
      </c>
      <c r="V31" s="3">
        <v>-1.5035889111459255E-2</v>
      </c>
      <c r="W31" s="3">
        <v>-1.2981702573597431E-2</v>
      </c>
      <c r="Y31" s="1">
        <f t="shared" si="17"/>
        <v>1.5052506467570191E-3</v>
      </c>
    </row>
    <row r="32" spans="1:25">
      <c r="A32" s="1" t="s">
        <v>9</v>
      </c>
      <c r="B32" s="1" t="s">
        <v>28</v>
      </c>
      <c r="C32" s="3">
        <v>1.0927073657512665E-2</v>
      </c>
      <c r="D32" s="3">
        <v>1.9929297268390656E-2</v>
      </c>
      <c r="E32" s="3">
        <v>1.8091881647706032E-3</v>
      </c>
      <c r="F32" s="3">
        <v>-3.2311968505382538E-2</v>
      </c>
      <c r="G32" s="3">
        <v>-4.0824877214618027E-4</v>
      </c>
      <c r="H32" s="3">
        <v>3.6087865009903908E-3</v>
      </c>
      <c r="I32" s="3">
        <v>-1.1745501309633255E-2</v>
      </c>
      <c r="J32" s="3">
        <v>1.6545604914426804E-2</v>
      </c>
      <c r="K32" s="3">
        <v>-3.9589679799973965E-3</v>
      </c>
      <c r="L32" s="3">
        <v>2.144247991964221E-3</v>
      </c>
      <c r="M32" s="3">
        <v>1.0619175620377064E-2</v>
      </c>
      <c r="N32" s="3">
        <v>3.8884993642568588E-2</v>
      </c>
      <c r="O32" s="3">
        <v>1.2735708616673946E-2</v>
      </c>
      <c r="P32" s="3">
        <v>5.0558015704154968E-2</v>
      </c>
      <c r="Q32" s="3">
        <v>1.5823312103748322E-2</v>
      </c>
      <c r="R32" s="3">
        <v>5.8143548667430878E-2</v>
      </c>
      <c r="S32" s="3">
        <v>-3.5696301609277725E-2</v>
      </c>
      <c r="T32" s="3">
        <v>-1.1227336712181568E-2</v>
      </c>
      <c r="U32" s="3">
        <v>7.3437429964542389E-2</v>
      </c>
      <c r="V32" s="3">
        <v>3.5760749131441116E-2</v>
      </c>
      <c r="W32" s="3">
        <v>-3.1157001852989197E-2</v>
      </c>
      <c r="Y32" s="1">
        <f t="shared" si="17"/>
        <v>8.3139222324474205E-4</v>
      </c>
    </row>
    <row r="33" spans="1:25">
      <c r="A33" s="1" t="s">
        <v>10</v>
      </c>
      <c r="B33" s="1" t="s">
        <v>28</v>
      </c>
      <c r="C33" s="3">
        <v>-1.1721475049853325E-2</v>
      </c>
      <c r="D33" s="3">
        <v>8.6651826277375221E-3</v>
      </c>
      <c r="E33" s="3">
        <v>-5.2922368049621582E-3</v>
      </c>
      <c r="F33" s="3">
        <v>-1.6858214512467384E-2</v>
      </c>
      <c r="G33" s="3">
        <v>-9.9458778277039528E-3</v>
      </c>
      <c r="H33" s="3">
        <v>-3.0004073050804436E-4</v>
      </c>
      <c r="I33" s="3">
        <v>1.4649452641606331E-2</v>
      </c>
      <c r="J33" s="3">
        <v>-9.4569846987724304E-3</v>
      </c>
      <c r="K33" s="3">
        <v>1.9517889246344566E-2</v>
      </c>
      <c r="L33" s="3">
        <v>1.3288183137774467E-2</v>
      </c>
      <c r="M33" s="3">
        <v>3.4803524613380432E-3</v>
      </c>
      <c r="N33" s="3">
        <v>2.5183225050568581E-2</v>
      </c>
      <c r="O33" s="3">
        <v>4.6378998085856438E-3</v>
      </c>
      <c r="P33" s="3">
        <v>1.0846076766029E-3</v>
      </c>
      <c r="Q33" s="3">
        <v>9.0420991182327271E-2</v>
      </c>
      <c r="R33" s="3">
        <v>3.1008722260594368E-2</v>
      </c>
      <c r="S33" s="3">
        <v>-1.0062097571790218E-3</v>
      </c>
      <c r="T33" s="3">
        <v>4.0286518633365631E-2</v>
      </c>
      <c r="U33" s="3">
        <v>-5.6701913475990295E-2</v>
      </c>
      <c r="V33" s="3">
        <v>-8.2845035940408707E-3</v>
      </c>
      <c r="W33" s="3">
        <v>-4.7601837664842606E-2</v>
      </c>
      <c r="Y33" s="1">
        <f t="shared" si="17"/>
        <v>9.0604799052730546E-4</v>
      </c>
    </row>
    <row r="34" spans="1:25">
      <c r="A34" s="1" t="s">
        <v>11</v>
      </c>
      <c r="B34" s="1" t="s">
        <v>28</v>
      </c>
      <c r="C34" s="3">
        <v>2.2850171662867069E-3</v>
      </c>
      <c r="D34" s="3">
        <v>-2.1792647894471884E-3</v>
      </c>
      <c r="E34" s="3">
        <v>7.0926859974861145E-2</v>
      </c>
      <c r="F34" s="3">
        <v>-3.6663364619016647E-2</v>
      </c>
      <c r="G34" s="3">
        <v>-1.6463268548250198E-2</v>
      </c>
      <c r="H34" s="3">
        <v>-2.1957950666546822E-2</v>
      </c>
      <c r="I34" s="3">
        <v>-2.1710382774472237E-2</v>
      </c>
      <c r="J34" s="3">
        <v>-4.6718348748981953E-3</v>
      </c>
      <c r="K34" s="3">
        <v>2.3912990000098944E-3</v>
      </c>
      <c r="L34" s="3">
        <v>5.8159702457487583E-3</v>
      </c>
      <c r="M34" s="3">
        <v>4.0027040988206863E-2</v>
      </c>
      <c r="N34" s="3">
        <v>-2.0324405282735825E-2</v>
      </c>
      <c r="O34" s="3">
        <v>-1.7707722261548042E-2</v>
      </c>
      <c r="P34" s="3">
        <v>-2.1793412044644356E-2</v>
      </c>
      <c r="Q34" s="3">
        <v>-3.7554018199443817E-2</v>
      </c>
      <c r="R34" s="3">
        <v>5.2345860749483109E-2</v>
      </c>
      <c r="S34" s="3">
        <v>6.9234669208526611E-3</v>
      </c>
      <c r="T34" s="3">
        <v>-1.5224134549498558E-2</v>
      </c>
      <c r="U34" s="3">
        <v>3.7431810051202774E-2</v>
      </c>
      <c r="V34" s="3">
        <v>-5.8620576746761799E-3</v>
      </c>
      <c r="W34" s="3">
        <v>-1.7090441659092903E-2</v>
      </c>
      <c r="Y34" s="1">
        <f t="shared" si="17"/>
        <v>8.3055173775815221E-4</v>
      </c>
    </row>
    <row r="35" spans="1:25">
      <c r="A35" s="1" t="s">
        <v>12</v>
      </c>
      <c r="B35" s="1" t="s">
        <v>28</v>
      </c>
      <c r="C35" s="3">
        <v>-6.3822581432759762E-3</v>
      </c>
      <c r="D35" s="3">
        <v>4.4289384968578815E-3</v>
      </c>
      <c r="E35" s="3">
        <v>1.3993829488754272E-2</v>
      </c>
      <c r="F35" s="3">
        <v>-1.5899138525128365E-2</v>
      </c>
      <c r="G35" s="3">
        <v>-2.7251890860497952E-3</v>
      </c>
      <c r="H35" s="3">
        <v>-3.3806527499109507E-3</v>
      </c>
      <c r="I35" s="3">
        <v>5.4321680217981339E-3</v>
      </c>
      <c r="J35" s="3">
        <v>1.5227584168314934E-2</v>
      </c>
      <c r="K35" s="3">
        <v>1.0864121839404106E-2</v>
      </c>
      <c r="L35" s="3">
        <v>-8.4736605640500784E-4</v>
      </c>
      <c r="M35" s="3">
        <v>2.1400919184088707E-2</v>
      </c>
      <c r="N35" s="3">
        <v>5.2295339992269874E-4</v>
      </c>
      <c r="O35" s="3">
        <v>2.297879895195365E-3</v>
      </c>
      <c r="P35" s="3">
        <v>8.3147630095481873E-2</v>
      </c>
      <c r="Q35" s="3">
        <v>-6.6430293023586273E-2</v>
      </c>
      <c r="R35" s="3">
        <v>8.4372267127037048E-2</v>
      </c>
      <c r="S35" s="3">
        <v>-9.4306282699108124E-2</v>
      </c>
      <c r="T35" s="3">
        <v>-3.478182852268219E-2</v>
      </c>
      <c r="U35" s="3">
        <v>4.9241088330745697E-2</v>
      </c>
      <c r="V35" s="3">
        <v>2.2683804854750633E-3</v>
      </c>
      <c r="W35" s="3">
        <v>-2.8778199106454849E-2</v>
      </c>
      <c r="Y35" s="1">
        <f t="shared" si="17"/>
        <v>1.6551616940841513E-3</v>
      </c>
    </row>
    <row r="36" spans="1:25">
      <c r="A36" s="1" t="s">
        <v>13</v>
      </c>
      <c r="B36" s="1" t="s">
        <v>28</v>
      </c>
      <c r="C36" s="3">
        <v>1.0089607909321785E-2</v>
      </c>
      <c r="D36" s="3">
        <v>8.1476597115397453E-3</v>
      </c>
      <c r="E36" s="3">
        <v>1.2210589833557606E-2</v>
      </c>
      <c r="F36" s="3">
        <v>-4.7844871878623962E-2</v>
      </c>
      <c r="G36" s="3">
        <v>3.1663335859775543E-2</v>
      </c>
      <c r="H36" s="3">
        <v>-5.0516456365585327E-2</v>
      </c>
      <c r="I36" s="3">
        <v>4.3796505779027939E-3</v>
      </c>
      <c r="J36" s="3">
        <v>1.6315683722496033E-2</v>
      </c>
      <c r="K36" s="3">
        <v>1.9064353778958321E-2</v>
      </c>
      <c r="L36" s="3">
        <v>-2.5122039951384068E-3</v>
      </c>
      <c r="M36" s="3">
        <v>-4.9305879510939121E-3</v>
      </c>
      <c r="N36" s="3">
        <v>2.2757222875952721E-2</v>
      </c>
      <c r="O36" s="3">
        <v>-7.6719662174582481E-3</v>
      </c>
      <c r="P36" s="3">
        <v>-6.2969118356704712E-2</v>
      </c>
      <c r="Q36" s="3">
        <v>0.11385107040405273</v>
      </c>
      <c r="R36" s="3">
        <v>7.9619839787483215E-2</v>
      </c>
      <c r="S36" s="3">
        <v>2.7410744223743677E-3</v>
      </c>
      <c r="T36" s="3">
        <v>7.7571466565132141E-2</v>
      </c>
      <c r="U36" s="3">
        <v>-5.1737319678068161E-2</v>
      </c>
      <c r="V36" s="3">
        <v>-3.1427375972270966E-2</v>
      </c>
      <c r="W36" s="3">
        <v>-3.1751744449138641E-2</v>
      </c>
      <c r="Y36" s="1">
        <f t="shared" si="17"/>
        <v>2.0417671889284591E-3</v>
      </c>
    </row>
    <row r="37" spans="1:25">
      <c r="A37" s="1" t="s">
        <v>14</v>
      </c>
      <c r="B37" s="1" t="s">
        <v>28</v>
      </c>
      <c r="C37" s="3">
        <v>-1.5827074646949768E-2</v>
      </c>
      <c r="D37" s="3">
        <v>-8.2921721041202545E-3</v>
      </c>
      <c r="E37" s="3">
        <v>-2.0244680345058441E-3</v>
      </c>
      <c r="F37" s="3">
        <v>5.2115358412265778E-2</v>
      </c>
      <c r="G37" s="3">
        <v>-1.0772071778774261E-2</v>
      </c>
      <c r="H37" s="3">
        <v>2.7929290663450956E-3</v>
      </c>
      <c r="I37" s="3">
        <v>3.4001730382442474E-3</v>
      </c>
      <c r="J37" s="3">
        <v>-1.5998128801584244E-3</v>
      </c>
      <c r="K37" s="3">
        <v>-1.3976630754768848E-2</v>
      </c>
      <c r="L37" s="3">
        <v>-2.1719194948673248E-2</v>
      </c>
      <c r="M37" s="3">
        <v>-3.3019058406352997E-2</v>
      </c>
      <c r="N37" s="3">
        <v>-2.9481329023838043E-2</v>
      </c>
      <c r="O37" s="3">
        <v>-3.3725420944392681E-3</v>
      </c>
      <c r="P37" s="3">
        <v>-4.6296298503875732E-2</v>
      </c>
      <c r="Q37" s="3">
        <v>-1.1951749213039875E-2</v>
      </c>
      <c r="R37" s="3">
        <v>-6.2722489237785339E-2</v>
      </c>
      <c r="S37" s="3">
        <v>8.2685209810733795E-2</v>
      </c>
      <c r="T37" s="3">
        <v>-1.7157327383756638E-2</v>
      </c>
      <c r="U37" s="3">
        <v>-5.9757355600595474E-2</v>
      </c>
      <c r="V37" s="3">
        <v>-4.3025909690186381E-4</v>
      </c>
      <c r="W37" s="3">
        <v>5.9045027941465378E-2</v>
      </c>
      <c r="Y37" s="1">
        <f t="shared" si="17"/>
        <v>1.2656263498136374E-3</v>
      </c>
    </row>
    <row r="38" spans="1:25">
      <c r="A38" s="1" t="s">
        <v>15</v>
      </c>
      <c r="B38" s="1" t="s">
        <v>28</v>
      </c>
      <c r="C38" s="3">
        <v>-7.9466179013252258E-3</v>
      </c>
      <c r="D38" s="3">
        <v>-2.174175315303728E-4</v>
      </c>
      <c r="E38" s="3">
        <v>1.3644597493112087E-2</v>
      </c>
      <c r="F38" s="3">
        <v>-5.7179611176252365E-2</v>
      </c>
      <c r="G38" s="3">
        <v>4.6786908060312271E-3</v>
      </c>
      <c r="H38" s="3">
        <v>2.387150889262557E-3</v>
      </c>
      <c r="I38" s="3">
        <v>-8.3625031402334571E-4</v>
      </c>
      <c r="J38" s="3">
        <v>8.6697759106755257E-3</v>
      </c>
      <c r="K38" s="3">
        <v>5.8147786185145378E-3</v>
      </c>
      <c r="L38" s="3">
        <v>-1.0775115340948105E-2</v>
      </c>
      <c r="M38" s="3">
        <v>1.3912294991314411E-2</v>
      </c>
      <c r="N38" s="3">
        <v>2.7766257990151644E-3</v>
      </c>
      <c r="O38" s="3">
        <v>1.194788608700037E-2</v>
      </c>
      <c r="P38" s="3">
        <v>-1.3495891354978085E-2</v>
      </c>
      <c r="Q38" s="3">
        <v>-3.5074226558208466E-2</v>
      </c>
      <c r="R38" s="3">
        <v>1.7965549603104591E-2</v>
      </c>
      <c r="S38" s="3">
        <v>-3.5735715180635452E-2</v>
      </c>
      <c r="T38" s="3">
        <v>-7.7986139804124832E-3</v>
      </c>
      <c r="U38" s="3">
        <v>9.2877335846424103E-3</v>
      </c>
      <c r="V38" s="3">
        <v>2.834465354681015E-3</v>
      </c>
      <c r="W38" s="3">
        <v>-4.5670907944440842E-2</v>
      </c>
      <c r="Y38" s="1">
        <f t="shared" si="17"/>
        <v>4.3371686869587121E-4</v>
      </c>
    </row>
    <row r="39" spans="1:25">
      <c r="A39" s="1" t="s">
        <v>16</v>
      </c>
      <c r="B39" s="1" t="s">
        <v>28</v>
      </c>
      <c r="C39" s="3">
        <v>-5.207025445997715E-3</v>
      </c>
      <c r="D39" s="3">
        <v>-9.5082279294729233E-3</v>
      </c>
      <c r="E39" s="3">
        <v>-3.5177692770957947E-2</v>
      </c>
      <c r="F39" s="3">
        <v>-2.7758856303989887E-3</v>
      </c>
      <c r="G39" s="3">
        <v>-2.2451585158705711E-2</v>
      </c>
      <c r="H39" s="3">
        <v>-8.7364166975021362E-3</v>
      </c>
      <c r="I39" s="3">
        <v>5.424864124506712E-3</v>
      </c>
      <c r="J39" s="3">
        <v>1.346995122730732E-2</v>
      </c>
      <c r="K39" s="3">
        <v>4.3561540544033051E-2</v>
      </c>
      <c r="L39" s="3">
        <v>6.6877051722258329E-4</v>
      </c>
      <c r="M39" s="3">
        <v>-7.7998097985982895E-3</v>
      </c>
      <c r="N39" s="3">
        <v>7.9960701987147331E-3</v>
      </c>
      <c r="O39" s="3">
        <v>-4.3901912868022919E-2</v>
      </c>
      <c r="P39" s="3">
        <v>1.0743051767349243E-2</v>
      </c>
      <c r="Q39" s="3">
        <v>-5.1033254712820053E-3</v>
      </c>
      <c r="R39" s="3">
        <v>4.0128674358129501E-2</v>
      </c>
      <c r="S39" s="3">
        <v>-6.8926766514778137E-2</v>
      </c>
      <c r="T39" s="3">
        <v>4.1870284825563431E-2</v>
      </c>
      <c r="U39" s="3">
        <v>6.7331157624721527E-2</v>
      </c>
      <c r="V39" s="3">
        <v>1.0566086508333683E-2</v>
      </c>
      <c r="W39" s="3">
        <v>-3.4072704613208771E-2</v>
      </c>
      <c r="Y39" s="1">
        <f t="shared" si="17"/>
        <v>1.0082930649866764E-3</v>
      </c>
    </row>
    <row r="40" spans="1:25">
      <c r="A40" s="1" t="s">
        <v>17</v>
      </c>
      <c r="B40" s="1" t="s">
        <v>28</v>
      </c>
      <c r="C40" s="3">
        <v>-1.0691531002521515E-2</v>
      </c>
      <c r="D40" s="3">
        <v>-2.4354069028049707E-3</v>
      </c>
      <c r="E40" s="3">
        <v>2.7223948389291763E-2</v>
      </c>
      <c r="F40" s="3">
        <v>2.0466398447751999E-2</v>
      </c>
      <c r="G40" s="3">
        <v>-1.6065303236246109E-2</v>
      </c>
      <c r="H40" s="3">
        <v>-1.8031435087323189E-2</v>
      </c>
      <c r="I40" s="3">
        <v>4.6457943972200155E-4</v>
      </c>
      <c r="J40" s="3">
        <v>-1.0952653363347054E-2</v>
      </c>
      <c r="K40" s="3">
        <v>1.8675936385989189E-2</v>
      </c>
      <c r="L40" s="3">
        <v>-2.0070416852831841E-2</v>
      </c>
      <c r="M40" s="3">
        <v>1.8739847466349602E-2</v>
      </c>
      <c r="N40" s="3">
        <v>4.299493134021759E-2</v>
      </c>
      <c r="O40" s="3">
        <v>-2.3423152044415474E-2</v>
      </c>
      <c r="P40" s="3">
        <v>-1.6819475218653679E-2</v>
      </c>
      <c r="Q40" s="3">
        <v>-3.5925488919019699E-2</v>
      </c>
      <c r="R40" s="3">
        <v>5.9496596455574036E-2</v>
      </c>
      <c r="S40" s="3">
        <v>-9.4031937420368195E-2</v>
      </c>
      <c r="T40" s="3">
        <v>3.944128006696701E-2</v>
      </c>
      <c r="U40" s="3">
        <v>-4.2392857372760773E-2</v>
      </c>
      <c r="V40" s="3">
        <v>2.6980226393789053E-3</v>
      </c>
      <c r="W40" s="3">
        <v>-6.6252879798412323E-2</v>
      </c>
      <c r="Y40" s="1">
        <f t="shared" si="17"/>
        <v>1.3210905275435373E-3</v>
      </c>
    </row>
    <row r="41" spans="1:25">
      <c r="A41" s="1" t="s">
        <v>18</v>
      </c>
      <c r="B41" s="1" t="s">
        <v>28</v>
      </c>
      <c r="C41" s="3">
        <v>4.8790010623633862E-3</v>
      </c>
      <c r="D41" s="3">
        <v>-9.2744836583733559E-3</v>
      </c>
      <c r="E41" s="3">
        <v>-7.4028270319104195E-3</v>
      </c>
      <c r="F41" s="3">
        <v>-4.0025409311056137E-2</v>
      </c>
      <c r="G41" s="3">
        <v>2.3609388154000044E-3</v>
      </c>
      <c r="H41" s="3">
        <v>2.5406153872609138E-2</v>
      </c>
      <c r="I41" s="3">
        <v>-1.3253976590931416E-2</v>
      </c>
      <c r="J41" s="3">
        <v>-4.9403514713048935E-3</v>
      </c>
      <c r="K41" s="3">
        <v>5.5446363985538483E-3</v>
      </c>
      <c r="L41" s="3">
        <v>3.8321726024150848E-3</v>
      </c>
      <c r="M41" s="3">
        <v>3.3532117959111929E-3</v>
      </c>
      <c r="N41" s="3">
        <v>-1.2785792350769043E-2</v>
      </c>
      <c r="O41" s="3">
        <v>4.5543452724814415E-3</v>
      </c>
      <c r="P41" s="3">
        <v>-1.5999069437384605E-2</v>
      </c>
      <c r="Q41" s="3">
        <v>4.5573193579912186E-2</v>
      </c>
      <c r="R41" s="3">
        <v>6.7573323845863342E-2</v>
      </c>
      <c r="S41" s="3">
        <v>3.6935251206159592E-2</v>
      </c>
      <c r="T41" s="3">
        <v>-2.6288885623216629E-2</v>
      </c>
      <c r="U41" s="3">
        <v>-0.10716082155704498</v>
      </c>
      <c r="V41" s="3">
        <v>5.8921143412590027E-2</v>
      </c>
      <c r="W41" s="3">
        <v>1.3993409462273121E-2</v>
      </c>
      <c r="Y41" s="1">
        <f t="shared" si="17"/>
        <v>1.3451485812316659E-3</v>
      </c>
    </row>
    <row r="42" spans="1:25">
      <c r="A42" s="1" t="s">
        <v>19</v>
      </c>
      <c r="B42" s="1" t="s">
        <v>28</v>
      </c>
      <c r="C42" s="3">
        <v>-2.3179678246378899E-3</v>
      </c>
      <c r="D42" s="3">
        <v>1.510376762598753E-2</v>
      </c>
      <c r="E42" s="3">
        <v>1.0012364014983177E-2</v>
      </c>
      <c r="F42" s="3">
        <v>-2.6825204491615295E-2</v>
      </c>
      <c r="G42" s="3">
        <v>1.2780793942511082E-2</v>
      </c>
      <c r="H42" s="3">
        <v>4.27287258207798E-2</v>
      </c>
      <c r="I42" s="3">
        <v>-3.3124331384897232E-2</v>
      </c>
      <c r="J42" s="3">
        <v>-1.3652465306222439E-2</v>
      </c>
      <c r="K42" s="3">
        <v>-2.9176060110330582E-2</v>
      </c>
      <c r="L42" s="3">
        <v>4.7731939703226089E-3</v>
      </c>
      <c r="M42" s="3">
        <v>1.4321763999760151E-2</v>
      </c>
      <c r="N42" s="3">
        <v>-5.9633753262460232E-3</v>
      </c>
      <c r="O42" s="3">
        <v>-3.3869244158267975E-2</v>
      </c>
      <c r="P42" s="3">
        <v>-8.7512798607349396E-2</v>
      </c>
      <c r="Q42" s="3">
        <v>3.1175339594483376E-2</v>
      </c>
      <c r="R42" s="3">
        <v>-1.5772704035043716E-2</v>
      </c>
      <c r="S42" s="3">
        <v>-2.7918264269828796E-2</v>
      </c>
      <c r="T42" s="3">
        <v>1.659969799220562E-2</v>
      </c>
      <c r="U42" s="3">
        <v>-5.669141560792923E-2</v>
      </c>
      <c r="V42" s="3">
        <v>1.2235443107783794E-2</v>
      </c>
      <c r="W42" s="3">
        <v>-4.0802326053380966E-2</v>
      </c>
      <c r="Y42" s="1">
        <f t="shared" si="17"/>
        <v>9.685922013840467E-4</v>
      </c>
    </row>
    <row r="43" spans="1:25">
      <c r="A43" s="1" t="s">
        <v>20</v>
      </c>
      <c r="B43" s="1" t="s">
        <v>28</v>
      </c>
      <c r="C43" s="3">
        <v>-1.6943853348493576E-2</v>
      </c>
      <c r="D43" s="3">
        <v>-6.7566446959972382E-3</v>
      </c>
      <c r="E43" s="3">
        <v>-4.696819931268692E-2</v>
      </c>
      <c r="F43" s="3">
        <v>3.7916053086519241E-2</v>
      </c>
      <c r="G43" s="3">
        <v>5.2967239171266556E-2</v>
      </c>
      <c r="H43" s="3">
        <v>-1.8173752352595329E-2</v>
      </c>
      <c r="I43" s="3">
        <v>7.4570463038980961E-3</v>
      </c>
      <c r="J43" s="3">
        <v>-1.1011107824742794E-2</v>
      </c>
      <c r="K43" s="3">
        <v>7.3641217313706875E-3</v>
      </c>
      <c r="L43" s="3">
        <v>3.9489353075623512E-3</v>
      </c>
      <c r="M43" s="3">
        <v>1.2915338389575481E-2</v>
      </c>
      <c r="N43" s="3">
        <v>1.3693050481379032E-2</v>
      </c>
      <c r="O43" s="3">
        <v>2.4135513231158257E-3</v>
      </c>
      <c r="P43" s="3">
        <v>-5.2622620016336441E-2</v>
      </c>
      <c r="Q43" s="3">
        <v>6.6909618675708771E-2</v>
      </c>
      <c r="R43" s="3">
        <v>-8.7785959243774414E-2</v>
      </c>
      <c r="S43" s="3">
        <v>-3.4352727234363556E-2</v>
      </c>
      <c r="T43" s="3">
        <v>-9.9178992211818695E-2</v>
      </c>
      <c r="U43" s="3">
        <v>9.2300333082675934E-2</v>
      </c>
      <c r="V43" s="3">
        <v>-0.16259375214576721</v>
      </c>
      <c r="W43" s="3">
        <v>0.10710042715072632</v>
      </c>
      <c r="Y43" s="1">
        <f t="shared" si="17"/>
        <v>3.9646184673630758E-3</v>
      </c>
    </row>
    <row r="44" spans="1:25">
      <c r="A44" s="1" t="s">
        <v>21</v>
      </c>
      <c r="B44" s="1" t="s">
        <v>28</v>
      </c>
      <c r="C44" s="3">
        <v>-1.4340597204864025E-2</v>
      </c>
      <c r="D44" s="3">
        <v>-6.5875258296728134E-3</v>
      </c>
      <c r="E44" s="3">
        <v>5.566135048866272E-3</v>
      </c>
      <c r="F44" s="3">
        <v>-7.2712707333266735E-3</v>
      </c>
      <c r="G44" s="3">
        <v>2.1824617870151997E-3</v>
      </c>
      <c r="H44" s="3">
        <v>-1.4881594106554985E-2</v>
      </c>
      <c r="I44" s="3">
        <v>-9.2259692028164864E-3</v>
      </c>
      <c r="J44" s="3">
        <v>2.9635664075613022E-2</v>
      </c>
      <c r="K44" s="3">
        <v>1.7474330961704254E-2</v>
      </c>
      <c r="L44" s="3">
        <v>1.51138158980757E-3</v>
      </c>
      <c r="M44" s="3">
        <v>7.9884734004735947E-3</v>
      </c>
      <c r="N44" s="3">
        <v>-5.0447847694158554E-2</v>
      </c>
      <c r="O44" s="3">
        <v>-6.4199739135801792E-3</v>
      </c>
      <c r="P44" s="3">
        <v>-0.1479254812002182</v>
      </c>
      <c r="Q44" s="3">
        <v>-7.8821733593940735E-2</v>
      </c>
      <c r="R44" s="3">
        <v>-3.0913380905985832E-2</v>
      </c>
      <c r="S44" s="3">
        <v>-9.6165649592876434E-2</v>
      </c>
      <c r="T44" s="3">
        <v>2.4458145722746849E-2</v>
      </c>
      <c r="U44" s="3">
        <v>-4.773023072630167E-3</v>
      </c>
      <c r="V44" s="3">
        <v>3.9340618997812271E-2</v>
      </c>
      <c r="W44" s="3">
        <v>-1.8011297797784209E-3</v>
      </c>
      <c r="Y44" s="1">
        <f t="shared" si="17"/>
        <v>1.9699796209374535E-3</v>
      </c>
    </row>
    <row r="45" spans="1:25">
      <c r="A45" s="1" t="s">
        <v>22</v>
      </c>
      <c r="B45" s="1" t="s">
        <v>28</v>
      </c>
      <c r="C45" s="3">
        <v>2.0277025178074837E-2</v>
      </c>
      <c r="D45" s="3">
        <v>2.5842937175184488E-3</v>
      </c>
      <c r="E45" s="3">
        <v>9.6427751705050468E-3</v>
      </c>
      <c r="F45" s="3">
        <v>-2.9133815318346024E-2</v>
      </c>
      <c r="G45" s="3">
        <v>-1.9715987145900726E-3</v>
      </c>
      <c r="H45" s="3">
        <v>-2.3306874558329582E-2</v>
      </c>
      <c r="I45" s="3">
        <v>-7.9462695866823196E-3</v>
      </c>
      <c r="J45" s="3">
        <v>1.1901317164301872E-2</v>
      </c>
      <c r="K45" s="3">
        <v>3.8497928529977798E-2</v>
      </c>
      <c r="L45" s="3">
        <v>2.4604769423604012E-2</v>
      </c>
      <c r="M45" s="3">
        <v>2.8517376631498337E-2</v>
      </c>
      <c r="N45" s="3">
        <v>-2.4104312062263489E-2</v>
      </c>
      <c r="O45" s="3">
        <v>2.1310064941644669E-2</v>
      </c>
      <c r="P45" s="3">
        <v>1.3134650886058807E-2</v>
      </c>
      <c r="Q45" s="3">
        <v>-6.4810022711753845E-2</v>
      </c>
      <c r="R45" s="3">
        <v>9.9821627140045166E-2</v>
      </c>
      <c r="S45" s="3">
        <v>-0.10511606186628342</v>
      </c>
      <c r="T45" s="3">
        <v>-4.7812532633543015E-2</v>
      </c>
      <c r="U45" s="3">
        <v>-2.4679610505700111E-2</v>
      </c>
      <c r="V45" s="3">
        <v>1.9048188114538789E-3</v>
      </c>
      <c r="W45" s="3">
        <v>-0.14333523809909821</v>
      </c>
      <c r="Y45" s="1">
        <f t="shared" si="17"/>
        <v>2.6486274296838642E-3</v>
      </c>
    </row>
    <row r="46" spans="1:25">
      <c r="A46" s="1" t="s">
        <v>23</v>
      </c>
      <c r="B46" s="1" t="s">
        <v>28</v>
      </c>
      <c r="C46" s="3">
        <v>-4.3580993078649044E-3</v>
      </c>
      <c r="D46" s="3">
        <v>-1.8953258171677589E-2</v>
      </c>
      <c r="E46" s="3">
        <v>1.8234614282846451E-2</v>
      </c>
      <c r="F46" s="3">
        <v>4.5282844454050064E-2</v>
      </c>
      <c r="G46" s="3">
        <v>2.6870638132095337E-2</v>
      </c>
      <c r="H46" s="3">
        <v>2.4220214691013098E-3</v>
      </c>
      <c r="I46" s="3">
        <v>-1.0235825553536415E-2</v>
      </c>
      <c r="J46" s="3">
        <v>-5.9217185480520129E-4</v>
      </c>
      <c r="K46" s="3">
        <v>1.0915768332779408E-2</v>
      </c>
      <c r="L46" s="3">
        <v>-8.2843918353319168E-3</v>
      </c>
      <c r="M46" s="3">
        <v>3.1663324683904648E-2</v>
      </c>
      <c r="N46" s="3">
        <v>-1.2954059988260269E-2</v>
      </c>
      <c r="O46" s="3">
        <v>1.8467769026756287E-2</v>
      </c>
      <c r="P46" s="3">
        <v>8.8298935443162918E-3</v>
      </c>
      <c r="Q46" s="3">
        <v>-2.4827437475323677E-2</v>
      </c>
      <c r="R46" s="3">
        <v>-2.9822338372468948E-2</v>
      </c>
      <c r="S46" s="3">
        <v>-5.6820502504706383E-3</v>
      </c>
      <c r="T46" s="3">
        <v>4.5189518481492996E-2</v>
      </c>
      <c r="U46" s="3">
        <v>6.2155667692422867E-3</v>
      </c>
      <c r="V46" s="3">
        <v>-3.3131293952465057E-2</v>
      </c>
      <c r="W46" s="3">
        <v>-4.2935263365507126E-2</v>
      </c>
      <c r="Y46" s="1">
        <f t="shared" si="17"/>
        <v>5.9538256911721525E-4</v>
      </c>
    </row>
    <row r="47" spans="1:25">
      <c r="A47" s="1" t="s">
        <v>24</v>
      </c>
      <c r="B47" s="1" t="s">
        <v>28</v>
      </c>
      <c r="C47" s="3">
        <v>1.0313515551388264E-2</v>
      </c>
      <c r="D47" s="3">
        <v>-5.6694023078307509E-4</v>
      </c>
      <c r="E47" s="3">
        <v>-1.0238916613161564E-2</v>
      </c>
      <c r="F47" s="3">
        <v>-2.363138273358345E-2</v>
      </c>
      <c r="G47" s="3">
        <v>1.4718564227223396E-2</v>
      </c>
      <c r="H47" s="3">
        <v>-9.8631735891103745E-3</v>
      </c>
      <c r="I47" s="3">
        <v>6.053440272808075E-3</v>
      </c>
      <c r="J47" s="3">
        <v>1.7689228057861328E-2</v>
      </c>
      <c r="K47" s="3">
        <v>1.4386222697794437E-2</v>
      </c>
      <c r="L47" s="3">
        <v>-2.5135371834039688E-2</v>
      </c>
      <c r="M47" s="3">
        <v>6.8910941481590271E-3</v>
      </c>
      <c r="N47" s="3">
        <v>-2.051094634225592E-4</v>
      </c>
      <c r="O47" s="3">
        <v>1.2862724252045155E-2</v>
      </c>
      <c r="P47" s="3">
        <v>7.4207782745361328E-2</v>
      </c>
      <c r="Q47" s="3">
        <v>1.1689923703670502E-2</v>
      </c>
      <c r="R47" s="3">
        <v>9.3101680278778076E-2</v>
      </c>
      <c r="S47" s="3">
        <v>-4.2754597961902618E-2</v>
      </c>
      <c r="T47" s="3">
        <v>6.7571528255939484E-2</v>
      </c>
      <c r="U47" s="3">
        <v>1.0597158223390579E-2</v>
      </c>
      <c r="V47" s="3">
        <v>-1.3649615459144115E-2</v>
      </c>
      <c r="W47" s="3">
        <v>-6.1364129185676575E-2</v>
      </c>
      <c r="Y47" s="1">
        <f t="shared" si="17"/>
        <v>1.3072305986677345E-3</v>
      </c>
    </row>
    <row r="48" spans="1:25">
      <c r="A48" s="1" t="s">
        <v>25</v>
      </c>
      <c r="B48" s="1" t="s">
        <v>28</v>
      </c>
      <c r="C48" s="3">
        <v>6.9171702489256859E-3</v>
      </c>
      <c r="D48" s="3">
        <v>-5.2145668305456638E-3</v>
      </c>
      <c r="E48" s="3">
        <v>2.6877909898757935E-2</v>
      </c>
      <c r="F48" s="3">
        <v>-2.2596690803766251E-2</v>
      </c>
      <c r="G48" s="3">
        <v>-1.6291594132781029E-2</v>
      </c>
      <c r="H48" s="3">
        <v>-2.9569944366812706E-2</v>
      </c>
      <c r="I48" s="3">
        <v>2.4189767427742481E-3</v>
      </c>
      <c r="J48" s="3">
        <v>7.5510675087571144E-3</v>
      </c>
      <c r="K48" s="3">
        <v>7.051222026348114E-3</v>
      </c>
      <c r="L48" s="3">
        <v>1.7910553142428398E-2</v>
      </c>
      <c r="M48" s="3">
        <v>1.7608780413866043E-2</v>
      </c>
      <c r="N48" s="3">
        <v>1.6545088961720467E-2</v>
      </c>
      <c r="O48" s="3">
        <v>1.7130391206592321E-3</v>
      </c>
      <c r="P48" s="3">
        <v>6.4875282347202301E-2</v>
      </c>
      <c r="Q48" s="3">
        <v>-5.5016178637742996E-2</v>
      </c>
      <c r="R48" s="3">
        <v>-2.7166318148374557E-2</v>
      </c>
      <c r="S48" s="3">
        <v>-1.5383535996079445E-2</v>
      </c>
      <c r="T48" s="3">
        <v>4.1981089860200882E-2</v>
      </c>
      <c r="U48" s="3">
        <v>7.3340587317943573E-2</v>
      </c>
      <c r="V48" s="3">
        <v>-4.4678792357444763E-2</v>
      </c>
      <c r="W48" s="3">
        <v>-5.5314235389232635E-2</v>
      </c>
      <c r="Y48" s="1">
        <f t="shared" si="17"/>
        <v>1.1933296450910035E-3</v>
      </c>
    </row>
    <row r="49" spans="1:25">
      <c r="A49" s="1" t="s">
        <v>26</v>
      </c>
      <c r="B49" s="1" t="s">
        <v>28</v>
      </c>
      <c r="C49" s="3">
        <v>1.8189176917076111E-2</v>
      </c>
      <c r="D49" s="3">
        <v>-1.1134792119264603E-2</v>
      </c>
      <c r="E49" s="3">
        <v>9.2239701189100742E-4</v>
      </c>
      <c r="F49" s="3">
        <v>-5.8556556701660156E-2</v>
      </c>
      <c r="G49" s="3">
        <v>1.0494674555957317E-2</v>
      </c>
      <c r="H49" s="3">
        <v>-1.2939981184899807E-2</v>
      </c>
      <c r="I49" s="3">
        <v>4.0321615524590015E-3</v>
      </c>
      <c r="J49" s="3">
        <v>1.5808282420039177E-2</v>
      </c>
      <c r="K49" s="3">
        <v>1.4802020974457264E-2</v>
      </c>
      <c r="L49" s="3">
        <v>2.7336860075592995E-3</v>
      </c>
      <c r="M49" s="3">
        <v>8.1137614324688911E-3</v>
      </c>
      <c r="N49" s="3">
        <v>2.534908801317215E-2</v>
      </c>
      <c r="O49" s="3">
        <v>-6.4924783073365688E-3</v>
      </c>
      <c r="P49" s="3">
        <v>-1.5607358887791634E-2</v>
      </c>
      <c r="Q49" s="3">
        <v>-1.0462453588843346E-2</v>
      </c>
      <c r="R49" s="3">
        <v>-0.31579089164733887</v>
      </c>
      <c r="S49" s="3">
        <v>-2.4342510849237442E-2</v>
      </c>
      <c r="T49" s="3">
        <v>-3.6950181238353252E-3</v>
      </c>
      <c r="U49" s="3">
        <v>-0.12702582776546478</v>
      </c>
      <c r="V49" s="3">
        <v>1.7587801441550255E-2</v>
      </c>
      <c r="W49" s="3">
        <v>6.8990401923656464E-2</v>
      </c>
      <c r="Y49" s="1">
        <f t="shared" si="17"/>
        <v>5.985560852361264E-3</v>
      </c>
    </row>
  </sheetData>
  <conditionalFormatting sqref="C7:W7">
    <cfRule type="cellIs" dxfId="14" priority="3" operator="lessThan">
      <formula>0.1</formula>
    </cfRule>
  </conditionalFormatting>
  <conditionalFormatting sqref="C17:W17">
    <cfRule type="cellIs" dxfId="13" priority="2" operator="lessThan">
      <formula>0.1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13BB8-B610-4363-A80E-6C1D07111BDF}">
  <dimension ref="A1:AY28"/>
  <sheetViews>
    <sheetView topLeftCell="V1" workbookViewId="0">
      <selection activeCell="Y12" sqref="Y12:AY12"/>
    </sheetView>
  </sheetViews>
  <sheetFormatPr baseColWidth="10" defaultRowHeight="14.4"/>
  <cols>
    <col min="1" max="1" width="30.109375" style="18" bestFit="1" customWidth="1"/>
    <col min="2" max="2" width="7.77734375" style="18" bestFit="1" customWidth="1"/>
    <col min="3" max="3" width="26.33203125" style="18" bestFit="1" customWidth="1"/>
    <col min="4" max="4" width="25.5546875" style="18" bestFit="1" customWidth="1"/>
    <col min="5" max="5" width="24.6640625" style="18" bestFit="1" customWidth="1"/>
    <col min="6" max="6" width="25.33203125" style="18" bestFit="1" customWidth="1"/>
    <col min="7" max="7" width="26.5546875" style="18" bestFit="1" customWidth="1"/>
    <col min="8" max="8" width="25.77734375" style="18" bestFit="1" customWidth="1"/>
    <col min="9" max="9" width="25.109375" style="18" bestFit="1" customWidth="1"/>
    <col min="10" max="10" width="25.77734375" style="18" bestFit="1" customWidth="1"/>
    <col min="11" max="11" width="7.77734375" style="18" bestFit="1" customWidth="1"/>
    <col min="12" max="12" width="25.44140625" style="18" bestFit="1" customWidth="1"/>
    <col min="13" max="13" width="24.77734375" style="18" bestFit="1" customWidth="1"/>
    <col min="14" max="14" width="24.109375" style="18" bestFit="1" customWidth="1"/>
    <col min="15" max="15" width="24.77734375" style="18" bestFit="1" customWidth="1"/>
    <col min="16" max="16" width="26.5546875" style="18" bestFit="1" customWidth="1"/>
    <col min="17" max="17" width="25.77734375" style="18" bestFit="1" customWidth="1"/>
    <col min="18" max="18" width="25.109375" style="18" bestFit="1" customWidth="1"/>
    <col min="19" max="19" width="25.77734375" style="18" bestFit="1" customWidth="1"/>
    <col min="20" max="20" width="12.6640625" style="18" bestFit="1" customWidth="1"/>
    <col min="21" max="21" width="25.5546875" style="18" bestFit="1" customWidth="1"/>
    <col min="22" max="22" width="24.88671875" style="18" bestFit="1" customWidth="1"/>
    <col min="23" max="23" width="24.21875" style="18" bestFit="1" customWidth="1"/>
    <col min="24" max="24" width="24.88671875" style="18" bestFit="1" customWidth="1"/>
    <col min="25" max="25" width="26.6640625" style="18" bestFit="1" customWidth="1"/>
    <col min="26" max="26" width="25.88671875" style="18" bestFit="1" customWidth="1"/>
    <col min="27" max="27" width="25.21875" style="18" bestFit="1" customWidth="1"/>
    <col min="28" max="28" width="25.88671875" style="18" bestFit="1" customWidth="1"/>
    <col min="29" max="16384" width="11.5546875" style="18"/>
  </cols>
  <sheetData>
    <row r="1" spans="1:51">
      <c r="A1" s="12" t="s">
        <v>378</v>
      </c>
      <c r="B1" s="17">
        <v>-10</v>
      </c>
      <c r="C1" s="17">
        <v>-9</v>
      </c>
      <c r="D1" s="17">
        <v>-8</v>
      </c>
      <c r="E1" s="17">
        <v>-7</v>
      </c>
      <c r="F1" s="17">
        <v>-6</v>
      </c>
      <c r="G1" s="17">
        <v>-5</v>
      </c>
      <c r="H1" s="17">
        <v>-4</v>
      </c>
      <c r="I1" s="17">
        <v>-3</v>
      </c>
      <c r="J1" s="17">
        <v>-2</v>
      </c>
      <c r="K1" s="17">
        <v>-1</v>
      </c>
      <c r="L1" s="17">
        <v>0</v>
      </c>
      <c r="M1" s="17">
        <v>1</v>
      </c>
      <c r="N1" s="17">
        <v>2</v>
      </c>
      <c r="O1" s="17">
        <v>3</v>
      </c>
      <c r="P1" s="17">
        <v>4</v>
      </c>
      <c r="Q1" s="17">
        <v>5</v>
      </c>
      <c r="R1" s="17">
        <v>6</v>
      </c>
      <c r="S1" s="17">
        <v>7</v>
      </c>
      <c r="T1" s="17">
        <v>8</v>
      </c>
      <c r="U1" s="17">
        <v>9</v>
      </c>
      <c r="V1" s="17">
        <v>10</v>
      </c>
      <c r="X1" s="18" t="s">
        <v>378</v>
      </c>
      <c r="Y1" s="18" t="s">
        <v>379</v>
      </c>
      <c r="Z1" s="18" t="s">
        <v>382</v>
      </c>
      <c r="AA1" s="18" t="s">
        <v>383</v>
      </c>
      <c r="AB1" s="18" t="s">
        <v>384</v>
      </c>
      <c r="AC1" s="18" t="s">
        <v>385</v>
      </c>
      <c r="AD1" s="18" t="s">
        <v>386</v>
      </c>
      <c r="AE1" s="18" t="s">
        <v>387</v>
      </c>
      <c r="AF1" s="18" t="s">
        <v>388</v>
      </c>
      <c r="AG1" s="18" t="s">
        <v>389</v>
      </c>
      <c r="AH1" s="18" t="s">
        <v>380</v>
      </c>
      <c r="AI1" s="18" t="s">
        <v>390</v>
      </c>
      <c r="AJ1" s="18" t="s">
        <v>391</v>
      </c>
      <c r="AK1" s="18" t="s">
        <v>392</v>
      </c>
      <c r="AL1" s="18" t="s">
        <v>393</v>
      </c>
      <c r="AM1" s="18" t="s">
        <v>394</v>
      </c>
      <c r="AN1" s="18" t="s">
        <v>395</v>
      </c>
      <c r="AO1" s="18" t="s">
        <v>396</v>
      </c>
      <c r="AP1" s="18" t="s">
        <v>397</v>
      </c>
      <c r="AQ1" s="18" t="s">
        <v>381</v>
      </c>
      <c r="AR1" s="18" t="s">
        <v>398</v>
      </c>
      <c r="AS1" s="18" t="s">
        <v>399</v>
      </c>
      <c r="AT1" s="18" t="s">
        <v>400</v>
      </c>
      <c r="AU1" s="18" t="s">
        <v>401</v>
      </c>
      <c r="AV1" s="18" t="s">
        <v>402</v>
      </c>
      <c r="AW1" s="18" t="s">
        <v>403</v>
      </c>
      <c r="AX1" s="18" t="s">
        <v>404</v>
      </c>
      <c r="AY1" s="18" t="s">
        <v>405</v>
      </c>
    </row>
    <row r="2" spans="1:51">
      <c r="A2" s="12" t="s">
        <v>379</v>
      </c>
      <c r="B2" s="26">
        <f>'OMS Declara COVID (2)'!C3</f>
        <v>-3.631515362014337E-3</v>
      </c>
      <c r="C2" s="26">
        <f>'OMS Declara COVID (2)'!D3</f>
        <v>-1.6912283982239984E-3</v>
      </c>
      <c r="D2" s="26">
        <f>'OMS Declara COVID (2)'!E3</f>
        <v>-3.9936479712823214E-3</v>
      </c>
      <c r="E2" s="26">
        <f>'OMS Declara COVID (2)'!F3</f>
        <v>-1.3902152980845406E-2</v>
      </c>
      <c r="F2" s="26">
        <f>'OMS Declara COVID (2)'!G3</f>
        <v>-1.0476431946681242E-2</v>
      </c>
      <c r="G2" s="26">
        <f>'OMS Declara COVID (2)'!H3</f>
        <v>-1.4292837820795157E-2</v>
      </c>
      <c r="H2" s="26">
        <f>'OMS Declara COVID (2)'!I3</f>
        <v>-1.4303871202779872E-2</v>
      </c>
      <c r="I2" s="26">
        <f>'OMS Declara COVID (2)'!J3</f>
        <v>-1.0189163301425941E-2</v>
      </c>
      <c r="J2" s="26">
        <f>'OMS Declara COVID (2)'!K3</f>
        <v>-4.3389777929327966E-3</v>
      </c>
      <c r="K2" s="26">
        <f>'OMS Declara COVID (2)'!L3</f>
        <v>0</v>
      </c>
      <c r="L2" s="26">
        <f>'OMS Declara COVID (2)'!M3</f>
        <v>1.0447493312127021E-2</v>
      </c>
      <c r="M2" s="26">
        <f>'OMS Declara COVID (2)'!N3</f>
        <v>1.2684589596483997E-2</v>
      </c>
      <c r="N2" s="26">
        <f>'OMS Declara COVID (2)'!O3</f>
        <v>1.3662282748644783E-2</v>
      </c>
      <c r="O2" s="26">
        <f>'OMS Declara COVID (2)'!P3</f>
        <v>8.4553483632796578E-3</v>
      </c>
      <c r="P2" s="26">
        <f>'OMS Declara COVID (2)'!Q3</f>
        <v>9.7122543577334852E-3</v>
      </c>
      <c r="Q2" s="26">
        <f>'OMS Declara COVID (2)'!R3</f>
        <v>6.8234053514653059E-3</v>
      </c>
      <c r="R2" s="26">
        <f>'OMS Declara COVID (2)'!S3</f>
        <v>-1.1719117642648658E-2</v>
      </c>
      <c r="S2" s="26">
        <f>'OMS Declara COVID (2)'!T3</f>
        <v>-4.3658155378434316E-3</v>
      </c>
      <c r="T2" s="26">
        <f>'OMS Declara COVID (2)'!U3</f>
        <v>-9.3365314152166201E-3</v>
      </c>
      <c r="U2" s="26">
        <f>'OMS Declara COVID (2)'!V3</f>
        <v>-1.7769287956842628E-2</v>
      </c>
      <c r="V2" s="26">
        <f>'OMS Declara COVID (2)'!W3</f>
        <v>-3.1785493332810111E-2</v>
      </c>
      <c r="X2" s="18">
        <v>-10</v>
      </c>
      <c r="Y2" s="18">
        <v>-3.631515362014337E-3</v>
      </c>
      <c r="Z2" s="18">
        <v>4.7451105514990891E-2</v>
      </c>
      <c r="AA2" s="18">
        <v>6.2361323491353447E-2</v>
      </c>
      <c r="AB2" s="18">
        <v>-4.7451105514990891E-2</v>
      </c>
      <c r="AC2" s="18">
        <v>-6.2361323491353447E-2</v>
      </c>
      <c r="AD2" s="18">
        <v>4.5072723760292296E-2</v>
      </c>
      <c r="AE2" s="18">
        <v>5.9235600025462125E-2</v>
      </c>
      <c r="AF2" s="18">
        <v>-4.5072723760292296E-2</v>
      </c>
      <c r="AG2" s="18">
        <v>-5.9235600025462125E-2</v>
      </c>
      <c r="AH2" s="18">
        <v>-2.2889479210657315E-2</v>
      </c>
      <c r="AI2" s="18">
        <v>4.9958711388333368E-2</v>
      </c>
      <c r="AJ2" s="18">
        <v>6.5656876236840578E-2</v>
      </c>
      <c r="AK2" s="18">
        <v>-4.9958711388333368E-2</v>
      </c>
      <c r="AL2" s="18">
        <v>-6.5656876236840578E-2</v>
      </c>
      <c r="AM2" s="18">
        <v>5.4993750929318033E-2</v>
      </c>
      <c r="AN2" s="18">
        <v>7.2274039866630058E-2</v>
      </c>
      <c r="AO2" s="18">
        <v>-5.499375092931804E-2</v>
      </c>
      <c r="AP2" s="18">
        <v>-7.2274039866630058E-2</v>
      </c>
      <c r="AQ2" s="18">
        <v>6.8786623537873126E-3</v>
      </c>
      <c r="AR2" s="18">
        <v>1.763650516004003E-2</v>
      </c>
      <c r="AS2" s="18">
        <v>2.3178296724714189E-2</v>
      </c>
      <c r="AT2" s="18">
        <v>-1.7636505160040034E-2</v>
      </c>
      <c r="AU2" s="18">
        <v>-2.3178296724714189E-2</v>
      </c>
      <c r="AV2" s="18">
        <v>2.2736342216292067E-2</v>
      </c>
      <c r="AW2" s="18">
        <v>2.9880618724728521E-2</v>
      </c>
      <c r="AX2" s="18">
        <v>-2.2736342216292071E-2</v>
      </c>
      <c r="AY2" s="18">
        <v>-2.9880618724728521E-2</v>
      </c>
    </row>
    <row r="3" spans="1:51">
      <c r="A3" s="20" t="s">
        <v>382</v>
      </c>
      <c r="B3" s="26">
        <f>'OMS Declara COVID (2)'!C8</f>
        <v>4.7451105514990891E-2</v>
      </c>
      <c r="C3" s="26">
        <f>'OMS Declara COVID (2)'!D8</f>
        <v>4.5016071276104477E-2</v>
      </c>
      <c r="D3" s="26">
        <f>'OMS Declara COVID (2)'!E8</f>
        <v>4.2441559015613917E-2</v>
      </c>
      <c r="E3" s="26">
        <f>'OMS Declara COVID (2)'!F8</f>
        <v>3.9700443199243499E-2</v>
      </c>
      <c r="F3" s="26">
        <f>'OMS Declara COVID (2)'!G8</f>
        <v>3.6755468283738123E-2</v>
      </c>
      <c r="G3" s="26">
        <f>'OMS Declara COVID (2)'!H8</f>
        <v>3.355299848444844E-2</v>
      </c>
      <c r="H3" s="26">
        <f>'OMS Declara COVID (2)'!I8</f>
        <v>3.0010714184069653E-2</v>
      </c>
      <c r="I3" s="26">
        <f>'OMS Declara COVID (2)'!J8</f>
        <v>2.5990040869118301E-2</v>
      </c>
      <c r="J3" s="26">
        <f>'OMS Declara COVID (2)'!K8</f>
        <v>2.1220779507806958E-2</v>
      </c>
      <c r="K3" s="26">
        <f>'OMS Declara COVID (2)'!L8</f>
        <v>1.5005357092034826E-2</v>
      </c>
      <c r="L3" s="26" t="e">
        <f>'OMS Declara COVID (2)'!M8</f>
        <v>#NUM!</v>
      </c>
      <c r="M3" s="26">
        <f>'OMS Declara COVID (2)'!N8</f>
        <v>1.5005357092034826E-2</v>
      </c>
      <c r="N3" s="26">
        <f>'OMS Declara COVID (2)'!O8</f>
        <v>2.1220779507806958E-2</v>
      </c>
      <c r="O3" s="26">
        <f>'OMS Declara COVID (2)'!P8</f>
        <v>2.5990040869118301E-2</v>
      </c>
      <c r="P3" s="26">
        <f>'OMS Declara COVID (2)'!Q8</f>
        <v>3.0010714184069653E-2</v>
      </c>
      <c r="Q3" s="26">
        <f>'OMS Declara COVID (2)'!R8</f>
        <v>3.355299848444844E-2</v>
      </c>
      <c r="R3" s="26">
        <f>'OMS Declara COVID (2)'!S8</f>
        <v>3.6755468283738123E-2</v>
      </c>
      <c r="S3" s="26">
        <f>'OMS Declara COVID (2)'!T8</f>
        <v>3.9700443199243499E-2</v>
      </c>
      <c r="T3" s="26">
        <f>'OMS Declara COVID (2)'!U8</f>
        <v>4.2441559015613917E-2</v>
      </c>
      <c r="U3" s="26">
        <f>'OMS Declara COVID (2)'!V8</f>
        <v>4.5016071276104477E-2</v>
      </c>
      <c r="V3" s="26">
        <f>'OMS Declara COVID (2)'!W8</f>
        <v>4.7451105514990891E-2</v>
      </c>
      <c r="X3" s="18">
        <v>-9</v>
      </c>
      <c r="Y3" s="18">
        <v>-1.6912283982239984E-3</v>
      </c>
      <c r="Z3" s="18">
        <v>4.5016071276104477E-2</v>
      </c>
      <c r="AA3" s="18">
        <v>5.9161146040572168E-2</v>
      </c>
      <c r="AB3" s="18">
        <v>-4.5016071276104484E-2</v>
      </c>
      <c r="AC3" s="18">
        <v>-5.9161146040572168E-2</v>
      </c>
      <c r="AD3" s="18">
        <v>4.2759740229033845E-2</v>
      </c>
      <c r="AE3" s="18">
        <v>5.6195824394156511E-2</v>
      </c>
      <c r="AF3" s="18">
        <v>-4.2759740229033852E-2</v>
      </c>
      <c r="AG3" s="18">
        <v>-5.6195824394156511E-2</v>
      </c>
      <c r="AH3" s="18">
        <v>-2.2743029675264648E-2</v>
      </c>
      <c r="AI3" s="18">
        <v>4.7394995086237859E-2</v>
      </c>
      <c r="AJ3" s="18">
        <v>6.2287581888060328E-2</v>
      </c>
      <c r="AK3" s="18">
        <v>-4.7394995086237866E-2</v>
      </c>
      <c r="AL3" s="18">
        <v>-6.2287581888060328E-2</v>
      </c>
      <c r="AM3" s="18">
        <v>5.2171653003793943E-2</v>
      </c>
      <c r="AN3" s="18">
        <v>6.8565174504108928E-2</v>
      </c>
      <c r="AO3" s="18">
        <v>-5.217165300379395E-2</v>
      </c>
      <c r="AP3" s="18">
        <v>-6.8565174504108928E-2</v>
      </c>
      <c r="AQ3" s="18">
        <v>5.0626873002577177E-3</v>
      </c>
      <c r="AR3" s="18">
        <v>1.6731457881311685E-2</v>
      </c>
      <c r="AS3" s="18">
        <v>2.1988862979995281E-2</v>
      </c>
      <c r="AT3" s="18">
        <v>-1.6731457881311685E-2</v>
      </c>
      <c r="AU3" s="18">
        <v>-2.1988862979995281E-2</v>
      </c>
      <c r="AV3" s="18">
        <v>2.1569588119357087E-2</v>
      </c>
      <c r="AW3" s="18">
        <v>2.834724391956539E-2</v>
      </c>
      <c r="AX3" s="18">
        <v>-2.1569588119357091E-2</v>
      </c>
      <c r="AY3" s="18">
        <v>-2.834724391956539E-2</v>
      </c>
    </row>
    <row r="4" spans="1:51">
      <c r="A4" s="20" t="s">
        <v>383</v>
      </c>
      <c r="B4" s="26">
        <f>'OMS Declara COVID (2)'!C9</f>
        <v>6.2361323491353447E-2</v>
      </c>
      <c r="C4" s="26">
        <f>'OMS Declara COVID (2)'!D9</f>
        <v>5.9161146040572168E-2</v>
      </c>
      <c r="D4" s="26">
        <f>'OMS Declara COVID (2)'!E9</f>
        <v>5.5777663397408327E-2</v>
      </c>
      <c r="E4" s="26">
        <f>'OMS Declara COVID (2)'!F9</f>
        <v>5.2175226566975846E-2</v>
      </c>
      <c r="F4" s="26">
        <f>'OMS Declara COVID (2)'!G9</f>
        <v>4.8304873465893045E-2</v>
      </c>
      <c r="G4" s="26">
        <f>'OMS Declara COVID (2)'!H9</f>
        <v>4.4096114724503963E-2</v>
      </c>
      <c r="H4" s="26">
        <f>'OMS Declara COVID (2)'!I9</f>
        <v>3.944076402704811E-2</v>
      </c>
      <c r="I4" s="26">
        <f>'OMS Declara COVID (2)'!J9</f>
        <v>3.4156703592091102E-2</v>
      </c>
      <c r="J4" s="26">
        <f>'OMS Declara COVID (2)'!K9</f>
        <v>2.7888831698704163E-2</v>
      </c>
      <c r="K4" s="26">
        <f>'OMS Declara COVID (2)'!L9</f>
        <v>1.9720382013524055E-2</v>
      </c>
      <c r="L4" s="26" t="e">
        <f>'OMS Declara COVID (2)'!M9</f>
        <v>#NUM!</v>
      </c>
      <c r="M4" s="26">
        <f>'OMS Declara COVID (2)'!N9</f>
        <v>1.9720382013524055E-2</v>
      </c>
      <c r="N4" s="26">
        <f>'OMS Declara COVID (2)'!O9</f>
        <v>2.7888831698704163E-2</v>
      </c>
      <c r="O4" s="26">
        <f>'OMS Declara COVID (2)'!P9</f>
        <v>3.4156703592091102E-2</v>
      </c>
      <c r="P4" s="26">
        <f>'OMS Declara COVID (2)'!Q9</f>
        <v>3.944076402704811E-2</v>
      </c>
      <c r="Q4" s="26">
        <f>'OMS Declara COVID (2)'!R9</f>
        <v>4.4096114724503963E-2</v>
      </c>
      <c r="R4" s="26">
        <f>'OMS Declara COVID (2)'!S9</f>
        <v>4.8304873465893045E-2</v>
      </c>
      <c r="S4" s="26">
        <f>'OMS Declara COVID (2)'!T9</f>
        <v>5.2175226566975846E-2</v>
      </c>
      <c r="T4" s="26">
        <f>'OMS Declara COVID (2)'!U9</f>
        <v>5.5777663397408327E-2</v>
      </c>
      <c r="U4" s="26">
        <f>'OMS Declara COVID (2)'!V9</f>
        <v>5.9161146040572168E-2</v>
      </c>
      <c r="V4" s="26">
        <f>'OMS Declara COVID (2)'!W9</f>
        <v>6.2361323491353447E-2</v>
      </c>
      <c r="X4" s="18">
        <v>-8</v>
      </c>
      <c r="Y4" s="18">
        <v>-3.9936479712823214E-3</v>
      </c>
      <c r="Z4" s="18">
        <v>4.2441559015613917E-2</v>
      </c>
      <c r="AA4" s="18">
        <v>5.5777663397408327E-2</v>
      </c>
      <c r="AB4" s="18">
        <v>-4.2441559015613917E-2</v>
      </c>
      <c r="AC4" s="18">
        <v>-5.5777663397408327E-2</v>
      </c>
      <c r="AD4" s="18">
        <v>4.0314269703633408E-2</v>
      </c>
      <c r="AE4" s="18">
        <v>5.2981931337968642E-2</v>
      </c>
      <c r="AF4" s="18">
        <v>-4.0314269703633408E-2</v>
      </c>
      <c r="AG4" s="18">
        <v>-5.2981931337968642E-2</v>
      </c>
      <c r="AH4" s="18">
        <v>-1.8438374297106375E-2</v>
      </c>
      <c r="AI4" s="18">
        <v>4.4684429893042513E-2</v>
      </c>
      <c r="AJ4" s="18">
        <v>5.8725295382346443E-2</v>
      </c>
      <c r="AK4" s="18">
        <v>-4.468442989304252E-2</v>
      </c>
      <c r="AL4" s="18">
        <v>-5.8725295382346443E-2</v>
      </c>
      <c r="AM4" s="18">
        <v>4.9187906166258948E-2</v>
      </c>
      <c r="AN4" s="18">
        <v>6.4643866460125862E-2</v>
      </c>
      <c r="AO4" s="18">
        <v>-4.9187906166258955E-2</v>
      </c>
      <c r="AP4" s="18">
        <v>-6.4643866460125862E-2</v>
      </c>
      <c r="AQ4" s="18">
        <v>7.3020034267803346E-3</v>
      </c>
      <c r="AR4" s="18">
        <v>1.5774569769350127E-2</v>
      </c>
      <c r="AS4" s="18">
        <v>2.0731298831648662E-2</v>
      </c>
      <c r="AT4" s="18">
        <v>-1.5774569769350131E-2</v>
      </c>
      <c r="AU4" s="18">
        <v>-2.0731298831648662E-2</v>
      </c>
      <c r="AV4" s="18">
        <v>2.0336002702130915E-2</v>
      </c>
      <c r="AW4" s="18">
        <v>2.672603787129842E-2</v>
      </c>
      <c r="AX4" s="18">
        <v>-2.0336002702130918E-2</v>
      </c>
      <c r="AY4" s="18">
        <v>-2.672603787129842E-2</v>
      </c>
    </row>
    <row r="5" spans="1:51">
      <c r="A5" s="20" t="s">
        <v>384</v>
      </c>
      <c r="B5" s="26">
        <f>'OMS Declara COVID (2)'!C10</f>
        <v>-4.7451105514990891E-2</v>
      </c>
      <c r="C5" s="26">
        <f>'OMS Declara COVID (2)'!D10</f>
        <v>-4.5016071276104484E-2</v>
      </c>
      <c r="D5" s="26">
        <f>'OMS Declara COVID (2)'!E10</f>
        <v>-4.2441559015613917E-2</v>
      </c>
      <c r="E5" s="26">
        <f>'OMS Declara COVID (2)'!F10</f>
        <v>-3.9700443199243499E-2</v>
      </c>
      <c r="F5" s="26">
        <f>'OMS Declara COVID (2)'!G10</f>
        <v>-3.6755468283738123E-2</v>
      </c>
      <c r="G5" s="26">
        <f>'OMS Declara COVID (2)'!H10</f>
        <v>-3.355299848444844E-2</v>
      </c>
      <c r="H5" s="26">
        <f>'OMS Declara COVID (2)'!I10</f>
        <v>-3.0010714184069656E-2</v>
      </c>
      <c r="I5" s="26">
        <f>'OMS Declara COVID (2)'!J10</f>
        <v>-2.5990040869118304E-2</v>
      </c>
      <c r="J5" s="26">
        <f>'OMS Declara COVID (2)'!K10</f>
        <v>-2.1220779507806958E-2</v>
      </c>
      <c r="K5" s="26">
        <f>'OMS Declara COVID (2)'!L10</f>
        <v>-1.5005357092034828E-2</v>
      </c>
      <c r="L5" s="26" t="e">
        <f>'OMS Declara COVID (2)'!M10</f>
        <v>#NUM!</v>
      </c>
      <c r="M5" s="26">
        <f>'OMS Declara COVID (2)'!N10</f>
        <v>-1.5005357092034828E-2</v>
      </c>
      <c r="N5" s="26">
        <f>'OMS Declara COVID (2)'!O10</f>
        <v>-2.1220779507806958E-2</v>
      </c>
      <c r="O5" s="26">
        <f>'OMS Declara COVID (2)'!P10</f>
        <v>-2.5990040869118304E-2</v>
      </c>
      <c r="P5" s="26">
        <f>'OMS Declara COVID (2)'!Q10</f>
        <v>-3.0010714184069656E-2</v>
      </c>
      <c r="Q5" s="26">
        <f>'OMS Declara COVID (2)'!R10</f>
        <v>-3.355299848444844E-2</v>
      </c>
      <c r="R5" s="26">
        <f>'OMS Declara COVID (2)'!S10</f>
        <v>-3.6755468283738123E-2</v>
      </c>
      <c r="S5" s="26">
        <f>'OMS Declara COVID (2)'!T10</f>
        <v>-3.9700443199243499E-2</v>
      </c>
      <c r="T5" s="26">
        <f>'OMS Declara COVID (2)'!U10</f>
        <v>-4.2441559015613917E-2</v>
      </c>
      <c r="U5" s="26">
        <f>'OMS Declara COVID (2)'!V10</f>
        <v>-4.5016071276104484E-2</v>
      </c>
      <c r="V5" s="26">
        <f>'OMS Declara COVID (2)'!W10</f>
        <v>-4.7451105514990891E-2</v>
      </c>
      <c r="X5" s="18">
        <v>-7</v>
      </c>
      <c r="Y5" s="18">
        <v>-1.3902152980845406E-2</v>
      </c>
      <c r="Z5" s="18">
        <v>3.9700443199243499E-2</v>
      </c>
      <c r="AA5" s="18">
        <v>5.2175226566975846E-2</v>
      </c>
      <c r="AB5" s="18">
        <v>-3.9700443199243499E-2</v>
      </c>
      <c r="AC5" s="18">
        <v>-5.2175226566975846E-2</v>
      </c>
      <c r="AD5" s="18">
        <v>3.7710546257249206E-2</v>
      </c>
      <c r="AE5" s="18">
        <v>4.9560058689065024E-2</v>
      </c>
      <c r="AF5" s="18">
        <v>-3.7710546257249206E-2</v>
      </c>
      <c r="AG5" s="18">
        <v>-4.9560058689065024E-2</v>
      </c>
      <c r="AH5" s="18">
        <v>-1.2967637194495563E-2</v>
      </c>
      <c r="AI5" s="18">
        <v>4.1798456795771211E-2</v>
      </c>
      <c r="AJ5" s="18">
        <v>5.4932483814459553E-2</v>
      </c>
      <c r="AK5" s="18">
        <v>-4.1798456795771217E-2</v>
      </c>
      <c r="AL5" s="18">
        <v>-5.4932483814459553E-2</v>
      </c>
      <c r="AM5" s="18">
        <v>4.6011073111731568E-2</v>
      </c>
      <c r="AN5" s="18">
        <v>6.0468800112539543E-2</v>
      </c>
      <c r="AO5" s="18">
        <v>-4.6011073111731575E-2</v>
      </c>
      <c r="AP5" s="18">
        <v>-6.0468800112539543E-2</v>
      </c>
      <c r="AQ5" s="18">
        <v>9.7349830980445473E-3</v>
      </c>
      <c r="AR5" s="18">
        <v>1.4755758875167455E-2</v>
      </c>
      <c r="AS5" s="18">
        <v>1.9392354352714053E-2</v>
      </c>
      <c r="AT5" s="18">
        <v>-1.4755758875167457E-2</v>
      </c>
      <c r="AU5" s="18">
        <v>-1.9392354352714053E-2</v>
      </c>
      <c r="AV5" s="18">
        <v>1.902258868197074E-2</v>
      </c>
      <c r="AW5" s="18">
        <v>2.4999919255085958E-2</v>
      </c>
      <c r="AX5" s="18">
        <v>-1.9022588681970744E-2</v>
      </c>
      <c r="AY5" s="18">
        <v>-2.4999919255085958E-2</v>
      </c>
    </row>
    <row r="6" spans="1:51">
      <c r="A6" s="20" t="s">
        <v>385</v>
      </c>
      <c r="B6" s="26">
        <f>'OMS Declara COVID (2)'!C11</f>
        <v>-6.2361323491353447E-2</v>
      </c>
      <c r="C6" s="26">
        <f>'OMS Declara COVID (2)'!D11</f>
        <v>-5.9161146040572168E-2</v>
      </c>
      <c r="D6" s="26">
        <f>'OMS Declara COVID (2)'!E11</f>
        <v>-5.5777663397408327E-2</v>
      </c>
      <c r="E6" s="26">
        <f>'OMS Declara COVID (2)'!F11</f>
        <v>-5.2175226566975846E-2</v>
      </c>
      <c r="F6" s="26">
        <f>'OMS Declara COVID (2)'!G11</f>
        <v>-4.8304873465893045E-2</v>
      </c>
      <c r="G6" s="26">
        <f>'OMS Declara COVID (2)'!H11</f>
        <v>-4.4096114724503963E-2</v>
      </c>
      <c r="H6" s="26">
        <f>'OMS Declara COVID (2)'!I11</f>
        <v>-3.944076402704811E-2</v>
      </c>
      <c r="I6" s="26">
        <f>'OMS Declara COVID (2)'!J11</f>
        <v>-3.4156703592091102E-2</v>
      </c>
      <c r="J6" s="26">
        <f>'OMS Declara COVID (2)'!K11</f>
        <v>-2.7888831698704163E-2</v>
      </c>
      <c r="K6" s="26">
        <f>'OMS Declara COVID (2)'!L11</f>
        <v>-1.9720382013524055E-2</v>
      </c>
      <c r="L6" s="26" t="e">
        <f>'OMS Declara COVID (2)'!M11</f>
        <v>#NUM!</v>
      </c>
      <c r="M6" s="26">
        <f>'OMS Declara COVID (2)'!N11</f>
        <v>-1.9720382013524055E-2</v>
      </c>
      <c r="N6" s="26">
        <f>'OMS Declara COVID (2)'!O11</f>
        <v>-2.7888831698704163E-2</v>
      </c>
      <c r="O6" s="26">
        <f>'OMS Declara COVID (2)'!P11</f>
        <v>-3.4156703592091102E-2</v>
      </c>
      <c r="P6" s="26">
        <f>'OMS Declara COVID (2)'!Q11</f>
        <v>-3.944076402704811E-2</v>
      </c>
      <c r="Q6" s="26">
        <f>'OMS Declara COVID (2)'!R11</f>
        <v>-4.4096114724503963E-2</v>
      </c>
      <c r="R6" s="26">
        <f>'OMS Declara COVID (2)'!S11</f>
        <v>-4.8304873465893045E-2</v>
      </c>
      <c r="S6" s="26">
        <f>'OMS Declara COVID (2)'!T11</f>
        <v>-5.2175226566975846E-2</v>
      </c>
      <c r="T6" s="26">
        <f>'OMS Declara COVID (2)'!U11</f>
        <v>-5.5777663397408327E-2</v>
      </c>
      <c r="U6" s="26">
        <f>'OMS Declara COVID (2)'!V11</f>
        <v>-5.9161146040572168E-2</v>
      </c>
      <c r="V6" s="26">
        <f>'OMS Declara COVID (2)'!W11</f>
        <v>-6.2361323491353447E-2</v>
      </c>
      <c r="X6" s="18">
        <v>-6</v>
      </c>
      <c r="Y6" s="18">
        <v>-1.0476431946681242E-2</v>
      </c>
      <c r="Z6" s="18">
        <v>3.6755468283738123E-2</v>
      </c>
      <c r="AA6" s="18">
        <v>4.8304873465893045E-2</v>
      </c>
      <c r="AB6" s="18">
        <v>-3.6755468283738123E-2</v>
      </c>
      <c r="AC6" s="18">
        <v>-4.8304873465893045E-2</v>
      </c>
      <c r="AD6" s="18">
        <v>3.4913181698363882E-2</v>
      </c>
      <c r="AE6" s="18">
        <v>4.5883698480243693E-2</v>
      </c>
      <c r="AF6" s="18">
        <v>-3.4913181698363882E-2</v>
      </c>
      <c r="AG6" s="18">
        <v>-4.5883698480243693E-2</v>
      </c>
      <c r="AH6" s="18">
        <v>-7.8237089409756155E-3</v>
      </c>
      <c r="AI6" s="18">
        <v>3.8697851440999589E-2</v>
      </c>
      <c r="AJ6" s="18">
        <v>5.0857597645857011E-2</v>
      </c>
      <c r="AK6" s="18">
        <v>-3.8697851440999589E-2</v>
      </c>
      <c r="AL6" s="18">
        <v>-5.0857597645857011E-2</v>
      </c>
      <c r="AM6" s="18">
        <v>4.2597976298945482E-2</v>
      </c>
      <c r="AN6" s="18">
        <v>5.5983230553317831E-2</v>
      </c>
      <c r="AO6" s="18">
        <v>-4.2597976298945489E-2</v>
      </c>
      <c r="AP6" s="18">
        <v>-5.5983230553317831E-2</v>
      </c>
      <c r="AQ6" s="18">
        <v>7.7804209991599871E-3</v>
      </c>
      <c r="AR6" s="18">
        <v>1.3661178154027244E-2</v>
      </c>
      <c r="AS6" s="18">
        <v>1.7953831441654394E-2</v>
      </c>
      <c r="AT6" s="18">
        <v>-1.3661178154027245E-2</v>
      </c>
      <c r="AU6" s="18">
        <v>-1.7953831441654394E-2</v>
      </c>
      <c r="AV6" s="18">
        <v>1.7611494951474359E-2</v>
      </c>
      <c r="AW6" s="18">
        <v>2.3145427739049412E-2</v>
      </c>
      <c r="AX6" s="18">
        <v>-1.7611494951474363E-2</v>
      </c>
      <c r="AY6" s="18">
        <v>-2.3145427739049412E-2</v>
      </c>
    </row>
    <row r="7" spans="1:51">
      <c r="A7" s="12" t="s">
        <v>386</v>
      </c>
      <c r="B7" s="26">
        <f>'OMS Declara COVID (2)'!C18</f>
        <v>4.5072723760292296E-2</v>
      </c>
      <c r="C7" s="26">
        <f>'OMS Declara COVID (2)'!D18</f>
        <v>4.2759740229033845E-2</v>
      </c>
      <c r="D7" s="26">
        <f>'OMS Declara COVID (2)'!E18</f>
        <v>4.0314269703633408E-2</v>
      </c>
      <c r="E7" s="26">
        <f>'OMS Declara COVID (2)'!F18</f>
        <v>3.7710546257249206E-2</v>
      </c>
      <c r="F7" s="26">
        <f>'OMS Declara COVID (2)'!G18</f>
        <v>3.4913181698363882E-2</v>
      </c>
      <c r="G7" s="26">
        <f>'OMS Declara COVID (2)'!H18</f>
        <v>3.1871228617450703E-2</v>
      </c>
      <c r="H7" s="26">
        <f>'OMS Declara COVID (2)'!I18</f>
        <v>2.8506493486022567E-2</v>
      </c>
      <c r="I7" s="26">
        <f>'OMS Declara COVID (2)'!J18</f>
        <v>2.4687347531711163E-2</v>
      </c>
      <c r="J7" s="26">
        <f>'OMS Declara COVID (2)'!K18</f>
        <v>2.0157134851816704E-2</v>
      </c>
      <c r="K7" s="26">
        <f>'OMS Declara COVID (2)'!L18</f>
        <v>1.4253246743011283E-2</v>
      </c>
      <c r="L7" s="26" t="e">
        <f>'OMS Declara COVID (2)'!M18</f>
        <v>#NUM!</v>
      </c>
      <c r="M7" s="26">
        <f>'OMS Declara COVID (2)'!N18</f>
        <v>1.4253246743011283E-2</v>
      </c>
      <c r="N7" s="26">
        <f>'OMS Declara COVID (2)'!O18</f>
        <v>2.0157134851816704E-2</v>
      </c>
      <c r="O7" s="26">
        <f>'OMS Declara COVID (2)'!P18</f>
        <v>2.4687347531711163E-2</v>
      </c>
      <c r="P7" s="26">
        <f>'OMS Declara COVID (2)'!Q18</f>
        <v>2.8506493486022567E-2</v>
      </c>
      <c r="Q7" s="26">
        <f>'OMS Declara COVID (2)'!R18</f>
        <v>3.1871228617450703E-2</v>
      </c>
      <c r="R7" s="26">
        <f>'OMS Declara COVID (2)'!S18</f>
        <v>3.4913181698363882E-2</v>
      </c>
      <c r="S7" s="26">
        <f>'OMS Declara COVID (2)'!T18</f>
        <v>3.7710546257249206E-2</v>
      </c>
      <c r="T7" s="26">
        <f>'OMS Declara COVID (2)'!U18</f>
        <v>4.0314269703633408E-2</v>
      </c>
      <c r="U7" s="26">
        <f>'OMS Declara COVID (2)'!V18</f>
        <v>4.2759740229033845E-2</v>
      </c>
      <c r="V7" s="26">
        <f>'OMS Declara COVID (2)'!W18</f>
        <v>4.5072723760292296E-2</v>
      </c>
      <c r="X7" s="18">
        <v>-5</v>
      </c>
      <c r="Y7" s="18">
        <v>-1.4292837820795157E-2</v>
      </c>
      <c r="Z7" s="18">
        <v>3.355299848444844E-2</v>
      </c>
      <c r="AA7" s="18">
        <v>4.4096114724503963E-2</v>
      </c>
      <c r="AB7" s="18">
        <v>-3.355299848444844E-2</v>
      </c>
      <c r="AC7" s="18">
        <v>-4.4096114724503963E-2</v>
      </c>
      <c r="AD7" s="18">
        <v>3.1871228617450703E-2</v>
      </c>
      <c r="AE7" s="18">
        <v>4.1885894465658297E-2</v>
      </c>
      <c r="AF7" s="18">
        <v>-3.1871228617450703E-2</v>
      </c>
      <c r="AG7" s="18">
        <v>-4.1885894465658297E-2</v>
      </c>
      <c r="AH7" s="18">
        <v>2.686997016985937E-3</v>
      </c>
      <c r="AI7" s="18">
        <v>3.5326143602032123E-2</v>
      </c>
      <c r="AJ7" s="18">
        <v>4.6426422418595861E-2</v>
      </c>
      <c r="AK7" s="18">
        <v>-3.5326143602032123E-2</v>
      </c>
      <c r="AL7" s="18">
        <v>-4.6426422418595861E-2</v>
      </c>
      <c r="AM7" s="18">
        <v>3.8886454205004778E-2</v>
      </c>
      <c r="AN7" s="18">
        <v>5.1105463693440996E-2</v>
      </c>
      <c r="AO7" s="18">
        <v>-3.8886454205004785E-2</v>
      </c>
      <c r="AP7" s="18">
        <v>-5.1105463693440996E-2</v>
      </c>
      <c r="AQ7" s="18">
        <v>5.2137429104914812E-3</v>
      </c>
      <c r="AR7" s="18">
        <v>1.2470892395095844E-2</v>
      </c>
      <c r="AS7" s="18">
        <v>1.638953079039935E-2</v>
      </c>
      <c r="AT7" s="18">
        <v>-1.2470892395095846E-2</v>
      </c>
      <c r="AU7" s="18">
        <v>-1.638953079039935E-2</v>
      </c>
      <c r="AV7" s="18">
        <v>1.6077021760518097E-2</v>
      </c>
      <c r="AW7" s="18">
        <v>2.1128788126305264E-2</v>
      </c>
      <c r="AX7" s="18">
        <v>-1.6077021760518097E-2</v>
      </c>
      <c r="AY7" s="18">
        <v>-2.1128788126305264E-2</v>
      </c>
    </row>
    <row r="8" spans="1:51">
      <c r="A8" s="12" t="s">
        <v>387</v>
      </c>
      <c r="B8" s="26">
        <f>'OMS Declara COVID (2)'!C19</f>
        <v>5.9235600025462125E-2</v>
      </c>
      <c r="C8" s="26">
        <f>'OMS Declara COVID (2)'!D19</f>
        <v>5.6195824394156511E-2</v>
      </c>
      <c r="D8" s="26">
        <f>'OMS Declara COVID (2)'!E19</f>
        <v>5.2981931337968642E-2</v>
      </c>
      <c r="E8" s="26">
        <f>'OMS Declara COVID (2)'!F19</f>
        <v>4.9560058689065024E-2</v>
      </c>
      <c r="F8" s="26">
        <f>'OMS Declara COVID (2)'!G19</f>
        <v>4.5883698480243693E-2</v>
      </c>
      <c r="G8" s="26">
        <f>'OMS Declara COVID (2)'!H19</f>
        <v>4.1885894465658297E-2</v>
      </c>
      <c r="H8" s="26">
        <f>'OMS Declara COVID (2)'!I19</f>
        <v>3.7463882929437677E-2</v>
      </c>
      <c r="I8" s="26">
        <f>'OMS Declara COVID (2)'!J19</f>
        <v>3.2444674341299197E-2</v>
      </c>
      <c r="J8" s="26">
        <f>'OMS Declara COVID (2)'!K19</f>
        <v>2.6490965668984321E-2</v>
      </c>
      <c r="K8" s="26">
        <f>'OMS Declara COVID (2)'!L19</f>
        <v>1.8731941464718838E-2</v>
      </c>
      <c r="L8" s="26" t="e">
        <f>'OMS Declara COVID (2)'!M19</f>
        <v>#NUM!</v>
      </c>
      <c r="M8" s="26">
        <f>'OMS Declara COVID (2)'!N19</f>
        <v>1.8731941464718838E-2</v>
      </c>
      <c r="N8" s="26">
        <f>'OMS Declara COVID (2)'!O19</f>
        <v>2.6490965668984321E-2</v>
      </c>
      <c r="O8" s="26">
        <f>'OMS Declara COVID (2)'!P19</f>
        <v>3.2444674341299197E-2</v>
      </c>
      <c r="P8" s="26">
        <f>'OMS Declara COVID (2)'!Q19</f>
        <v>3.7463882929437677E-2</v>
      </c>
      <c r="Q8" s="26">
        <f>'OMS Declara COVID (2)'!R19</f>
        <v>4.1885894465658297E-2</v>
      </c>
      <c r="R8" s="26">
        <f>'OMS Declara COVID (2)'!S19</f>
        <v>4.5883698480243693E-2</v>
      </c>
      <c r="S8" s="26">
        <f>'OMS Declara COVID (2)'!T19</f>
        <v>4.9560058689065024E-2</v>
      </c>
      <c r="T8" s="26">
        <f>'OMS Declara COVID (2)'!U19</f>
        <v>5.2981931337968642E-2</v>
      </c>
      <c r="U8" s="26">
        <f>'OMS Declara COVID (2)'!V19</f>
        <v>5.6195824394156511E-2</v>
      </c>
      <c r="V8" s="26">
        <f>'OMS Declara COVID (2)'!W19</f>
        <v>5.9235600025462125E-2</v>
      </c>
      <c r="X8" s="18">
        <v>-4</v>
      </c>
      <c r="Y8" s="18">
        <v>-1.4303871202779872E-2</v>
      </c>
      <c r="Z8" s="18">
        <v>3.0010714184069653E-2</v>
      </c>
      <c r="AA8" s="18">
        <v>3.944076402704811E-2</v>
      </c>
      <c r="AB8" s="18">
        <v>-3.0010714184069656E-2</v>
      </c>
      <c r="AC8" s="18">
        <v>-3.944076402704811E-2</v>
      </c>
      <c r="AD8" s="18">
        <v>2.8506493486022567E-2</v>
      </c>
      <c r="AE8" s="18">
        <v>3.7463882929437677E-2</v>
      </c>
      <c r="AF8" s="18">
        <v>-2.850649348602257E-2</v>
      </c>
      <c r="AG8" s="18">
        <v>-3.7463882929437677E-2</v>
      </c>
      <c r="AH8" s="18">
        <v>4.2846872930083491E-3</v>
      </c>
      <c r="AI8" s="18">
        <v>3.1596663390825237E-2</v>
      </c>
      <c r="AJ8" s="18">
        <v>4.1525054592040214E-2</v>
      </c>
      <c r="AK8" s="18">
        <v>-3.1596663390825237E-2</v>
      </c>
      <c r="AL8" s="18">
        <v>-4.1525054592040214E-2</v>
      </c>
      <c r="AM8" s="18">
        <v>3.4781102002529297E-2</v>
      </c>
      <c r="AN8" s="18">
        <v>4.5710116336072623E-2</v>
      </c>
      <c r="AO8" s="18">
        <v>-3.4781102002529304E-2</v>
      </c>
      <c r="AP8" s="18">
        <v>-4.5710116336072623E-2</v>
      </c>
      <c r="AQ8" s="18">
        <v>2.4527957647758614E-3</v>
      </c>
      <c r="AR8" s="18">
        <v>1.1154305254207788E-2</v>
      </c>
      <c r="AS8" s="18">
        <v>1.465924198666352E-2</v>
      </c>
      <c r="AT8" s="18">
        <v>-1.115430525420779E-2</v>
      </c>
      <c r="AU8" s="18">
        <v>-1.465924198666352E-2</v>
      </c>
      <c r="AV8" s="18">
        <v>1.4379725412904724E-2</v>
      </c>
      <c r="AW8" s="18">
        <v>1.8898162613043595E-2</v>
      </c>
      <c r="AX8" s="18">
        <v>-1.4379725412904725E-2</v>
      </c>
      <c r="AY8" s="18">
        <v>-1.8898162613043595E-2</v>
      </c>
    </row>
    <row r="9" spans="1:51">
      <c r="A9" s="12" t="s">
        <v>388</v>
      </c>
      <c r="B9" s="26">
        <f>'OMS Declara COVID (2)'!C20</f>
        <v>-4.5072723760292296E-2</v>
      </c>
      <c r="C9" s="26">
        <f>'OMS Declara COVID (2)'!D20</f>
        <v>-4.2759740229033852E-2</v>
      </c>
      <c r="D9" s="26">
        <f>'OMS Declara COVID (2)'!E20</f>
        <v>-4.0314269703633408E-2</v>
      </c>
      <c r="E9" s="26">
        <f>'OMS Declara COVID (2)'!F20</f>
        <v>-3.7710546257249206E-2</v>
      </c>
      <c r="F9" s="26">
        <f>'OMS Declara COVID (2)'!G20</f>
        <v>-3.4913181698363882E-2</v>
      </c>
      <c r="G9" s="26">
        <f>'OMS Declara COVID (2)'!H20</f>
        <v>-3.1871228617450703E-2</v>
      </c>
      <c r="H9" s="26">
        <f>'OMS Declara COVID (2)'!I20</f>
        <v>-2.850649348602257E-2</v>
      </c>
      <c r="I9" s="26">
        <f>'OMS Declara COVID (2)'!J20</f>
        <v>-2.4687347531711163E-2</v>
      </c>
      <c r="J9" s="26">
        <f>'OMS Declara COVID (2)'!K20</f>
        <v>-2.0157134851816704E-2</v>
      </c>
      <c r="K9" s="26">
        <f>'OMS Declara COVID (2)'!L20</f>
        <v>-1.4253246743011285E-2</v>
      </c>
      <c r="L9" s="26" t="e">
        <f>'OMS Declara COVID (2)'!M20</f>
        <v>#NUM!</v>
      </c>
      <c r="M9" s="26">
        <f>'OMS Declara COVID (2)'!N20</f>
        <v>-1.4253246743011285E-2</v>
      </c>
      <c r="N9" s="26">
        <f>'OMS Declara COVID (2)'!O20</f>
        <v>-2.0157134851816704E-2</v>
      </c>
      <c r="O9" s="26">
        <f>'OMS Declara COVID (2)'!P20</f>
        <v>-2.4687347531711163E-2</v>
      </c>
      <c r="P9" s="26">
        <f>'OMS Declara COVID (2)'!Q20</f>
        <v>-2.850649348602257E-2</v>
      </c>
      <c r="Q9" s="26">
        <f>'OMS Declara COVID (2)'!R20</f>
        <v>-3.1871228617450703E-2</v>
      </c>
      <c r="R9" s="26">
        <f>'OMS Declara COVID (2)'!S20</f>
        <v>-3.4913181698363882E-2</v>
      </c>
      <c r="S9" s="26">
        <f>'OMS Declara COVID (2)'!T20</f>
        <v>-3.7710546257249206E-2</v>
      </c>
      <c r="T9" s="26">
        <f>'OMS Declara COVID (2)'!U20</f>
        <v>-4.0314269703633408E-2</v>
      </c>
      <c r="U9" s="26">
        <f>'OMS Declara COVID (2)'!V20</f>
        <v>-4.2759740229033852E-2</v>
      </c>
      <c r="V9" s="26">
        <f>'OMS Declara COVID (2)'!W20</f>
        <v>-4.5072723760292296E-2</v>
      </c>
      <c r="X9" s="18">
        <v>-3</v>
      </c>
      <c r="Y9" s="18">
        <v>-1.0189163301425941E-2</v>
      </c>
      <c r="Z9" s="18">
        <v>2.5990040869118301E-2</v>
      </c>
      <c r="AA9" s="18">
        <v>3.4156703592091102E-2</v>
      </c>
      <c r="AB9" s="18">
        <v>-2.5990040869118304E-2</v>
      </c>
      <c r="AC9" s="18">
        <v>-3.4156703592091102E-2</v>
      </c>
      <c r="AD9" s="18">
        <v>2.4687347531711163E-2</v>
      </c>
      <c r="AE9" s="18">
        <v>3.2444674341299197E-2</v>
      </c>
      <c r="AF9" s="18">
        <v>-2.4687347531711163E-2</v>
      </c>
      <c r="AG9" s="18">
        <v>-3.2444674341299197E-2</v>
      </c>
      <c r="AH9" s="18">
        <v>5.9706984506925354E-3</v>
      </c>
      <c r="AI9" s="18">
        <v>2.7363513171280416E-2</v>
      </c>
      <c r="AJ9" s="18">
        <v>3.5961752170242486E-2</v>
      </c>
      <c r="AK9" s="18">
        <v>-2.7363513171280419E-2</v>
      </c>
      <c r="AL9" s="18">
        <v>-3.5961752170242486E-2</v>
      </c>
      <c r="AM9" s="18">
        <v>3.012131790580818E-2</v>
      </c>
      <c r="AN9" s="18">
        <v>3.9586121956980955E-2</v>
      </c>
      <c r="AO9" s="18">
        <v>-3.0121317905808184E-2</v>
      </c>
      <c r="AP9" s="18">
        <v>-3.9586121956980955E-2</v>
      </c>
      <c r="AQ9" s="18">
        <v>2.3689121927148449E-3</v>
      </c>
      <c r="AR9" s="18">
        <v>9.6599117117101858E-3</v>
      </c>
      <c r="AS9" s="18">
        <v>1.2695275960674072E-2</v>
      </c>
      <c r="AT9" s="18">
        <v>-9.6599117117101875E-3</v>
      </c>
      <c r="AU9" s="18">
        <v>-1.2695275960674072E-2</v>
      </c>
      <c r="AV9" s="18">
        <v>1.2453207507020168E-2</v>
      </c>
      <c r="AW9" s="18">
        <v>1.6366288907745063E-2</v>
      </c>
      <c r="AX9" s="18">
        <v>-1.245320750702017E-2</v>
      </c>
      <c r="AY9" s="18">
        <v>-1.6366288907745063E-2</v>
      </c>
    </row>
    <row r="10" spans="1:51">
      <c r="A10" s="12" t="s">
        <v>389</v>
      </c>
      <c r="B10" s="26">
        <f>'OMS Declara COVID (2)'!C21</f>
        <v>-5.9235600025462125E-2</v>
      </c>
      <c r="C10" s="26">
        <f>'OMS Declara COVID (2)'!D21</f>
        <v>-5.6195824394156511E-2</v>
      </c>
      <c r="D10" s="26">
        <f>'OMS Declara COVID (2)'!E21</f>
        <v>-5.2981931337968642E-2</v>
      </c>
      <c r="E10" s="26">
        <f>'OMS Declara COVID (2)'!F21</f>
        <v>-4.9560058689065024E-2</v>
      </c>
      <c r="F10" s="26">
        <f>'OMS Declara COVID (2)'!G21</f>
        <v>-4.5883698480243693E-2</v>
      </c>
      <c r="G10" s="26">
        <f>'OMS Declara COVID (2)'!H21</f>
        <v>-4.1885894465658297E-2</v>
      </c>
      <c r="H10" s="26">
        <f>'OMS Declara COVID (2)'!I21</f>
        <v>-3.7463882929437677E-2</v>
      </c>
      <c r="I10" s="26">
        <f>'OMS Declara COVID (2)'!J21</f>
        <v>-3.2444674341299197E-2</v>
      </c>
      <c r="J10" s="26">
        <f>'OMS Declara COVID (2)'!K21</f>
        <v>-2.6490965668984321E-2</v>
      </c>
      <c r="K10" s="26">
        <f>'OMS Declara COVID (2)'!L21</f>
        <v>-1.8731941464718838E-2</v>
      </c>
      <c r="L10" s="26" t="e">
        <f>'OMS Declara COVID (2)'!M21</f>
        <v>#NUM!</v>
      </c>
      <c r="M10" s="26">
        <f>'OMS Declara COVID (2)'!N21</f>
        <v>-1.8731941464718838E-2</v>
      </c>
      <c r="N10" s="26">
        <f>'OMS Declara COVID (2)'!O21</f>
        <v>-2.6490965668984321E-2</v>
      </c>
      <c r="O10" s="26">
        <f>'OMS Declara COVID (2)'!P21</f>
        <v>-3.2444674341299197E-2</v>
      </c>
      <c r="P10" s="26">
        <f>'OMS Declara COVID (2)'!Q21</f>
        <v>-3.7463882929437677E-2</v>
      </c>
      <c r="Q10" s="26">
        <f>'OMS Declara COVID (2)'!R21</f>
        <v>-4.1885894465658297E-2</v>
      </c>
      <c r="R10" s="26">
        <f>'OMS Declara COVID (2)'!S21</f>
        <v>-4.5883698480243693E-2</v>
      </c>
      <c r="S10" s="26">
        <f>'OMS Declara COVID (2)'!T21</f>
        <v>-4.9560058689065024E-2</v>
      </c>
      <c r="T10" s="26">
        <f>'OMS Declara COVID (2)'!U21</f>
        <v>-5.2981931337968642E-2</v>
      </c>
      <c r="U10" s="26">
        <f>'OMS Declara COVID (2)'!V21</f>
        <v>-5.6195824394156511E-2</v>
      </c>
      <c r="V10" s="26">
        <f>'OMS Declara COVID (2)'!W21</f>
        <v>-5.9235600025462125E-2</v>
      </c>
      <c r="X10" s="18">
        <v>-2</v>
      </c>
      <c r="Y10" s="18">
        <v>-4.3389777929327966E-3</v>
      </c>
      <c r="Z10" s="18">
        <v>2.1220779507806958E-2</v>
      </c>
      <c r="AA10" s="18">
        <v>2.7888831698704163E-2</v>
      </c>
      <c r="AB10" s="18">
        <v>-2.1220779507806958E-2</v>
      </c>
      <c r="AC10" s="18">
        <v>-2.7888831698704163E-2</v>
      </c>
      <c r="AD10" s="18">
        <v>2.0157134851816704E-2</v>
      </c>
      <c r="AE10" s="18">
        <v>2.6490965668984321E-2</v>
      </c>
      <c r="AF10" s="18">
        <v>-2.0157134851816704E-2</v>
      </c>
      <c r="AG10" s="18">
        <v>-2.6490965668984321E-2</v>
      </c>
      <c r="AH10" s="18">
        <v>-1.8491268450511189E-3</v>
      </c>
      <c r="AI10" s="18">
        <v>2.2342214946521256E-2</v>
      </c>
      <c r="AJ10" s="18">
        <v>2.9362647691173221E-2</v>
      </c>
      <c r="AK10" s="18">
        <v>-2.234221494652126E-2</v>
      </c>
      <c r="AL10" s="18">
        <v>-2.9362647691173221E-2</v>
      </c>
      <c r="AM10" s="18">
        <v>2.4593953083129474E-2</v>
      </c>
      <c r="AN10" s="18">
        <v>3.2321933230062931E-2</v>
      </c>
      <c r="AO10" s="18">
        <v>-2.4593953083129477E-2</v>
      </c>
      <c r="AP10" s="18">
        <v>-3.2321933230062931E-2</v>
      </c>
      <c r="AQ10" s="18">
        <v>6.8204891795198286E-4</v>
      </c>
      <c r="AR10" s="18">
        <v>7.8872848846750637E-3</v>
      </c>
      <c r="AS10" s="18">
        <v>1.0365649415824331E-2</v>
      </c>
      <c r="AT10" s="18">
        <v>-7.8872848846750655E-3</v>
      </c>
      <c r="AU10" s="18">
        <v>-1.0365649415824331E-2</v>
      </c>
      <c r="AV10" s="18">
        <v>1.0168001351065457E-2</v>
      </c>
      <c r="AW10" s="18">
        <v>1.336301893564921E-2</v>
      </c>
      <c r="AX10" s="18">
        <v>-1.0168001351065459E-2</v>
      </c>
      <c r="AY10" s="18">
        <v>-1.336301893564921E-2</v>
      </c>
    </row>
    <row r="11" spans="1:51">
      <c r="A11" s="12" t="s">
        <v>380</v>
      </c>
      <c r="B11" s="26">
        <f>'Primer Confinamiento (2)'!C3</f>
        <v>-2.2889479210657315E-2</v>
      </c>
      <c r="C11" s="26">
        <f>'Primer Confinamiento (2)'!D3</f>
        <v>-2.2743029675264648E-2</v>
      </c>
      <c r="D11" s="26">
        <f>'Primer Confinamiento (2)'!E3</f>
        <v>-1.8438374297106375E-2</v>
      </c>
      <c r="E11" s="26">
        <f>'Primer Confinamiento (2)'!F3</f>
        <v>-1.2967637194495563E-2</v>
      </c>
      <c r="F11" s="26">
        <f>'Primer Confinamiento (2)'!G3</f>
        <v>-7.8237089409756155E-3</v>
      </c>
      <c r="G11" s="26">
        <f>'Primer Confinamiento (2)'!H3</f>
        <v>2.686997016985937E-3</v>
      </c>
      <c r="H11" s="26">
        <f>'Primer Confinamiento (2)'!I3</f>
        <v>4.2846872930083491E-3</v>
      </c>
      <c r="I11" s="26">
        <f>'Primer Confinamiento (2)'!J3</f>
        <v>5.9706984506925354E-3</v>
      </c>
      <c r="J11" s="26">
        <f>'Primer Confinamiento (2)'!K3</f>
        <v>-1.8491268450511189E-3</v>
      </c>
      <c r="K11" s="26">
        <f>'Primer Confinamiento (2)'!L3</f>
        <v>0</v>
      </c>
      <c r="L11" s="26">
        <f>'Primer Confinamiento (2)'!M3</f>
        <v>-4.889522757611231E-3</v>
      </c>
      <c r="M11" s="26">
        <f>'Primer Confinamiento (2)'!N3</f>
        <v>-2.1406332048686916E-2</v>
      </c>
      <c r="N11" s="26">
        <f>'Primer Confinamiento (2)'!O3</f>
        <v>-1.3628062296665799E-2</v>
      </c>
      <c r="O11" s="26">
        <f>'Primer Confinamiento (2)'!P3</f>
        <v>-1.9325099827873005E-2</v>
      </c>
      <c r="P11" s="26">
        <f>'Primer Confinamiento (2)'!Q3</f>
        <v>-2.7120638536681008E-2</v>
      </c>
      <c r="Q11" s="26">
        <f>'Primer Confinamiento (2)'!R3</f>
        <v>-3.8864953538457203E-2</v>
      </c>
      <c r="R11" s="26">
        <f>'Primer Confinamiento (2)'!S3</f>
        <v>-1.7884079593779467E-2</v>
      </c>
      <c r="S11" s="26">
        <f>'Primer Confinamiento (2)'!T3</f>
        <v>-1.692085503410512E-2</v>
      </c>
      <c r="T11" s="26">
        <f>'Primer Confinamiento (2)'!U3</f>
        <v>-2.3268495078304086E-2</v>
      </c>
      <c r="U11" s="26">
        <f>'Primer Confinamiento (2)'!V3</f>
        <v>-1.4387975931218766E-2</v>
      </c>
      <c r="V11" s="26">
        <f>'Primer Confinamiento (2)'!W3</f>
        <v>-3.4420028400624636E-3</v>
      </c>
      <c r="X11" s="18">
        <v>-1</v>
      </c>
      <c r="Y11" s="18">
        <v>0</v>
      </c>
      <c r="Z11" s="18">
        <v>1.5005357092034826E-2</v>
      </c>
      <c r="AA11" s="18">
        <v>1.9720382013524055E-2</v>
      </c>
      <c r="AB11" s="18">
        <v>-1.5005357092034828E-2</v>
      </c>
      <c r="AC11" s="18">
        <v>-1.9720382013524055E-2</v>
      </c>
      <c r="AD11" s="18">
        <v>1.4253246743011283E-2</v>
      </c>
      <c r="AE11" s="18">
        <v>1.8731941464718838E-2</v>
      </c>
      <c r="AF11" s="18">
        <v>-1.4253246743011285E-2</v>
      </c>
      <c r="AG11" s="18">
        <v>-1.8731941464718838E-2</v>
      </c>
      <c r="AH11" s="18">
        <v>0</v>
      </c>
      <c r="AI11" s="18">
        <v>1.5798331695412619E-2</v>
      </c>
      <c r="AJ11" s="18">
        <v>2.0762527296020107E-2</v>
      </c>
      <c r="AK11" s="18">
        <v>-1.5798331695412619E-2</v>
      </c>
      <c r="AL11" s="18">
        <v>-2.0762527296020107E-2</v>
      </c>
      <c r="AM11" s="18">
        <v>1.7390551001264649E-2</v>
      </c>
      <c r="AN11" s="18">
        <v>2.2855058168036312E-2</v>
      </c>
      <c r="AO11" s="18">
        <v>-1.7390551001264652E-2</v>
      </c>
      <c r="AP11" s="18">
        <v>-2.2855058168036312E-2</v>
      </c>
      <c r="AQ11" s="18">
        <v>0</v>
      </c>
      <c r="AR11" s="18">
        <v>5.5771526271038941E-3</v>
      </c>
      <c r="AS11" s="18">
        <v>7.32962099333176E-3</v>
      </c>
      <c r="AT11" s="18">
        <v>-5.577152627103895E-3</v>
      </c>
      <c r="AU11" s="18">
        <v>-7.32962099333176E-3</v>
      </c>
      <c r="AV11" s="18">
        <v>7.1898627064523619E-3</v>
      </c>
      <c r="AW11" s="18">
        <v>9.4490813065217973E-3</v>
      </c>
      <c r="AX11" s="18">
        <v>-7.1898627064523627E-3</v>
      </c>
      <c r="AY11" s="18">
        <v>-9.4490813065217973E-3</v>
      </c>
    </row>
    <row r="12" spans="1:51">
      <c r="A12" s="12" t="s">
        <v>390</v>
      </c>
      <c r="B12" s="26">
        <f>'Primer Confinamiento (2)'!C8</f>
        <v>4.9958711388333368E-2</v>
      </c>
      <c r="C12" s="26">
        <f>'Primer Confinamiento (2)'!D8</f>
        <v>4.7394995086237859E-2</v>
      </c>
      <c r="D12" s="26">
        <f>'Primer Confinamiento (2)'!E8</f>
        <v>4.4684429893042513E-2</v>
      </c>
      <c r="E12" s="26">
        <f>'Primer Confinamiento (2)'!F8</f>
        <v>4.1798456795771211E-2</v>
      </c>
      <c r="F12" s="26">
        <f>'Primer Confinamiento (2)'!G8</f>
        <v>3.8697851440999589E-2</v>
      </c>
      <c r="G12" s="26">
        <f>'Primer Confinamiento (2)'!H8</f>
        <v>3.5326143602032123E-2</v>
      </c>
      <c r="H12" s="26">
        <f>'Primer Confinamiento (2)'!I8</f>
        <v>3.1596663390825237E-2</v>
      </c>
      <c r="I12" s="26">
        <f>'Primer Confinamiento (2)'!J8</f>
        <v>2.7363513171280416E-2</v>
      </c>
      <c r="J12" s="26">
        <f>'Primer Confinamiento (2)'!K8</f>
        <v>2.2342214946521256E-2</v>
      </c>
      <c r="K12" s="26">
        <f>'Primer Confinamiento (2)'!L8</f>
        <v>1.5798331695412619E-2</v>
      </c>
      <c r="L12" s="26" t="e">
        <f>'Primer Confinamiento (2)'!M8</f>
        <v>#NUM!</v>
      </c>
      <c r="M12" s="26">
        <f>'Primer Confinamiento (2)'!N8</f>
        <v>1.5798331695412619E-2</v>
      </c>
      <c r="N12" s="26">
        <f>'Primer Confinamiento (2)'!O8</f>
        <v>2.2342214946521256E-2</v>
      </c>
      <c r="O12" s="26">
        <f>'Primer Confinamiento (2)'!P8</f>
        <v>2.7363513171280416E-2</v>
      </c>
      <c r="P12" s="26">
        <f>'Primer Confinamiento (2)'!Q8</f>
        <v>3.1596663390825237E-2</v>
      </c>
      <c r="Q12" s="26">
        <f>'Primer Confinamiento (2)'!R8</f>
        <v>3.5326143602032123E-2</v>
      </c>
      <c r="R12" s="26">
        <f>'Primer Confinamiento (2)'!S8</f>
        <v>3.8697851440999589E-2</v>
      </c>
      <c r="S12" s="26">
        <f>'Primer Confinamiento (2)'!T8</f>
        <v>4.1798456795771211E-2</v>
      </c>
      <c r="T12" s="26">
        <f>'Primer Confinamiento (2)'!U8</f>
        <v>4.4684429893042513E-2</v>
      </c>
      <c r="U12" s="26">
        <f>'Primer Confinamiento (2)'!V8</f>
        <v>4.7394995086237859E-2</v>
      </c>
      <c r="V12" s="26">
        <f>'Primer Confinamiento (2)'!W8</f>
        <v>4.9958711388333368E-2</v>
      </c>
      <c r="X12" s="18">
        <v>0</v>
      </c>
      <c r="Y12" s="18">
        <v>1.0447493312127021E-2</v>
      </c>
      <c r="Z12" s="18" t="e">
        <v>#NUM!</v>
      </c>
      <c r="AA12" s="18" t="e">
        <v>#NUM!</v>
      </c>
      <c r="AB12" s="18" t="e">
        <v>#NUM!</v>
      </c>
      <c r="AC12" s="18" t="e">
        <v>#NUM!</v>
      </c>
      <c r="AD12" s="18" t="e">
        <v>#NUM!</v>
      </c>
      <c r="AE12" s="18" t="e">
        <v>#NUM!</v>
      </c>
      <c r="AF12" s="18" t="e">
        <v>#NUM!</v>
      </c>
      <c r="AG12" s="18" t="e">
        <v>#NUM!</v>
      </c>
      <c r="AH12" s="18">
        <v>-4.889522757611231E-3</v>
      </c>
      <c r="AI12" s="18" t="e">
        <v>#NUM!</v>
      </c>
      <c r="AJ12" s="18" t="e">
        <v>#NUM!</v>
      </c>
      <c r="AK12" s="18" t="e">
        <v>#NUM!</v>
      </c>
      <c r="AL12" s="18" t="e">
        <v>#NUM!</v>
      </c>
      <c r="AM12" s="18" t="e">
        <v>#NUM!</v>
      </c>
      <c r="AN12" s="18" t="e">
        <v>#NUM!</v>
      </c>
      <c r="AO12" s="18" t="e">
        <v>#NUM!</v>
      </c>
      <c r="AP12" s="18" t="e">
        <v>#NUM!</v>
      </c>
      <c r="AQ12" s="18">
        <v>6.05492878133429E-3</v>
      </c>
      <c r="AR12" s="18" t="e">
        <v>#NUM!</v>
      </c>
      <c r="AS12" s="18" t="e">
        <v>#NUM!</v>
      </c>
      <c r="AT12" s="18" t="e">
        <v>#NUM!</v>
      </c>
      <c r="AU12" s="18" t="e">
        <v>#NUM!</v>
      </c>
      <c r="AV12" s="18" t="e">
        <v>#NUM!</v>
      </c>
      <c r="AW12" s="18" t="e">
        <v>#NUM!</v>
      </c>
      <c r="AX12" s="18" t="e">
        <v>#NUM!</v>
      </c>
      <c r="AY12" s="18" t="e">
        <v>#NUM!</v>
      </c>
    </row>
    <row r="13" spans="1:51">
      <c r="A13" s="12" t="s">
        <v>391</v>
      </c>
      <c r="B13" s="26">
        <f>'Primer Confinamiento (2)'!C9</f>
        <v>6.5656876236840578E-2</v>
      </c>
      <c r="C13" s="26">
        <f>'Primer Confinamiento (2)'!D9</f>
        <v>6.2287581888060328E-2</v>
      </c>
      <c r="D13" s="26">
        <f>'Primer Confinamiento (2)'!E9</f>
        <v>5.8725295382346443E-2</v>
      </c>
      <c r="E13" s="26">
        <f>'Primer Confinamiento (2)'!F9</f>
        <v>5.4932483814459553E-2</v>
      </c>
      <c r="F13" s="26">
        <f>'Primer Confinamiento (2)'!G9</f>
        <v>5.0857597645857011E-2</v>
      </c>
      <c r="G13" s="26">
        <f>'Primer Confinamiento (2)'!H9</f>
        <v>4.6426422418595861E-2</v>
      </c>
      <c r="H13" s="26">
        <f>'Primer Confinamiento (2)'!I9</f>
        <v>4.1525054592040214E-2</v>
      </c>
      <c r="I13" s="26">
        <f>'Primer Confinamiento (2)'!J9</f>
        <v>3.5961752170242486E-2</v>
      </c>
      <c r="J13" s="26">
        <f>'Primer Confinamiento (2)'!K9</f>
        <v>2.9362647691173221E-2</v>
      </c>
      <c r="K13" s="26">
        <f>'Primer Confinamiento (2)'!L9</f>
        <v>2.0762527296020107E-2</v>
      </c>
      <c r="L13" s="26" t="e">
        <f>'Primer Confinamiento (2)'!M9</f>
        <v>#NUM!</v>
      </c>
      <c r="M13" s="26">
        <f>'Primer Confinamiento (2)'!N9</f>
        <v>2.0762527296020107E-2</v>
      </c>
      <c r="N13" s="26">
        <f>'Primer Confinamiento (2)'!O9</f>
        <v>2.9362647691173221E-2</v>
      </c>
      <c r="O13" s="26">
        <f>'Primer Confinamiento (2)'!P9</f>
        <v>3.5961752170242486E-2</v>
      </c>
      <c r="P13" s="26">
        <f>'Primer Confinamiento (2)'!Q9</f>
        <v>4.1525054592040214E-2</v>
      </c>
      <c r="Q13" s="26">
        <f>'Primer Confinamiento (2)'!R9</f>
        <v>4.6426422418595861E-2</v>
      </c>
      <c r="R13" s="26">
        <f>'Primer Confinamiento (2)'!S9</f>
        <v>5.0857597645857011E-2</v>
      </c>
      <c r="S13" s="26">
        <f>'Primer Confinamiento (2)'!T9</f>
        <v>5.4932483814459553E-2</v>
      </c>
      <c r="T13" s="26">
        <f>'Primer Confinamiento (2)'!U9</f>
        <v>5.8725295382346443E-2</v>
      </c>
      <c r="U13" s="26">
        <f>'Primer Confinamiento (2)'!V9</f>
        <v>6.2287581888060328E-2</v>
      </c>
      <c r="V13" s="26">
        <f>'Primer Confinamiento (2)'!W9</f>
        <v>6.5656876236840578E-2</v>
      </c>
      <c r="X13" s="18">
        <v>1</v>
      </c>
      <c r="Y13" s="18">
        <v>1.2684589596483997E-2</v>
      </c>
      <c r="Z13" s="18">
        <v>1.5005357092034826E-2</v>
      </c>
      <c r="AA13" s="18">
        <v>1.9720382013524055E-2</v>
      </c>
      <c r="AB13" s="18">
        <v>-1.5005357092034828E-2</v>
      </c>
      <c r="AC13" s="18">
        <v>-1.9720382013524055E-2</v>
      </c>
      <c r="AD13" s="18">
        <v>1.4253246743011283E-2</v>
      </c>
      <c r="AE13" s="18">
        <v>1.8731941464718838E-2</v>
      </c>
      <c r="AF13" s="18">
        <v>-1.4253246743011285E-2</v>
      </c>
      <c r="AG13" s="18">
        <v>-1.8731941464718838E-2</v>
      </c>
      <c r="AH13" s="18">
        <v>-2.1406332048686916E-2</v>
      </c>
      <c r="AI13" s="18">
        <v>1.5798331695412619E-2</v>
      </c>
      <c r="AJ13" s="18">
        <v>2.0762527296020107E-2</v>
      </c>
      <c r="AK13" s="18">
        <v>-1.5798331695412619E-2</v>
      </c>
      <c r="AL13" s="18">
        <v>-2.0762527296020107E-2</v>
      </c>
      <c r="AM13" s="18">
        <v>1.7390551001264649E-2</v>
      </c>
      <c r="AN13" s="18">
        <v>2.2855058168036312E-2</v>
      </c>
      <c r="AO13" s="18">
        <v>-1.7390551001264652E-2</v>
      </c>
      <c r="AP13" s="18">
        <v>-2.2855058168036312E-2</v>
      </c>
      <c r="AQ13" s="18">
        <v>6.6983454505387119E-3</v>
      </c>
      <c r="AR13" s="18">
        <v>5.5771526271038941E-3</v>
      </c>
      <c r="AS13" s="18">
        <v>7.32962099333176E-3</v>
      </c>
      <c r="AT13" s="18">
        <v>-5.577152627103895E-3</v>
      </c>
      <c r="AU13" s="18">
        <v>-7.32962099333176E-3</v>
      </c>
      <c r="AV13" s="18">
        <v>7.1898627064523619E-3</v>
      </c>
      <c r="AW13" s="18">
        <v>9.4490813065217973E-3</v>
      </c>
      <c r="AX13" s="18">
        <v>-7.1898627064523627E-3</v>
      </c>
      <c r="AY13" s="18">
        <v>-9.4490813065217973E-3</v>
      </c>
    </row>
    <row r="14" spans="1:51">
      <c r="A14" s="12" t="s">
        <v>392</v>
      </c>
      <c r="B14" s="26">
        <f>'Primer Confinamiento (2)'!C10</f>
        <v>-4.9958711388333368E-2</v>
      </c>
      <c r="C14" s="26">
        <f>'Primer Confinamiento (2)'!D10</f>
        <v>-4.7394995086237866E-2</v>
      </c>
      <c r="D14" s="26">
        <f>'Primer Confinamiento (2)'!E10</f>
        <v>-4.468442989304252E-2</v>
      </c>
      <c r="E14" s="26">
        <f>'Primer Confinamiento (2)'!F10</f>
        <v>-4.1798456795771217E-2</v>
      </c>
      <c r="F14" s="26">
        <f>'Primer Confinamiento (2)'!G10</f>
        <v>-3.8697851440999589E-2</v>
      </c>
      <c r="G14" s="26">
        <f>'Primer Confinamiento (2)'!H10</f>
        <v>-3.5326143602032123E-2</v>
      </c>
      <c r="H14" s="26">
        <f>'Primer Confinamiento (2)'!I10</f>
        <v>-3.1596663390825237E-2</v>
      </c>
      <c r="I14" s="26">
        <f>'Primer Confinamiento (2)'!J10</f>
        <v>-2.7363513171280419E-2</v>
      </c>
      <c r="J14" s="26">
        <f>'Primer Confinamiento (2)'!K10</f>
        <v>-2.234221494652126E-2</v>
      </c>
      <c r="K14" s="26">
        <f>'Primer Confinamiento (2)'!L10</f>
        <v>-1.5798331695412619E-2</v>
      </c>
      <c r="L14" s="26" t="e">
        <f>'Primer Confinamiento (2)'!M10</f>
        <v>#NUM!</v>
      </c>
      <c r="M14" s="26">
        <f>'Primer Confinamiento (2)'!N10</f>
        <v>-1.5798331695412619E-2</v>
      </c>
      <c r="N14" s="26">
        <f>'Primer Confinamiento (2)'!O10</f>
        <v>-2.234221494652126E-2</v>
      </c>
      <c r="O14" s="26">
        <f>'Primer Confinamiento (2)'!P10</f>
        <v>-2.7363513171280419E-2</v>
      </c>
      <c r="P14" s="26">
        <f>'Primer Confinamiento (2)'!Q10</f>
        <v>-3.1596663390825237E-2</v>
      </c>
      <c r="Q14" s="26">
        <f>'Primer Confinamiento (2)'!R10</f>
        <v>-3.5326143602032123E-2</v>
      </c>
      <c r="R14" s="26">
        <f>'Primer Confinamiento (2)'!S10</f>
        <v>-3.8697851440999589E-2</v>
      </c>
      <c r="S14" s="26">
        <f>'Primer Confinamiento (2)'!T10</f>
        <v>-4.1798456795771217E-2</v>
      </c>
      <c r="T14" s="26">
        <f>'Primer Confinamiento (2)'!U10</f>
        <v>-4.468442989304252E-2</v>
      </c>
      <c r="U14" s="26">
        <f>'Primer Confinamiento (2)'!V10</f>
        <v>-4.7394995086237866E-2</v>
      </c>
      <c r="V14" s="26">
        <f>'Primer Confinamiento (2)'!W10</f>
        <v>-4.9958711388333368E-2</v>
      </c>
      <c r="X14" s="18">
        <v>2</v>
      </c>
      <c r="Y14" s="18">
        <v>1.3662282748644783E-2</v>
      </c>
      <c r="Z14" s="18">
        <v>2.1220779507806958E-2</v>
      </c>
      <c r="AA14" s="18">
        <v>2.7888831698704163E-2</v>
      </c>
      <c r="AB14" s="18">
        <v>-2.1220779507806958E-2</v>
      </c>
      <c r="AC14" s="18">
        <v>-2.7888831698704163E-2</v>
      </c>
      <c r="AD14" s="18">
        <v>2.0157134851816704E-2</v>
      </c>
      <c r="AE14" s="18">
        <v>2.6490965668984321E-2</v>
      </c>
      <c r="AF14" s="18">
        <v>-2.0157134851816704E-2</v>
      </c>
      <c r="AG14" s="18">
        <v>-2.6490965668984321E-2</v>
      </c>
      <c r="AH14" s="18">
        <v>-1.3628062296665799E-2</v>
      </c>
      <c r="AI14" s="18">
        <v>2.2342214946521256E-2</v>
      </c>
      <c r="AJ14" s="18">
        <v>2.9362647691173221E-2</v>
      </c>
      <c r="AK14" s="18">
        <v>-2.234221494652126E-2</v>
      </c>
      <c r="AL14" s="18">
        <v>-2.9362647691173221E-2</v>
      </c>
      <c r="AM14" s="18">
        <v>2.4593953083129474E-2</v>
      </c>
      <c r="AN14" s="18">
        <v>3.2321933230062931E-2</v>
      </c>
      <c r="AO14" s="18">
        <v>-2.4593953083129477E-2</v>
      </c>
      <c r="AP14" s="18">
        <v>-3.2321933230062931E-2</v>
      </c>
      <c r="AQ14" s="18">
        <v>7.2128920248808459E-3</v>
      </c>
      <c r="AR14" s="18">
        <v>7.8872848846750637E-3</v>
      </c>
      <c r="AS14" s="18">
        <v>1.0365649415824331E-2</v>
      </c>
      <c r="AT14" s="18">
        <v>-7.8872848846750655E-3</v>
      </c>
      <c r="AU14" s="18">
        <v>-1.0365649415824331E-2</v>
      </c>
      <c r="AV14" s="18">
        <v>1.0168001351065457E-2</v>
      </c>
      <c r="AW14" s="18">
        <v>1.336301893564921E-2</v>
      </c>
      <c r="AX14" s="18">
        <v>-1.0168001351065459E-2</v>
      </c>
      <c r="AY14" s="18">
        <v>-1.336301893564921E-2</v>
      </c>
    </row>
    <row r="15" spans="1:51">
      <c r="A15" s="12" t="s">
        <v>393</v>
      </c>
      <c r="B15" s="26">
        <f>'Primer Confinamiento (2)'!C11</f>
        <v>-6.5656876236840578E-2</v>
      </c>
      <c r="C15" s="26">
        <f>'Primer Confinamiento (2)'!D11</f>
        <v>-6.2287581888060328E-2</v>
      </c>
      <c r="D15" s="26">
        <f>'Primer Confinamiento (2)'!E11</f>
        <v>-5.8725295382346443E-2</v>
      </c>
      <c r="E15" s="26">
        <f>'Primer Confinamiento (2)'!F11</f>
        <v>-5.4932483814459553E-2</v>
      </c>
      <c r="F15" s="26">
        <f>'Primer Confinamiento (2)'!G11</f>
        <v>-5.0857597645857011E-2</v>
      </c>
      <c r="G15" s="26">
        <f>'Primer Confinamiento (2)'!H11</f>
        <v>-4.6426422418595861E-2</v>
      </c>
      <c r="H15" s="26">
        <f>'Primer Confinamiento (2)'!I11</f>
        <v>-4.1525054592040214E-2</v>
      </c>
      <c r="I15" s="26">
        <f>'Primer Confinamiento (2)'!J11</f>
        <v>-3.5961752170242486E-2</v>
      </c>
      <c r="J15" s="26">
        <f>'Primer Confinamiento (2)'!K11</f>
        <v>-2.9362647691173221E-2</v>
      </c>
      <c r="K15" s="26">
        <f>'Primer Confinamiento (2)'!L11</f>
        <v>-2.0762527296020107E-2</v>
      </c>
      <c r="L15" s="26" t="e">
        <f>'Primer Confinamiento (2)'!M11</f>
        <v>#NUM!</v>
      </c>
      <c r="M15" s="26">
        <f>'Primer Confinamiento (2)'!N11</f>
        <v>-2.0762527296020107E-2</v>
      </c>
      <c r="N15" s="26">
        <f>'Primer Confinamiento (2)'!O11</f>
        <v>-2.9362647691173221E-2</v>
      </c>
      <c r="O15" s="26">
        <f>'Primer Confinamiento (2)'!P11</f>
        <v>-3.5961752170242486E-2</v>
      </c>
      <c r="P15" s="26">
        <f>'Primer Confinamiento (2)'!Q11</f>
        <v>-4.1525054592040214E-2</v>
      </c>
      <c r="Q15" s="26">
        <f>'Primer Confinamiento (2)'!R11</f>
        <v>-4.6426422418595861E-2</v>
      </c>
      <c r="R15" s="26">
        <f>'Primer Confinamiento (2)'!S11</f>
        <v>-5.0857597645857011E-2</v>
      </c>
      <c r="S15" s="26">
        <f>'Primer Confinamiento (2)'!T11</f>
        <v>-5.4932483814459553E-2</v>
      </c>
      <c r="T15" s="26">
        <f>'Primer Confinamiento (2)'!U11</f>
        <v>-5.8725295382346443E-2</v>
      </c>
      <c r="U15" s="26">
        <f>'Primer Confinamiento (2)'!V11</f>
        <v>-6.2287581888060328E-2</v>
      </c>
      <c r="V15" s="26">
        <f>'Primer Confinamiento (2)'!W11</f>
        <v>-6.5656876236840578E-2</v>
      </c>
      <c r="X15" s="18">
        <v>3</v>
      </c>
      <c r="Y15" s="18">
        <v>8.4553483632796578E-3</v>
      </c>
      <c r="Z15" s="18">
        <v>2.5990040869118301E-2</v>
      </c>
      <c r="AA15" s="18">
        <v>3.4156703592091102E-2</v>
      </c>
      <c r="AB15" s="18">
        <v>-2.5990040869118304E-2</v>
      </c>
      <c r="AC15" s="18">
        <v>-3.4156703592091102E-2</v>
      </c>
      <c r="AD15" s="18">
        <v>2.4687347531711163E-2</v>
      </c>
      <c r="AE15" s="18">
        <v>3.2444674341299197E-2</v>
      </c>
      <c r="AF15" s="18">
        <v>-2.4687347531711163E-2</v>
      </c>
      <c r="AG15" s="18">
        <v>-3.2444674341299197E-2</v>
      </c>
      <c r="AH15" s="18">
        <v>-1.9325099827873005E-2</v>
      </c>
      <c r="AI15" s="18">
        <v>2.7363513171280416E-2</v>
      </c>
      <c r="AJ15" s="18">
        <v>3.5961752170242486E-2</v>
      </c>
      <c r="AK15" s="18">
        <v>-2.7363513171280419E-2</v>
      </c>
      <c r="AL15" s="18">
        <v>-3.5961752170242486E-2</v>
      </c>
      <c r="AM15" s="18">
        <v>3.012131790580818E-2</v>
      </c>
      <c r="AN15" s="18">
        <v>3.9586121956980955E-2</v>
      </c>
      <c r="AO15" s="18">
        <v>-3.0121317905808184E-2</v>
      </c>
      <c r="AP15" s="18">
        <v>-3.9586121956980955E-2</v>
      </c>
      <c r="AQ15" s="18">
        <v>9.5795192983005872E-3</v>
      </c>
      <c r="AR15" s="18">
        <v>9.6599117117101858E-3</v>
      </c>
      <c r="AS15" s="18">
        <v>1.2695275960674072E-2</v>
      </c>
      <c r="AT15" s="18">
        <v>-9.6599117117101875E-3</v>
      </c>
      <c r="AU15" s="18">
        <v>-1.2695275960674072E-2</v>
      </c>
      <c r="AV15" s="18">
        <v>1.2453207507020168E-2</v>
      </c>
      <c r="AW15" s="18">
        <v>1.6366288907745063E-2</v>
      </c>
      <c r="AX15" s="18">
        <v>-1.245320750702017E-2</v>
      </c>
      <c r="AY15" s="18">
        <v>-1.6366288907745063E-2</v>
      </c>
    </row>
    <row r="16" spans="1:51">
      <c r="A16" s="12" t="s">
        <v>394</v>
      </c>
      <c r="B16" s="26">
        <f>'Primer Confinamiento (2)'!C18</f>
        <v>5.4993750929318033E-2</v>
      </c>
      <c r="C16" s="26">
        <f>'Primer Confinamiento (2)'!D18</f>
        <v>5.2171653003793943E-2</v>
      </c>
      <c r="D16" s="26">
        <f>'Primer Confinamiento (2)'!E18</f>
        <v>4.9187906166258948E-2</v>
      </c>
      <c r="E16" s="26">
        <f>'Primer Confinamiento (2)'!F18</f>
        <v>4.6011073111731568E-2</v>
      </c>
      <c r="F16" s="26">
        <f>'Primer Confinamiento (2)'!G18</f>
        <v>4.2597976298945482E-2</v>
      </c>
      <c r="G16" s="26">
        <f>'Primer Confinamiento (2)'!H18</f>
        <v>3.8886454205004778E-2</v>
      </c>
      <c r="H16" s="26">
        <f>'Primer Confinamiento (2)'!I18</f>
        <v>3.4781102002529297E-2</v>
      </c>
      <c r="I16" s="26">
        <f>'Primer Confinamiento (2)'!J18</f>
        <v>3.012131790580818E-2</v>
      </c>
      <c r="J16" s="26">
        <f>'Primer Confinamiento (2)'!K18</f>
        <v>2.4593953083129474E-2</v>
      </c>
      <c r="K16" s="26">
        <f>'Primer Confinamiento (2)'!L18</f>
        <v>1.7390551001264649E-2</v>
      </c>
      <c r="L16" s="26" t="e">
        <f>'Primer Confinamiento (2)'!M18</f>
        <v>#NUM!</v>
      </c>
      <c r="M16" s="26">
        <f>'Primer Confinamiento (2)'!N18</f>
        <v>1.7390551001264649E-2</v>
      </c>
      <c r="N16" s="26">
        <f>'Primer Confinamiento (2)'!O18</f>
        <v>2.4593953083129474E-2</v>
      </c>
      <c r="O16" s="26">
        <f>'Primer Confinamiento (2)'!P18</f>
        <v>3.012131790580818E-2</v>
      </c>
      <c r="P16" s="26">
        <f>'Primer Confinamiento (2)'!Q18</f>
        <v>3.4781102002529297E-2</v>
      </c>
      <c r="Q16" s="26">
        <f>'Primer Confinamiento (2)'!R18</f>
        <v>3.8886454205004778E-2</v>
      </c>
      <c r="R16" s="26">
        <f>'Primer Confinamiento (2)'!S18</f>
        <v>4.2597976298945482E-2</v>
      </c>
      <c r="S16" s="26">
        <f>'Primer Confinamiento (2)'!T18</f>
        <v>4.6011073111731568E-2</v>
      </c>
      <c r="T16" s="26">
        <f>'Primer Confinamiento (2)'!U18</f>
        <v>4.9187906166258948E-2</v>
      </c>
      <c r="U16" s="26">
        <f>'Primer Confinamiento (2)'!V18</f>
        <v>5.2171653003793943E-2</v>
      </c>
      <c r="V16" s="26">
        <f>'Primer Confinamiento (2)'!W18</f>
        <v>5.4993750929318033E-2</v>
      </c>
      <c r="X16" s="18">
        <v>4</v>
      </c>
      <c r="Y16" s="18">
        <v>9.7122543577334852E-3</v>
      </c>
      <c r="Z16" s="18">
        <v>3.0010714184069653E-2</v>
      </c>
      <c r="AA16" s="18">
        <v>3.944076402704811E-2</v>
      </c>
      <c r="AB16" s="18">
        <v>-3.0010714184069656E-2</v>
      </c>
      <c r="AC16" s="18">
        <v>-3.944076402704811E-2</v>
      </c>
      <c r="AD16" s="18">
        <v>2.8506493486022567E-2</v>
      </c>
      <c r="AE16" s="18">
        <v>3.7463882929437677E-2</v>
      </c>
      <c r="AF16" s="18">
        <v>-2.850649348602257E-2</v>
      </c>
      <c r="AG16" s="18">
        <v>-3.7463882929437677E-2</v>
      </c>
      <c r="AH16" s="18">
        <v>-2.7120638536681008E-2</v>
      </c>
      <c r="AI16" s="18">
        <v>3.1596663390825237E-2</v>
      </c>
      <c r="AJ16" s="18">
        <v>4.1525054592040214E-2</v>
      </c>
      <c r="AK16" s="18">
        <v>-3.1596663390825237E-2</v>
      </c>
      <c r="AL16" s="18">
        <v>-4.1525054592040214E-2</v>
      </c>
      <c r="AM16" s="18">
        <v>3.4781102002529297E-2</v>
      </c>
      <c r="AN16" s="18">
        <v>4.5710116336072623E-2</v>
      </c>
      <c r="AO16" s="18">
        <v>-3.4781102002529304E-2</v>
      </c>
      <c r="AP16" s="18">
        <v>-4.5710116336072623E-2</v>
      </c>
      <c r="AQ16" s="18">
        <v>1.5342042865111205E-2</v>
      </c>
      <c r="AR16" s="18">
        <v>1.1154305254207788E-2</v>
      </c>
      <c r="AS16" s="18">
        <v>1.465924198666352E-2</v>
      </c>
      <c r="AT16" s="18">
        <v>-1.115430525420779E-2</v>
      </c>
      <c r="AU16" s="18">
        <v>-1.465924198666352E-2</v>
      </c>
      <c r="AV16" s="18">
        <v>1.4379725412904724E-2</v>
      </c>
      <c r="AW16" s="18">
        <v>1.8898162613043595E-2</v>
      </c>
      <c r="AX16" s="18">
        <v>-1.4379725412904725E-2</v>
      </c>
      <c r="AY16" s="18">
        <v>-1.8898162613043595E-2</v>
      </c>
    </row>
    <row r="17" spans="1:51">
      <c r="A17" s="12" t="s">
        <v>395</v>
      </c>
      <c r="B17" s="26">
        <f>'Primer Confinamiento (2)'!C19</f>
        <v>7.2274039866630058E-2</v>
      </c>
      <c r="C17" s="26">
        <f>'Primer Confinamiento (2)'!D19</f>
        <v>6.8565174504108928E-2</v>
      </c>
      <c r="D17" s="26">
        <f>'Primer Confinamiento (2)'!E19</f>
        <v>6.4643866460125862E-2</v>
      </c>
      <c r="E17" s="26">
        <f>'Primer Confinamiento (2)'!F19</f>
        <v>6.0468800112539543E-2</v>
      </c>
      <c r="F17" s="26">
        <f>'Primer Confinamiento (2)'!G19</f>
        <v>5.5983230553317831E-2</v>
      </c>
      <c r="G17" s="26">
        <f>'Primer Confinamiento (2)'!H19</f>
        <v>5.1105463693440996E-2</v>
      </c>
      <c r="H17" s="26">
        <f>'Primer Confinamiento (2)'!I19</f>
        <v>4.5710116336072623E-2</v>
      </c>
      <c r="I17" s="26">
        <f>'Primer Confinamiento (2)'!J19</f>
        <v>3.9586121956980955E-2</v>
      </c>
      <c r="J17" s="26">
        <f>'Primer Confinamiento (2)'!K19</f>
        <v>3.2321933230062931E-2</v>
      </c>
      <c r="K17" s="26">
        <f>'Primer Confinamiento (2)'!L19</f>
        <v>2.2855058168036312E-2</v>
      </c>
      <c r="L17" s="26" t="e">
        <f>'Primer Confinamiento (2)'!M19</f>
        <v>#NUM!</v>
      </c>
      <c r="M17" s="26">
        <f>'Primer Confinamiento (2)'!N19</f>
        <v>2.2855058168036312E-2</v>
      </c>
      <c r="N17" s="26">
        <f>'Primer Confinamiento (2)'!O19</f>
        <v>3.2321933230062931E-2</v>
      </c>
      <c r="O17" s="26">
        <f>'Primer Confinamiento (2)'!P19</f>
        <v>3.9586121956980955E-2</v>
      </c>
      <c r="P17" s="26">
        <f>'Primer Confinamiento (2)'!Q19</f>
        <v>4.5710116336072623E-2</v>
      </c>
      <c r="Q17" s="26">
        <f>'Primer Confinamiento (2)'!R19</f>
        <v>5.1105463693440996E-2</v>
      </c>
      <c r="R17" s="26">
        <f>'Primer Confinamiento (2)'!S19</f>
        <v>5.5983230553317831E-2</v>
      </c>
      <c r="S17" s="26">
        <f>'Primer Confinamiento (2)'!T19</f>
        <v>6.0468800112539543E-2</v>
      </c>
      <c r="T17" s="26">
        <f>'Primer Confinamiento (2)'!U19</f>
        <v>6.4643866460125862E-2</v>
      </c>
      <c r="U17" s="26">
        <f>'Primer Confinamiento (2)'!V19</f>
        <v>6.8565174504108928E-2</v>
      </c>
      <c r="V17" s="26">
        <f>'Primer Confinamiento (2)'!W19</f>
        <v>7.2274039866630058E-2</v>
      </c>
      <c r="X17" s="18">
        <v>5</v>
      </c>
      <c r="Y17" s="18">
        <v>6.8234053514653059E-3</v>
      </c>
      <c r="Z17" s="18">
        <v>3.355299848444844E-2</v>
      </c>
      <c r="AA17" s="18">
        <v>4.4096114724503963E-2</v>
      </c>
      <c r="AB17" s="18">
        <v>-3.355299848444844E-2</v>
      </c>
      <c r="AC17" s="18">
        <v>-4.4096114724503963E-2</v>
      </c>
      <c r="AD17" s="18">
        <v>3.1871228617450703E-2</v>
      </c>
      <c r="AE17" s="18">
        <v>4.1885894465658297E-2</v>
      </c>
      <c r="AF17" s="18">
        <v>-3.1871228617450703E-2</v>
      </c>
      <c r="AG17" s="18">
        <v>-4.1885894465658297E-2</v>
      </c>
      <c r="AH17" s="18">
        <v>-3.8864953538457203E-2</v>
      </c>
      <c r="AI17" s="18">
        <v>3.5326143602032123E-2</v>
      </c>
      <c r="AJ17" s="18">
        <v>4.6426422418595861E-2</v>
      </c>
      <c r="AK17" s="18">
        <v>-3.5326143602032123E-2</v>
      </c>
      <c r="AL17" s="18">
        <v>-4.6426422418595861E-2</v>
      </c>
      <c r="AM17" s="18">
        <v>3.8886454205004778E-2</v>
      </c>
      <c r="AN17" s="18">
        <v>5.1105463693440996E-2</v>
      </c>
      <c r="AO17" s="18">
        <v>-3.8886454205004785E-2</v>
      </c>
      <c r="AP17" s="18">
        <v>-5.1105463693440996E-2</v>
      </c>
      <c r="AQ17" s="18">
        <v>1.6032846748283314E-2</v>
      </c>
      <c r="AR17" s="18">
        <v>1.2470892395095844E-2</v>
      </c>
      <c r="AS17" s="18">
        <v>1.638953079039935E-2</v>
      </c>
      <c r="AT17" s="18">
        <v>-1.2470892395095846E-2</v>
      </c>
      <c r="AU17" s="18">
        <v>-1.638953079039935E-2</v>
      </c>
      <c r="AV17" s="18">
        <v>1.6077021760518097E-2</v>
      </c>
      <c r="AW17" s="18">
        <v>2.1128788126305264E-2</v>
      </c>
      <c r="AX17" s="18">
        <v>-1.6077021760518097E-2</v>
      </c>
      <c r="AY17" s="18">
        <v>-2.1128788126305264E-2</v>
      </c>
    </row>
    <row r="18" spans="1:51">
      <c r="A18" s="12" t="s">
        <v>396</v>
      </c>
      <c r="B18" s="26">
        <f>'Primer Confinamiento (2)'!C20</f>
        <v>-5.499375092931804E-2</v>
      </c>
      <c r="C18" s="26">
        <f>'Primer Confinamiento (2)'!D20</f>
        <v>-5.217165300379395E-2</v>
      </c>
      <c r="D18" s="26">
        <f>'Primer Confinamiento (2)'!E20</f>
        <v>-4.9187906166258955E-2</v>
      </c>
      <c r="E18" s="26">
        <f>'Primer Confinamiento (2)'!F20</f>
        <v>-4.6011073111731575E-2</v>
      </c>
      <c r="F18" s="26">
        <f>'Primer Confinamiento (2)'!G20</f>
        <v>-4.2597976298945489E-2</v>
      </c>
      <c r="G18" s="26">
        <f>'Primer Confinamiento (2)'!H20</f>
        <v>-3.8886454205004785E-2</v>
      </c>
      <c r="H18" s="26">
        <f>'Primer Confinamiento (2)'!I20</f>
        <v>-3.4781102002529304E-2</v>
      </c>
      <c r="I18" s="26">
        <f>'Primer Confinamiento (2)'!J20</f>
        <v>-3.0121317905808184E-2</v>
      </c>
      <c r="J18" s="26">
        <f>'Primer Confinamiento (2)'!K20</f>
        <v>-2.4593953083129477E-2</v>
      </c>
      <c r="K18" s="26">
        <f>'Primer Confinamiento (2)'!L20</f>
        <v>-1.7390551001264652E-2</v>
      </c>
      <c r="L18" s="26" t="e">
        <f>'Primer Confinamiento (2)'!M20</f>
        <v>#NUM!</v>
      </c>
      <c r="M18" s="26">
        <f>'Primer Confinamiento (2)'!N20</f>
        <v>-1.7390551001264652E-2</v>
      </c>
      <c r="N18" s="26">
        <f>'Primer Confinamiento (2)'!O20</f>
        <v>-2.4593953083129477E-2</v>
      </c>
      <c r="O18" s="26">
        <f>'Primer Confinamiento (2)'!P20</f>
        <v>-3.0121317905808184E-2</v>
      </c>
      <c r="P18" s="26">
        <f>'Primer Confinamiento (2)'!Q20</f>
        <v>-3.4781102002529304E-2</v>
      </c>
      <c r="Q18" s="26">
        <f>'Primer Confinamiento (2)'!R20</f>
        <v>-3.8886454205004785E-2</v>
      </c>
      <c r="R18" s="26">
        <f>'Primer Confinamiento (2)'!S20</f>
        <v>-4.2597976298945489E-2</v>
      </c>
      <c r="S18" s="26">
        <f>'Primer Confinamiento (2)'!T20</f>
        <v>-4.6011073111731575E-2</v>
      </c>
      <c r="T18" s="26">
        <f>'Primer Confinamiento (2)'!U20</f>
        <v>-4.9187906166258955E-2</v>
      </c>
      <c r="U18" s="26">
        <f>'Primer Confinamiento (2)'!V20</f>
        <v>-5.217165300379395E-2</v>
      </c>
      <c r="V18" s="26">
        <f>'Primer Confinamiento (2)'!W20</f>
        <v>-5.499375092931804E-2</v>
      </c>
      <c r="X18" s="18">
        <v>6</v>
      </c>
      <c r="Y18" s="18">
        <v>-1.1719117642648658E-2</v>
      </c>
      <c r="Z18" s="18">
        <v>3.6755468283738123E-2</v>
      </c>
      <c r="AA18" s="18">
        <v>4.8304873465893045E-2</v>
      </c>
      <c r="AB18" s="18">
        <v>-3.6755468283738123E-2</v>
      </c>
      <c r="AC18" s="18">
        <v>-4.8304873465893045E-2</v>
      </c>
      <c r="AD18" s="18">
        <v>3.4913181698363882E-2</v>
      </c>
      <c r="AE18" s="18">
        <v>4.5883698480243693E-2</v>
      </c>
      <c r="AF18" s="18">
        <v>-3.4913181698363882E-2</v>
      </c>
      <c r="AG18" s="18">
        <v>-4.5883698480243693E-2</v>
      </c>
      <c r="AH18" s="18">
        <v>-1.7884079593779467E-2</v>
      </c>
      <c r="AI18" s="18">
        <v>3.8697851440999589E-2</v>
      </c>
      <c r="AJ18" s="18">
        <v>5.0857597645857011E-2</v>
      </c>
      <c r="AK18" s="18">
        <v>-3.8697851440999589E-2</v>
      </c>
      <c r="AL18" s="18">
        <v>-5.0857597645857011E-2</v>
      </c>
      <c r="AM18" s="18">
        <v>4.2597976298945482E-2</v>
      </c>
      <c r="AN18" s="18">
        <v>5.5983230553317831E-2</v>
      </c>
      <c r="AO18" s="18">
        <v>-4.2597976298945489E-2</v>
      </c>
      <c r="AP18" s="18">
        <v>-5.5983230553317831E-2</v>
      </c>
      <c r="AQ18" s="18">
        <v>1.6741036132716935E-2</v>
      </c>
      <c r="AR18" s="18">
        <v>1.3661178154027244E-2</v>
      </c>
      <c r="AS18" s="18">
        <v>1.7953831441654394E-2</v>
      </c>
      <c r="AT18" s="18">
        <v>-1.3661178154027245E-2</v>
      </c>
      <c r="AU18" s="18">
        <v>-1.7953831441654394E-2</v>
      </c>
      <c r="AV18" s="18">
        <v>1.7611494951474359E-2</v>
      </c>
      <c r="AW18" s="18">
        <v>2.3145427739049412E-2</v>
      </c>
      <c r="AX18" s="18">
        <v>-1.7611494951474363E-2</v>
      </c>
      <c r="AY18" s="18">
        <v>-2.3145427739049412E-2</v>
      </c>
    </row>
    <row r="19" spans="1:51">
      <c r="A19" s="12" t="s">
        <v>397</v>
      </c>
      <c r="B19" s="26">
        <f>'Primer Confinamiento (2)'!C21</f>
        <v>-7.2274039866630058E-2</v>
      </c>
      <c r="C19" s="26">
        <f>'Primer Confinamiento (2)'!D21</f>
        <v>-6.8565174504108928E-2</v>
      </c>
      <c r="D19" s="26">
        <f>'Primer Confinamiento (2)'!E21</f>
        <v>-6.4643866460125862E-2</v>
      </c>
      <c r="E19" s="26">
        <f>'Primer Confinamiento (2)'!F21</f>
        <v>-6.0468800112539543E-2</v>
      </c>
      <c r="F19" s="26">
        <f>'Primer Confinamiento (2)'!G21</f>
        <v>-5.5983230553317831E-2</v>
      </c>
      <c r="G19" s="26">
        <f>'Primer Confinamiento (2)'!H21</f>
        <v>-5.1105463693440996E-2</v>
      </c>
      <c r="H19" s="26">
        <f>'Primer Confinamiento (2)'!I21</f>
        <v>-4.5710116336072623E-2</v>
      </c>
      <c r="I19" s="26">
        <f>'Primer Confinamiento (2)'!J21</f>
        <v>-3.9586121956980955E-2</v>
      </c>
      <c r="J19" s="26">
        <f>'Primer Confinamiento (2)'!K21</f>
        <v>-3.2321933230062931E-2</v>
      </c>
      <c r="K19" s="26">
        <f>'Primer Confinamiento (2)'!L21</f>
        <v>-2.2855058168036312E-2</v>
      </c>
      <c r="L19" s="26" t="e">
        <f>'Primer Confinamiento (2)'!M21</f>
        <v>#NUM!</v>
      </c>
      <c r="M19" s="26">
        <f>'Primer Confinamiento (2)'!N21</f>
        <v>-2.2855058168036312E-2</v>
      </c>
      <c r="N19" s="26">
        <f>'Primer Confinamiento (2)'!O21</f>
        <v>-3.2321933230062931E-2</v>
      </c>
      <c r="O19" s="26">
        <f>'Primer Confinamiento (2)'!P21</f>
        <v>-3.9586121956980955E-2</v>
      </c>
      <c r="P19" s="26">
        <f>'Primer Confinamiento (2)'!Q21</f>
        <v>-4.5710116336072623E-2</v>
      </c>
      <c r="Q19" s="26">
        <f>'Primer Confinamiento (2)'!R21</f>
        <v>-5.1105463693440996E-2</v>
      </c>
      <c r="R19" s="26">
        <f>'Primer Confinamiento (2)'!S21</f>
        <v>-5.5983230553317831E-2</v>
      </c>
      <c r="S19" s="26">
        <f>'Primer Confinamiento (2)'!T21</f>
        <v>-6.0468800112539543E-2</v>
      </c>
      <c r="T19" s="26">
        <f>'Primer Confinamiento (2)'!U21</f>
        <v>-6.4643866460125862E-2</v>
      </c>
      <c r="U19" s="26">
        <f>'Primer Confinamiento (2)'!V21</f>
        <v>-6.8565174504108928E-2</v>
      </c>
      <c r="V19" s="26">
        <f>'Primer Confinamiento (2)'!W21</f>
        <v>-7.2274039866630058E-2</v>
      </c>
      <c r="X19" s="18">
        <v>7</v>
      </c>
      <c r="Y19" s="18">
        <v>-4.3658155378434316E-3</v>
      </c>
      <c r="Z19" s="18">
        <v>3.9700443199243499E-2</v>
      </c>
      <c r="AA19" s="18">
        <v>5.2175226566975846E-2</v>
      </c>
      <c r="AB19" s="18">
        <v>-3.9700443199243499E-2</v>
      </c>
      <c r="AC19" s="18">
        <v>-5.2175226566975846E-2</v>
      </c>
      <c r="AD19" s="18">
        <v>3.7710546257249206E-2</v>
      </c>
      <c r="AE19" s="18">
        <v>4.9560058689065024E-2</v>
      </c>
      <c r="AF19" s="18">
        <v>-3.7710546257249206E-2</v>
      </c>
      <c r="AG19" s="18">
        <v>-4.9560058689065024E-2</v>
      </c>
      <c r="AH19" s="18">
        <v>-1.692085503410512E-2</v>
      </c>
      <c r="AI19" s="18">
        <v>4.1798456795771211E-2</v>
      </c>
      <c r="AJ19" s="18">
        <v>5.4932483814459553E-2</v>
      </c>
      <c r="AK19" s="18">
        <v>-4.1798456795771217E-2</v>
      </c>
      <c r="AL19" s="18">
        <v>-5.4932483814459553E-2</v>
      </c>
      <c r="AM19" s="18">
        <v>4.6011073111731568E-2</v>
      </c>
      <c r="AN19" s="18">
        <v>6.0468800112539543E-2</v>
      </c>
      <c r="AO19" s="18">
        <v>-4.6011073111731575E-2</v>
      </c>
      <c r="AP19" s="18">
        <v>-6.0468800112539543E-2</v>
      </c>
      <c r="AQ19" s="18">
        <v>1.3433751152319706E-2</v>
      </c>
      <c r="AR19" s="18">
        <v>1.4755758875167455E-2</v>
      </c>
      <c r="AS19" s="18">
        <v>1.9392354352714053E-2</v>
      </c>
      <c r="AT19" s="18">
        <v>-1.4755758875167457E-2</v>
      </c>
      <c r="AU19" s="18">
        <v>-1.9392354352714053E-2</v>
      </c>
      <c r="AV19" s="18">
        <v>1.902258868197074E-2</v>
      </c>
      <c r="AW19" s="18">
        <v>2.4999919255085958E-2</v>
      </c>
      <c r="AX19" s="18">
        <v>-1.9022588681970744E-2</v>
      </c>
      <c r="AY19" s="18">
        <v>-2.4999919255085958E-2</v>
      </c>
    </row>
    <row r="20" spans="1:51">
      <c r="A20" s="12" t="s">
        <v>381</v>
      </c>
      <c r="B20" s="26">
        <f>'Primer día Vacunación (2)'!C3</f>
        <v>6.8786623537873126E-3</v>
      </c>
      <c r="C20" s="26">
        <f>'Primer día Vacunación (2)'!D3</f>
        <v>5.0626873002577177E-3</v>
      </c>
      <c r="D20" s="26">
        <f>'Primer día Vacunación (2)'!E3</f>
        <v>7.3020034267803346E-3</v>
      </c>
      <c r="E20" s="26">
        <f>'Primer día Vacunación (2)'!F3</f>
        <v>9.7349830980445473E-3</v>
      </c>
      <c r="F20" s="26">
        <f>'Primer día Vacunación (2)'!G3</f>
        <v>7.7804209991599871E-3</v>
      </c>
      <c r="G20" s="26">
        <f>'Primer día Vacunación (2)'!H3</f>
        <v>5.2137429104914812E-3</v>
      </c>
      <c r="H20" s="26">
        <f>'Primer día Vacunación (2)'!I3</f>
        <v>2.4527957647758614E-3</v>
      </c>
      <c r="I20" s="26">
        <f>'Primer día Vacunación (2)'!J3</f>
        <v>2.3689121927148449E-3</v>
      </c>
      <c r="J20" s="26">
        <f>'Primer día Vacunación (2)'!K3</f>
        <v>6.8204891795198286E-4</v>
      </c>
      <c r="K20" s="26">
        <f>'Primer día Vacunación (2)'!L3</f>
        <v>0</v>
      </c>
      <c r="L20" s="26">
        <f>'Primer día Vacunación (2)'!M3</f>
        <v>6.05492878133429E-3</v>
      </c>
      <c r="M20" s="26">
        <f>'Primer día Vacunación (2)'!N3</f>
        <v>6.6983454505387119E-3</v>
      </c>
      <c r="N20" s="26">
        <f>'Primer día Vacunación (2)'!O3</f>
        <v>7.2128920248808459E-3</v>
      </c>
      <c r="O20" s="26">
        <f>'Primer día Vacunación (2)'!P3</f>
        <v>9.5795192983005872E-3</v>
      </c>
      <c r="P20" s="26">
        <f>'Primer día Vacunación (2)'!Q3</f>
        <v>1.5342042865111205E-2</v>
      </c>
      <c r="Q20" s="26">
        <f>'Primer día Vacunación (2)'!R3</f>
        <v>1.6032846748283314E-2</v>
      </c>
      <c r="R20" s="26">
        <f>'Primer día Vacunación (2)'!S3</f>
        <v>1.6741036132716935E-2</v>
      </c>
      <c r="S20" s="26">
        <f>'Primer día Vacunación (2)'!T3</f>
        <v>1.3433751152319706E-2</v>
      </c>
      <c r="T20" s="26">
        <f>'Primer día Vacunación (2)'!U3</f>
        <v>4.1283756472672017E-3</v>
      </c>
      <c r="U20" s="26">
        <f>'Primer día Vacunación (2)'!V3</f>
        <v>-3.5274930083875056E-3</v>
      </c>
      <c r="V20" s="26">
        <f>'Primer día Vacunación (2)'!W3</f>
        <v>-4.1352269020449306E-3</v>
      </c>
      <c r="X20" s="18">
        <v>8</v>
      </c>
      <c r="Y20" s="18">
        <v>-9.3365314152166201E-3</v>
      </c>
      <c r="Z20" s="18">
        <v>4.2441559015613917E-2</v>
      </c>
      <c r="AA20" s="18">
        <v>5.5777663397408327E-2</v>
      </c>
      <c r="AB20" s="18">
        <v>-4.2441559015613917E-2</v>
      </c>
      <c r="AC20" s="18">
        <v>-5.5777663397408327E-2</v>
      </c>
      <c r="AD20" s="18">
        <v>4.0314269703633408E-2</v>
      </c>
      <c r="AE20" s="18">
        <v>5.2981931337968642E-2</v>
      </c>
      <c r="AF20" s="18">
        <v>-4.0314269703633408E-2</v>
      </c>
      <c r="AG20" s="18">
        <v>-5.2981931337968642E-2</v>
      </c>
      <c r="AH20" s="18">
        <v>-2.3268495078304086E-2</v>
      </c>
      <c r="AI20" s="18">
        <v>4.4684429893042513E-2</v>
      </c>
      <c r="AJ20" s="18">
        <v>5.8725295382346443E-2</v>
      </c>
      <c r="AK20" s="18">
        <v>-4.468442989304252E-2</v>
      </c>
      <c r="AL20" s="18">
        <v>-5.8725295382346443E-2</v>
      </c>
      <c r="AM20" s="18">
        <v>4.9187906166258948E-2</v>
      </c>
      <c r="AN20" s="18">
        <v>6.4643866460125862E-2</v>
      </c>
      <c r="AO20" s="18">
        <v>-4.9187906166258955E-2</v>
      </c>
      <c r="AP20" s="18">
        <v>-6.4643866460125862E-2</v>
      </c>
      <c r="AQ20" s="18">
        <v>4.1283756472672017E-3</v>
      </c>
      <c r="AR20" s="18">
        <v>1.5774569769350127E-2</v>
      </c>
      <c r="AS20" s="18">
        <v>2.0731298831648662E-2</v>
      </c>
      <c r="AT20" s="18">
        <v>-1.5774569769350131E-2</v>
      </c>
      <c r="AU20" s="18">
        <v>-2.0731298831648662E-2</v>
      </c>
      <c r="AV20" s="18">
        <v>2.0336002702130915E-2</v>
      </c>
      <c r="AW20" s="18">
        <v>2.672603787129842E-2</v>
      </c>
      <c r="AX20" s="18">
        <v>-2.0336002702130918E-2</v>
      </c>
      <c r="AY20" s="18">
        <v>-2.672603787129842E-2</v>
      </c>
    </row>
    <row r="21" spans="1:51">
      <c r="A21" s="12" t="s">
        <v>398</v>
      </c>
      <c r="B21" s="26">
        <f>'Primer día Vacunación (2)'!C8</f>
        <v>1.763650516004003E-2</v>
      </c>
      <c r="C21" s="26">
        <f>'Primer día Vacunación (2)'!D8</f>
        <v>1.6731457881311685E-2</v>
      </c>
      <c r="D21" s="26">
        <f>'Primer día Vacunación (2)'!E8</f>
        <v>1.5774569769350127E-2</v>
      </c>
      <c r="E21" s="26">
        <f>'Primer día Vacunación (2)'!F8</f>
        <v>1.4755758875167455E-2</v>
      </c>
      <c r="F21" s="26">
        <f>'Primer día Vacunación (2)'!G8</f>
        <v>1.3661178154027244E-2</v>
      </c>
      <c r="G21" s="26">
        <f>'Primer día Vacunación (2)'!H8</f>
        <v>1.2470892395095844E-2</v>
      </c>
      <c r="H21" s="26">
        <f>'Primer día Vacunación (2)'!I8</f>
        <v>1.1154305254207788E-2</v>
      </c>
      <c r="I21" s="26">
        <f>'Primer día Vacunación (2)'!J8</f>
        <v>9.6599117117101858E-3</v>
      </c>
      <c r="J21" s="26">
        <f>'Primer día Vacunación (2)'!K8</f>
        <v>7.8872848846750637E-3</v>
      </c>
      <c r="K21" s="26">
        <f>'Primer día Vacunación (2)'!L8</f>
        <v>5.5771526271038941E-3</v>
      </c>
      <c r="L21" s="26" t="e">
        <f>'Primer día Vacunación (2)'!M8</f>
        <v>#NUM!</v>
      </c>
      <c r="M21" s="26">
        <f>'Primer día Vacunación (2)'!N8</f>
        <v>5.5771526271038941E-3</v>
      </c>
      <c r="N21" s="26">
        <f>'Primer día Vacunación (2)'!O8</f>
        <v>7.8872848846750637E-3</v>
      </c>
      <c r="O21" s="26">
        <f>'Primer día Vacunación (2)'!P8</f>
        <v>9.6599117117101858E-3</v>
      </c>
      <c r="P21" s="26">
        <f>'Primer día Vacunación (2)'!Q8</f>
        <v>1.1154305254207788E-2</v>
      </c>
      <c r="Q21" s="26">
        <f>'Primer día Vacunación (2)'!R8</f>
        <v>1.2470892395095844E-2</v>
      </c>
      <c r="R21" s="26">
        <f>'Primer día Vacunación (2)'!S8</f>
        <v>1.3661178154027244E-2</v>
      </c>
      <c r="S21" s="26">
        <f>'Primer día Vacunación (2)'!T8</f>
        <v>1.4755758875167455E-2</v>
      </c>
      <c r="T21" s="26">
        <f>'Primer día Vacunación (2)'!U8</f>
        <v>1.5774569769350127E-2</v>
      </c>
      <c r="U21" s="26">
        <f>'Primer día Vacunación (2)'!V8</f>
        <v>1.6731457881311685E-2</v>
      </c>
      <c r="V21" s="26">
        <f>'Primer día Vacunación (2)'!W8</f>
        <v>1.763650516004003E-2</v>
      </c>
      <c r="X21" s="18">
        <v>9</v>
      </c>
      <c r="Y21" s="18">
        <v>-1.7769287956842628E-2</v>
      </c>
      <c r="Z21" s="18">
        <v>4.5016071276104477E-2</v>
      </c>
      <c r="AA21" s="18">
        <v>5.9161146040572168E-2</v>
      </c>
      <c r="AB21" s="18">
        <v>-4.5016071276104484E-2</v>
      </c>
      <c r="AC21" s="18">
        <v>-5.9161146040572168E-2</v>
      </c>
      <c r="AD21" s="18">
        <v>4.2759740229033845E-2</v>
      </c>
      <c r="AE21" s="18">
        <v>5.6195824394156511E-2</v>
      </c>
      <c r="AF21" s="18">
        <v>-4.2759740229033852E-2</v>
      </c>
      <c r="AG21" s="18">
        <v>-5.6195824394156511E-2</v>
      </c>
      <c r="AH21" s="18">
        <v>-1.4387975931218766E-2</v>
      </c>
      <c r="AI21" s="18">
        <v>4.7394995086237859E-2</v>
      </c>
      <c r="AJ21" s="18">
        <v>6.2287581888060328E-2</v>
      </c>
      <c r="AK21" s="18">
        <v>-4.7394995086237866E-2</v>
      </c>
      <c r="AL21" s="18">
        <v>-6.2287581888060328E-2</v>
      </c>
      <c r="AM21" s="18">
        <v>5.2171653003793943E-2</v>
      </c>
      <c r="AN21" s="18">
        <v>6.8565174504108928E-2</v>
      </c>
      <c r="AO21" s="18">
        <v>-5.217165300379395E-2</v>
      </c>
      <c r="AP21" s="18">
        <v>-6.8565174504108928E-2</v>
      </c>
      <c r="AQ21" s="18">
        <v>-3.5274930083875056E-3</v>
      </c>
      <c r="AR21" s="18">
        <v>1.6731457881311685E-2</v>
      </c>
      <c r="AS21" s="18">
        <v>2.1988862979995281E-2</v>
      </c>
      <c r="AT21" s="18">
        <v>-1.6731457881311685E-2</v>
      </c>
      <c r="AU21" s="18">
        <v>-2.1988862979995281E-2</v>
      </c>
      <c r="AV21" s="18">
        <v>2.1569588119357087E-2</v>
      </c>
      <c r="AW21" s="18">
        <v>2.834724391956539E-2</v>
      </c>
      <c r="AX21" s="18">
        <v>-2.1569588119357091E-2</v>
      </c>
      <c r="AY21" s="18">
        <v>-2.834724391956539E-2</v>
      </c>
    </row>
    <row r="22" spans="1:51">
      <c r="A22" s="12" t="s">
        <v>399</v>
      </c>
      <c r="B22" s="26">
        <f>'Primer día Vacunación (2)'!C9</f>
        <v>2.3178296724714189E-2</v>
      </c>
      <c r="C22" s="26">
        <f>'Primer día Vacunación (2)'!D9</f>
        <v>2.1988862979995281E-2</v>
      </c>
      <c r="D22" s="26">
        <f>'Primer día Vacunación (2)'!E9</f>
        <v>2.0731298831648662E-2</v>
      </c>
      <c r="E22" s="26">
        <f>'Primer día Vacunación (2)'!F9</f>
        <v>1.9392354352714053E-2</v>
      </c>
      <c r="F22" s="26">
        <f>'Primer día Vacunación (2)'!G9</f>
        <v>1.7953831441654394E-2</v>
      </c>
      <c r="G22" s="26">
        <f>'Primer día Vacunación (2)'!H9</f>
        <v>1.638953079039935E-2</v>
      </c>
      <c r="H22" s="26">
        <f>'Primer día Vacunación (2)'!I9</f>
        <v>1.465924198666352E-2</v>
      </c>
      <c r="I22" s="26">
        <f>'Primer día Vacunación (2)'!J9</f>
        <v>1.2695275960674072E-2</v>
      </c>
      <c r="J22" s="26">
        <f>'Primer día Vacunación (2)'!K9</f>
        <v>1.0365649415824331E-2</v>
      </c>
      <c r="K22" s="26">
        <f>'Primer día Vacunación (2)'!L9</f>
        <v>7.32962099333176E-3</v>
      </c>
      <c r="L22" s="26" t="e">
        <f>'Primer día Vacunación (2)'!M9</f>
        <v>#NUM!</v>
      </c>
      <c r="M22" s="26">
        <f>'Primer día Vacunación (2)'!N9</f>
        <v>7.32962099333176E-3</v>
      </c>
      <c r="N22" s="26">
        <f>'Primer día Vacunación (2)'!O9</f>
        <v>1.0365649415824331E-2</v>
      </c>
      <c r="O22" s="26">
        <f>'Primer día Vacunación (2)'!P9</f>
        <v>1.2695275960674072E-2</v>
      </c>
      <c r="P22" s="26">
        <f>'Primer día Vacunación (2)'!Q9</f>
        <v>1.465924198666352E-2</v>
      </c>
      <c r="Q22" s="26">
        <f>'Primer día Vacunación (2)'!R9</f>
        <v>1.638953079039935E-2</v>
      </c>
      <c r="R22" s="26">
        <f>'Primer día Vacunación (2)'!S9</f>
        <v>1.7953831441654394E-2</v>
      </c>
      <c r="S22" s="26">
        <f>'Primer día Vacunación (2)'!T9</f>
        <v>1.9392354352714053E-2</v>
      </c>
      <c r="T22" s="26">
        <f>'Primer día Vacunación (2)'!U9</f>
        <v>2.0731298831648662E-2</v>
      </c>
      <c r="U22" s="26">
        <f>'Primer día Vacunación (2)'!V9</f>
        <v>2.1988862979995281E-2</v>
      </c>
      <c r="V22" s="26">
        <f>'Primer día Vacunación (2)'!W9</f>
        <v>2.3178296724714189E-2</v>
      </c>
      <c r="X22" s="18">
        <v>10</v>
      </c>
      <c r="Y22" s="18">
        <v>-3.1785493332810111E-2</v>
      </c>
      <c r="Z22" s="18">
        <v>4.7451105514990891E-2</v>
      </c>
      <c r="AA22" s="18">
        <v>6.2361323491353447E-2</v>
      </c>
      <c r="AB22" s="18">
        <v>-4.7451105514990891E-2</v>
      </c>
      <c r="AC22" s="18">
        <v>-6.2361323491353447E-2</v>
      </c>
      <c r="AD22" s="18">
        <v>4.5072723760292296E-2</v>
      </c>
      <c r="AE22" s="18">
        <v>5.9235600025462125E-2</v>
      </c>
      <c r="AF22" s="18">
        <v>-4.5072723760292296E-2</v>
      </c>
      <c r="AG22" s="18">
        <v>-5.9235600025462125E-2</v>
      </c>
      <c r="AH22" s="18">
        <v>-3.4420028400624636E-3</v>
      </c>
      <c r="AI22" s="18">
        <v>4.9958711388333368E-2</v>
      </c>
      <c r="AJ22" s="18">
        <v>6.5656876236840578E-2</v>
      </c>
      <c r="AK22" s="18">
        <v>-4.9958711388333368E-2</v>
      </c>
      <c r="AL22" s="18">
        <v>-6.5656876236840578E-2</v>
      </c>
      <c r="AM22" s="18">
        <v>5.4993750929318033E-2</v>
      </c>
      <c r="AN22" s="18">
        <v>7.2274039866630058E-2</v>
      </c>
      <c r="AO22" s="18">
        <v>-5.499375092931804E-2</v>
      </c>
      <c r="AP22" s="18">
        <v>-7.2274039866630058E-2</v>
      </c>
      <c r="AQ22" s="18">
        <v>-4.1352269020449306E-3</v>
      </c>
      <c r="AR22" s="18">
        <v>1.763650516004003E-2</v>
      </c>
      <c r="AS22" s="18">
        <v>2.3178296724714189E-2</v>
      </c>
      <c r="AT22" s="18">
        <v>-1.7636505160040034E-2</v>
      </c>
      <c r="AU22" s="18">
        <v>-2.3178296724714189E-2</v>
      </c>
      <c r="AV22" s="18">
        <v>2.2736342216292067E-2</v>
      </c>
      <c r="AW22" s="18">
        <v>2.9880618724728521E-2</v>
      </c>
      <c r="AX22" s="18">
        <v>-2.2736342216292071E-2</v>
      </c>
      <c r="AY22" s="18">
        <v>-2.9880618724728521E-2</v>
      </c>
    </row>
    <row r="23" spans="1:51">
      <c r="A23" s="12" t="s">
        <v>400</v>
      </c>
      <c r="B23" s="26">
        <f>'Primer día Vacunación (2)'!C10</f>
        <v>-1.7636505160040034E-2</v>
      </c>
      <c r="C23" s="26">
        <f>'Primer día Vacunación (2)'!D10</f>
        <v>-1.6731457881311685E-2</v>
      </c>
      <c r="D23" s="26">
        <f>'Primer día Vacunación (2)'!E10</f>
        <v>-1.5774569769350131E-2</v>
      </c>
      <c r="E23" s="26">
        <f>'Primer día Vacunación (2)'!F10</f>
        <v>-1.4755758875167457E-2</v>
      </c>
      <c r="F23" s="26">
        <f>'Primer día Vacunación (2)'!G10</f>
        <v>-1.3661178154027245E-2</v>
      </c>
      <c r="G23" s="26">
        <f>'Primer día Vacunación (2)'!H10</f>
        <v>-1.2470892395095846E-2</v>
      </c>
      <c r="H23" s="26">
        <f>'Primer día Vacunación (2)'!I10</f>
        <v>-1.115430525420779E-2</v>
      </c>
      <c r="I23" s="26">
        <f>'Primer día Vacunación (2)'!J10</f>
        <v>-9.6599117117101875E-3</v>
      </c>
      <c r="J23" s="26">
        <f>'Primer día Vacunación (2)'!K10</f>
        <v>-7.8872848846750655E-3</v>
      </c>
      <c r="K23" s="26">
        <f>'Primer día Vacunación (2)'!L10</f>
        <v>-5.577152627103895E-3</v>
      </c>
      <c r="L23" s="26" t="e">
        <f>'Primer día Vacunación (2)'!M10</f>
        <v>#NUM!</v>
      </c>
      <c r="M23" s="26">
        <f>'Primer día Vacunación (2)'!N10</f>
        <v>-5.577152627103895E-3</v>
      </c>
      <c r="N23" s="26">
        <f>'Primer día Vacunación (2)'!O10</f>
        <v>-7.8872848846750655E-3</v>
      </c>
      <c r="O23" s="26">
        <f>'Primer día Vacunación (2)'!P10</f>
        <v>-9.6599117117101875E-3</v>
      </c>
      <c r="P23" s="26">
        <f>'Primer día Vacunación (2)'!Q10</f>
        <v>-1.115430525420779E-2</v>
      </c>
      <c r="Q23" s="26">
        <f>'Primer día Vacunación (2)'!R10</f>
        <v>-1.2470892395095846E-2</v>
      </c>
      <c r="R23" s="26">
        <f>'Primer día Vacunación (2)'!S10</f>
        <v>-1.3661178154027245E-2</v>
      </c>
      <c r="S23" s="26">
        <f>'Primer día Vacunación (2)'!T10</f>
        <v>-1.4755758875167457E-2</v>
      </c>
      <c r="T23" s="26">
        <f>'Primer día Vacunación (2)'!U10</f>
        <v>-1.5774569769350131E-2</v>
      </c>
      <c r="U23" s="26">
        <f>'Primer día Vacunación (2)'!V10</f>
        <v>-1.6731457881311685E-2</v>
      </c>
      <c r="V23" s="26">
        <f>'Primer día Vacunación (2)'!W10</f>
        <v>-1.7636505160040034E-2</v>
      </c>
    </row>
    <row r="24" spans="1:51">
      <c r="A24" s="12" t="s">
        <v>401</v>
      </c>
      <c r="B24" s="26">
        <f>'Primer día Vacunación (2)'!C11</f>
        <v>-2.3178296724714189E-2</v>
      </c>
      <c r="C24" s="26">
        <f>'Primer día Vacunación (2)'!D11</f>
        <v>-2.1988862979995281E-2</v>
      </c>
      <c r="D24" s="26">
        <f>'Primer día Vacunación (2)'!E11</f>
        <v>-2.0731298831648662E-2</v>
      </c>
      <c r="E24" s="26">
        <f>'Primer día Vacunación (2)'!F11</f>
        <v>-1.9392354352714053E-2</v>
      </c>
      <c r="F24" s="26">
        <f>'Primer día Vacunación (2)'!G11</f>
        <v>-1.7953831441654394E-2</v>
      </c>
      <c r="G24" s="26">
        <f>'Primer día Vacunación (2)'!H11</f>
        <v>-1.638953079039935E-2</v>
      </c>
      <c r="H24" s="26">
        <f>'Primer día Vacunación (2)'!I11</f>
        <v>-1.465924198666352E-2</v>
      </c>
      <c r="I24" s="26">
        <f>'Primer día Vacunación (2)'!J11</f>
        <v>-1.2695275960674072E-2</v>
      </c>
      <c r="J24" s="26">
        <f>'Primer día Vacunación (2)'!K11</f>
        <v>-1.0365649415824331E-2</v>
      </c>
      <c r="K24" s="26">
        <f>'Primer día Vacunación (2)'!L11</f>
        <v>-7.32962099333176E-3</v>
      </c>
      <c r="L24" s="26" t="e">
        <f>'Primer día Vacunación (2)'!M11</f>
        <v>#NUM!</v>
      </c>
      <c r="M24" s="26">
        <f>'Primer día Vacunación (2)'!N11</f>
        <v>-7.32962099333176E-3</v>
      </c>
      <c r="N24" s="26">
        <f>'Primer día Vacunación (2)'!O11</f>
        <v>-1.0365649415824331E-2</v>
      </c>
      <c r="O24" s="26">
        <f>'Primer día Vacunación (2)'!P11</f>
        <v>-1.2695275960674072E-2</v>
      </c>
      <c r="P24" s="26">
        <f>'Primer día Vacunación (2)'!Q11</f>
        <v>-1.465924198666352E-2</v>
      </c>
      <c r="Q24" s="26">
        <f>'Primer día Vacunación (2)'!R11</f>
        <v>-1.638953079039935E-2</v>
      </c>
      <c r="R24" s="26">
        <f>'Primer día Vacunación (2)'!S11</f>
        <v>-1.7953831441654394E-2</v>
      </c>
      <c r="S24" s="26">
        <f>'Primer día Vacunación (2)'!T11</f>
        <v>-1.9392354352714053E-2</v>
      </c>
      <c r="T24" s="26">
        <f>'Primer día Vacunación (2)'!U11</f>
        <v>-2.0731298831648662E-2</v>
      </c>
      <c r="U24" s="26">
        <f>'Primer día Vacunación (2)'!V11</f>
        <v>-2.1988862979995281E-2</v>
      </c>
      <c r="V24" s="26">
        <f>'Primer día Vacunación (2)'!W11</f>
        <v>-2.3178296724714189E-2</v>
      </c>
    </row>
    <row r="25" spans="1:51">
      <c r="A25" s="12" t="s">
        <v>402</v>
      </c>
      <c r="B25" s="26">
        <f>'Primer día Vacunación (2)'!C18</f>
        <v>2.2736342216292067E-2</v>
      </c>
      <c r="C25" s="26">
        <f>'Primer día Vacunación (2)'!D18</f>
        <v>2.1569588119357087E-2</v>
      </c>
      <c r="D25" s="26">
        <f>'Primer día Vacunación (2)'!E18</f>
        <v>2.0336002702130915E-2</v>
      </c>
      <c r="E25" s="26">
        <f>'Primer día Vacunación (2)'!F18</f>
        <v>1.902258868197074E-2</v>
      </c>
      <c r="F25" s="26">
        <f>'Primer día Vacunación (2)'!G18</f>
        <v>1.7611494951474359E-2</v>
      </c>
      <c r="G25" s="26">
        <f>'Primer día Vacunación (2)'!H18</f>
        <v>1.6077021760518097E-2</v>
      </c>
      <c r="H25" s="26">
        <f>'Primer día Vacunación (2)'!I18</f>
        <v>1.4379725412904724E-2</v>
      </c>
      <c r="I25" s="26">
        <f>'Primer día Vacunación (2)'!J18</f>
        <v>1.2453207507020168E-2</v>
      </c>
      <c r="J25" s="26">
        <f>'Primer día Vacunación (2)'!K18</f>
        <v>1.0168001351065457E-2</v>
      </c>
      <c r="K25" s="26">
        <f>'Primer día Vacunación (2)'!L18</f>
        <v>7.1898627064523619E-3</v>
      </c>
      <c r="L25" s="26" t="e">
        <f>'Primer día Vacunación (2)'!M18</f>
        <v>#NUM!</v>
      </c>
      <c r="M25" s="26">
        <f>'Primer día Vacunación (2)'!N18</f>
        <v>7.1898627064523619E-3</v>
      </c>
      <c r="N25" s="26">
        <f>'Primer día Vacunación (2)'!O18</f>
        <v>1.0168001351065457E-2</v>
      </c>
      <c r="O25" s="26">
        <f>'Primer día Vacunación (2)'!P18</f>
        <v>1.2453207507020168E-2</v>
      </c>
      <c r="P25" s="26">
        <f>'Primer día Vacunación (2)'!Q18</f>
        <v>1.4379725412904724E-2</v>
      </c>
      <c r="Q25" s="26">
        <f>'Primer día Vacunación (2)'!R18</f>
        <v>1.6077021760518097E-2</v>
      </c>
      <c r="R25" s="26">
        <f>'Primer día Vacunación (2)'!S18</f>
        <v>1.7611494951474359E-2</v>
      </c>
      <c r="S25" s="26">
        <f>'Primer día Vacunación (2)'!T18</f>
        <v>1.902258868197074E-2</v>
      </c>
      <c r="T25" s="26">
        <f>'Primer día Vacunación (2)'!U18</f>
        <v>2.0336002702130915E-2</v>
      </c>
      <c r="U25" s="26">
        <f>'Primer día Vacunación (2)'!V18</f>
        <v>2.1569588119357087E-2</v>
      </c>
      <c r="V25" s="26">
        <f>'Primer día Vacunación (2)'!W18</f>
        <v>2.2736342216292067E-2</v>
      </c>
    </row>
    <row r="26" spans="1:51">
      <c r="A26" s="12" t="s">
        <v>403</v>
      </c>
      <c r="B26" s="26">
        <f>'Primer día Vacunación (2)'!C19</f>
        <v>2.9880618724728521E-2</v>
      </c>
      <c r="C26" s="26">
        <f>'Primer día Vacunación (2)'!D19</f>
        <v>2.834724391956539E-2</v>
      </c>
      <c r="D26" s="26">
        <f>'Primer día Vacunación (2)'!E19</f>
        <v>2.672603787129842E-2</v>
      </c>
      <c r="E26" s="26">
        <f>'Primer día Vacunación (2)'!F19</f>
        <v>2.4999919255085958E-2</v>
      </c>
      <c r="F26" s="26">
        <f>'Primer día Vacunación (2)'!G19</f>
        <v>2.3145427739049412E-2</v>
      </c>
      <c r="G26" s="26">
        <f>'Primer día Vacunación (2)'!H19</f>
        <v>2.1128788126305264E-2</v>
      </c>
      <c r="H26" s="26">
        <f>'Primer día Vacunación (2)'!I19</f>
        <v>1.8898162613043595E-2</v>
      </c>
      <c r="I26" s="26">
        <f>'Primer día Vacunación (2)'!J19</f>
        <v>1.6366288907745063E-2</v>
      </c>
      <c r="J26" s="26">
        <f>'Primer día Vacunación (2)'!K19</f>
        <v>1.336301893564921E-2</v>
      </c>
      <c r="K26" s="26">
        <f>'Primer día Vacunación (2)'!L19</f>
        <v>9.4490813065217973E-3</v>
      </c>
      <c r="L26" s="26" t="e">
        <f>'Primer día Vacunación (2)'!M19</f>
        <v>#NUM!</v>
      </c>
      <c r="M26" s="26">
        <f>'Primer día Vacunación (2)'!N19</f>
        <v>9.4490813065217973E-3</v>
      </c>
      <c r="N26" s="26">
        <f>'Primer día Vacunación (2)'!O19</f>
        <v>1.336301893564921E-2</v>
      </c>
      <c r="O26" s="26">
        <f>'Primer día Vacunación (2)'!P19</f>
        <v>1.6366288907745063E-2</v>
      </c>
      <c r="P26" s="26">
        <f>'Primer día Vacunación (2)'!Q19</f>
        <v>1.8898162613043595E-2</v>
      </c>
      <c r="Q26" s="26">
        <f>'Primer día Vacunación (2)'!R19</f>
        <v>2.1128788126305264E-2</v>
      </c>
      <c r="R26" s="26">
        <f>'Primer día Vacunación (2)'!S19</f>
        <v>2.3145427739049412E-2</v>
      </c>
      <c r="S26" s="26">
        <f>'Primer día Vacunación (2)'!T19</f>
        <v>2.4999919255085958E-2</v>
      </c>
      <c r="T26" s="26">
        <f>'Primer día Vacunación (2)'!U19</f>
        <v>2.672603787129842E-2</v>
      </c>
      <c r="U26" s="26">
        <f>'Primer día Vacunación (2)'!V19</f>
        <v>2.834724391956539E-2</v>
      </c>
      <c r="V26" s="26">
        <f>'Primer día Vacunación (2)'!W19</f>
        <v>2.9880618724728521E-2</v>
      </c>
    </row>
    <row r="27" spans="1:51">
      <c r="A27" s="12" t="s">
        <v>404</v>
      </c>
      <c r="B27" s="26">
        <f>'Primer día Vacunación (2)'!C20</f>
        <v>-2.2736342216292071E-2</v>
      </c>
      <c r="C27" s="26">
        <f>'Primer día Vacunación (2)'!D20</f>
        <v>-2.1569588119357091E-2</v>
      </c>
      <c r="D27" s="26">
        <f>'Primer día Vacunación (2)'!E20</f>
        <v>-2.0336002702130918E-2</v>
      </c>
      <c r="E27" s="26">
        <f>'Primer día Vacunación (2)'!F20</f>
        <v>-1.9022588681970744E-2</v>
      </c>
      <c r="F27" s="26">
        <f>'Primer día Vacunación (2)'!G20</f>
        <v>-1.7611494951474363E-2</v>
      </c>
      <c r="G27" s="26">
        <f>'Primer día Vacunación (2)'!H20</f>
        <v>-1.6077021760518097E-2</v>
      </c>
      <c r="H27" s="26">
        <f>'Primer día Vacunación (2)'!I20</f>
        <v>-1.4379725412904725E-2</v>
      </c>
      <c r="I27" s="26">
        <f>'Primer día Vacunación (2)'!J20</f>
        <v>-1.245320750702017E-2</v>
      </c>
      <c r="J27" s="26">
        <f>'Primer día Vacunación (2)'!K20</f>
        <v>-1.0168001351065459E-2</v>
      </c>
      <c r="K27" s="26">
        <f>'Primer día Vacunación (2)'!L20</f>
        <v>-7.1898627064523627E-3</v>
      </c>
      <c r="L27" s="26" t="e">
        <f>'Primer día Vacunación (2)'!M20</f>
        <v>#NUM!</v>
      </c>
      <c r="M27" s="26">
        <f>'Primer día Vacunación (2)'!N20</f>
        <v>-7.1898627064523627E-3</v>
      </c>
      <c r="N27" s="26">
        <f>'Primer día Vacunación (2)'!O20</f>
        <v>-1.0168001351065459E-2</v>
      </c>
      <c r="O27" s="26">
        <f>'Primer día Vacunación (2)'!P20</f>
        <v>-1.245320750702017E-2</v>
      </c>
      <c r="P27" s="26">
        <f>'Primer día Vacunación (2)'!Q20</f>
        <v>-1.4379725412904725E-2</v>
      </c>
      <c r="Q27" s="26">
        <f>'Primer día Vacunación (2)'!R20</f>
        <v>-1.6077021760518097E-2</v>
      </c>
      <c r="R27" s="26">
        <f>'Primer día Vacunación (2)'!S20</f>
        <v>-1.7611494951474363E-2</v>
      </c>
      <c r="S27" s="26">
        <f>'Primer día Vacunación (2)'!T20</f>
        <v>-1.9022588681970744E-2</v>
      </c>
      <c r="T27" s="26">
        <f>'Primer día Vacunación (2)'!U20</f>
        <v>-2.0336002702130918E-2</v>
      </c>
      <c r="U27" s="26">
        <f>'Primer día Vacunación (2)'!V20</f>
        <v>-2.1569588119357091E-2</v>
      </c>
      <c r="V27" s="26">
        <f>'Primer día Vacunación (2)'!W20</f>
        <v>-2.2736342216292071E-2</v>
      </c>
    </row>
    <row r="28" spans="1:51">
      <c r="A28" s="12" t="s">
        <v>405</v>
      </c>
      <c r="B28" s="26">
        <f>'Primer día Vacunación (2)'!C21</f>
        <v>-2.9880618724728521E-2</v>
      </c>
      <c r="C28" s="26">
        <f>'Primer día Vacunación (2)'!D21</f>
        <v>-2.834724391956539E-2</v>
      </c>
      <c r="D28" s="26">
        <f>'Primer día Vacunación (2)'!E21</f>
        <v>-2.672603787129842E-2</v>
      </c>
      <c r="E28" s="26">
        <f>'Primer día Vacunación (2)'!F21</f>
        <v>-2.4999919255085958E-2</v>
      </c>
      <c r="F28" s="26">
        <f>'Primer día Vacunación (2)'!G21</f>
        <v>-2.3145427739049412E-2</v>
      </c>
      <c r="G28" s="26">
        <f>'Primer día Vacunación (2)'!H21</f>
        <v>-2.1128788126305264E-2</v>
      </c>
      <c r="H28" s="26">
        <f>'Primer día Vacunación (2)'!I21</f>
        <v>-1.8898162613043595E-2</v>
      </c>
      <c r="I28" s="26">
        <f>'Primer día Vacunación (2)'!J21</f>
        <v>-1.6366288907745063E-2</v>
      </c>
      <c r="J28" s="26">
        <f>'Primer día Vacunación (2)'!K21</f>
        <v>-1.336301893564921E-2</v>
      </c>
      <c r="K28" s="26">
        <f>'Primer día Vacunación (2)'!L21</f>
        <v>-9.4490813065217973E-3</v>
      </c>
      <c r="L28" s="26" t="e">
        <f>'Primer día Vacunación (2)'!M21</f>
        <v>#NUM!</v>
      </c>
      <c r="M28" s="26">
        <f>'Primer día Vacunación (2)'!N21</f>
        <v>-9.4490813065217973E-3</v>
      </c>
      <c r="N28" s="26">
        <f>'Primer día Vacunación (2)'!O21</f>
        <v>-1.336301893564921E-2</v>
      </c>
      <c r="O28" s="26">
        <f>'Primer día Vacunación (2)'!P21</f>
        <v>-1.6366288907745063E-2</v>
      </c>
      <c r="P28" s="26">
        <f>'Primer día Vacunación (2)'!Q21</f>
        <v>-1.8898162613043595E-2</v>
      </c>
      <c r="Q28" s="26">
        <f>'Primer día Vacunación (2)'!R21</f>
        <v>-2.1128788126305264E-2</v>
      </c>
      <c r="R28" s="26">
        <f>'Primer día Vacunación (2)'!S21</f>
        <v>-2.3145427739049412E-2</v>
      </c>
      <c r="S28" s="26">
        <f>'Primer día Vacunación (2)'!T21</f>
        <v>-2.4999919255085958E-2</v>
      </c>
      <c r="T28" s="26">
        <f>'Primer día Vacunación (2)'!U21</f>
        <v>-2.672603787129842E-2</v>
      </c>
      <c r="U28" s="26">
        <f>'Primer día Vacunación (2)'!V21</f>
        <v>-2.834724391956539E-2</v>
      </c>
      <c r="V28" s="26">
        <f>'Primer día Vacunación (2)'!W21</f>
        <v>-2.9880618724728521E-2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C8386-DDE6-46AD-B9B7-E9C89A685E06}">
  <dimension ref="A1:AI44"/>
  <sheetViews>
    <sheetView tabSelected="1" topLeftCell="AE29" workbookViewId="0">
      <selection activeCell="Q1" sqref="Q1:AI44"/>
    </sheetView>
  </sheetViews>
  <sheetFormatPr baseColWidth="10" defaultRowHeight="14.4"/>
  <cols>
    <col min="1" max="1" width="8.44140625" customWidth="1"/>
    <col min="2" max="2" width="6.6640625" bestFit="1" customWidth="1"/>
    <col min="3" max="3" width="11.33203125" bestFit="1" customWidth="1"/>
    <col min="4" max="4" width="6.6640625" bestFit="1" customWidth="1"/>
    <col min="5" max="5" width="11.33203125" bestFit="1" customWidth="1"/>
    <col min="6" max="6" width="6.6640625" bestFit="1" customWidth="1"/>
    <col min="7" max="7" width="11.33203125" bestFit="1" customWidth="1"/>
    <col min="9" max="9" width="11.6640625" customWidth="1"/>
    <col min="10" max="10" width="6.6640625" bestFit="1" customWidth="1"/>
    <col min="11" max="11" width="11.33203125" bestFit="1" customWidth="1"/>
    <col min="12" max="12" width="6.6640625" bestFit="1" customWidth="1"/>
    <col min="13" max="13" width="11.33203125" bestFit="1" customWidth="1"/>
    <col min="14" max="14" width="6.6640625" bestFit="1" customWidth="1"/>
    <col min="15" max="15" width="11.33203125" bestFit="1" customWidth="1"/>
  </cols>
  <sheetData>
    <row r="1" spans="1:35">
      <c r="A1" s="30" t="s">
        <v>406</v>
      </c>
      <c r="B1" s="30" t="s">
        <v>407</v>
      </c>
      <c r="C1" s="30"/>
      <c r="D1" s="30" t="s">
        <v>408</v>
      </c>
      <c r="E1" s="30"/>
      <c r="F1" s="30" t="s">
        <v>409</v>
      </c>
      <c r="G1" s="30"/>
      <c r="I1" s="30" t="s">
        <v>406</v>
      </c>
      <c r="J1" s="30" t="s">
        <v>407</v>
      </c>
      <c r="K1" s="30"/>
      <c r="L1" s="30" t="s">
        <v>408</v>
      </c>
      <c r="M1" s="30"/>
      <c r="N1" s="30" t="s">
        <v>409</v>
      </c>
      <c r="O1" s="30"/>
      <c r="Q1" s="30" t="s">
        <v>406</v>
      </c>
      <c r="R1" s="30" t="s">
        <v>407</v>
      </c>
      <c r="S1" s="30"/>
      <c r="T1" s="30" t="s">
        <v>408</v>
      </c>
      <c r="U1" s="30"/>
      <c r="V1" s="30" t="s">
        <v>409</v>
      </c>
      <c r="W1" s="30"/>
      <c r="Y1" s="30" t="s">
        <v>406</v>
      </c>
      <c r="Z1" s="30" t="s">
        <v>407</v>
      </c>
      <c r="AA1" s="30"/>
      <c r="AB1" s="30" t="s">
        <v>408</v>
      </c>
      <c r="AC1" s="30"/>
      <c r="AD1" s="30" t="s">
        <v>409</v>
      </c>
      <c r="AE1" s="30"/>
    </row>
    <row r="2" spans="1:35">
      <c r="A2" s="30"/>
      <c r="B2" s="21" t="s">
        <v>321</v>
      </c>
      <c r="C2" s="21" t="s">
        <v>410</v>
      </c>
      <c r="D2" s="21" t="s">
        <v>321</v>
      </c>
      <c r="E2" s="21" t="s">
        <v>410</v>
      </c>
      <c r="F2" s="21" t="s">
        <v>321</v>
      </c>
      <c r="G2" s="21" t="s">
        <v>410</v>
      </c>
      <c r="I2" s="30"/>
      <c r="J2" s="23" t="s">
        <v>321</v>
      </c>
      <c r="K2" s="23" t="s">
        <v>410</v>
      </c>
      <c r="L2" s="23" t="s">
        <v>321</v>
      </c>
      <c r="M2" s="23" t="s">
        <v>410</v>
      </c>
      <c r="N2" s="23" t="s">
        <v>321</v>
      </c>
      <c r="O2" s="23" t="s">
        <v>410</v>
      </c>
      <c r="Q2" s="30"/>
      <c r="R2" s="27" t="s">
        <v>321</v>
      </c>
      <c r="S2" s="27" t="s">
        <v>410</v>
      </c>
      <c r="T2" s="27" t="s">
        <v>321</v>
      </c>
      <c r="U2" s="27" t="s">
        <v>410</v>
      </c>
      <c r="V2" s="27" t="s">
        <v>321</v>
      </c>
      <c r="W2" s="27" t="s">
        <v>410</v>
      </c>
      <c r="Y2" s="30"/>
      <c r="Z2" s="27" t="s">
        <v>321</v>
      </c>
      <c r="AA2" s="27" t="s">
        <v>410</v>
      </c>
      <c r="AB2" s="27" t="s">
        <v>321</v>
      </c>
      <c r="AC2" s="27" t="s">
        <v>410</v>
      </c>
      <c r="AD2" s="27" t="s">
        <v>321</v>
      </c>
      <c r="AE2" s="27" t="s">
        <v>410</v>
      </c>
    </row>
    <row r="3" spans="1:35">
      <c r="A3" s="28">
        <v>-10</v>
      </c>
      <c r="B3" s="29">
        <f>'OMS Declara COVID'!C3</f>
        <v>5.4575853467219845E-3</v>
      </c>
      <c r="C3" s="22">
        <f>'OMS Declara COVID'!C6</f>
        <v>0.71285679217901843</v>
      </c>
      <c r="D3" s="29">
        <f>'Primer Confinamiento'!C3</f>
        <v>-2.8499243685478756E-3</v>
      </c>
      <c r="E3" s="22">
        <f>'Primer Confinamiento'!C6</f>
        <v>-0.35356575799955076</v>
      </c>
      <c r="F3" s="29">
        <f>'Primer día Vacunación'!C3</f>
        <v>2.5642598507234836E-3</v>
      </c>
      <c r="G3" s="22">
        <f>'Primer día Vacunación'!C6</f>
        <v>0.9011510515232054</v>
      </c>
      <c r="I3" s="28">
        <v>-10</v>
      </c>
      <c r="J3" s="29">
        <f>'OMS Declara COVID (2)'!C3</f>
        <v>-3.631515362014337E-3</v>
      </c>
      <c r="K3" s="22">
        <f>'OMS Declara COVID (2)'!C6</f>
        <v>-0.14999944135344562</v>
      </c>
      <c r="L3" s="29">
        <f>'Primer Confinamiento (2)'!C3</f>
        <v>-2.2889479210657315E-2</v>
      </c>
      <c r="M3" s="22">
        <f>'Primer Confinamiento (2)'!C6</f>
        <v>-0.8979926349390025</v>
      </c>
      <c r="N3" s="29">
        <f>'Primer día Vacunación (2)'!C3</f>
        <v>6.8786623537873126E-3</v>
      </c>
      <c r="O3" s="22">
        <f>'Primer día Vacunación (2)'!C6</f>
        <v>0.76443322261948887</v>
      </c>
      <c r="Q3" s="28">
        <v>-10</v>
      </c>
      <c r="R3" s="29">
        <f>B3</f>
        <v>5.4575853467219845E-3</v>
      </c>
      <c r="S3" s="22">
        <f>IFERROR(_xlfn.CONCAT(ROUND(C3,2),VLOOKUP(ABS(C3),$AG$4:$AI$6,3,1)),C3)</f>
        <v>0.71285679217901843</v>
      </c>
      <c r="T3" s="29">
        <f>D3</f>
        <v>-2.8499243685478756E-3</v>
      </c>
      <c r="U3" s="22">
        <f>IFERROR(_xlfn.CONCAT(ROUND(E3,2),VLOOKUP(ABS(E3),$AG$4:$AI$6,3,1)),E3)</f>
        <v>-0.35356575799955076</v>
      </c>
      <c r="V3" s="29">
        <f>F3</f>
        <v>2.5642598507234836E-3</v>
      </c>
      <c r="W3" s="22">
        <f>IFERROR(_xlfn.CONCAT(ROUND(G3,2),VLOOKUP(ABS(G3),$AG$4:$AI$6,3,1)),G3)</f>
        <v>0.9011510515232054</v>
      </c>
      <c r="Y3" s="28">
        <v>-10</v>
      </c>
      <c r="Z3" s="29">
        <f>J3</f>
        <v>-3.631515362014337E-3</v>
      </c>
      <c r="AA3" s="22">
        <f>IFERROR(_xlfn.CONCAT(ROUND(K3,2),VLOOKUP(ABS(K3),$AG$4:$AI$6,3,1)),K3)</f>
        <v>-0.14999944135344562</v>
      </c>
      <c r="AB3" s="29">
        <f>L3</f>
        <v>-2.2889479210657315E-2</v>
      </c>
      <c r="AC3" s="22">
        <f>IFERROR(_xlfn.CONCAT(ROUND(M3,2),VLOOKUP(ABS(M3),$AG$4:$AI$6,3,1)),M3)</f>
        <v>-0.8979926349390025</v>
      </c>
      <c r="AD3" s="29">
        <f>N3</f>
        <v>6.8786623537873126E-3</v>
      </c>
      <c r="AE3" s="22">
        <f>IFERROR(_xlfn.CONCAT(ROUND(O3,2),VLOOKUP(ABS(O3),$AG$4:$AI$6,3,1)),O3)</f>
        <v>0.76443322261948887</v>
      </c>
    </row>
    <row r="4" spans="1:35">
      <c r="A4" s="28"/>
      <c r="B4" s="29"/>
      <c r="C4" s="22">
        <f>'OMS Declara COVID'!C16</f>
        <v>0.7504725705652624</v>
      </c>
      <c r="D4" s="29"/>
      <c r="E4" s="22">
        <f>'Primer Confinamiento'!C16</f>
        <v>-0.32119448777733911</v>
      </c>
      <c r="F4" s="29"/>
      <c r="G4" s="22">
        <f>'Primer día Vacunación'!C16</f>
        <v>0.69901987835035462</v>
      </c>
      <c r="I4" s="28"/>
      <c r="J4" s="29"/>
      <c r="K4" s="22">
        <f>'OMS Declara COVID (2)'!C16</f>
        <v>-0.1579145595173119</v>
      </c>
      <c r="L4" s="29"/>
      <c r="M4" s="22">
        <f>'Primer Confinamiento (2)'!C16</f>
        <v>-0.81577550393729736</v>
      </c>
      <c r="N4" s="29"/>
      <c r="O4" s="22">
        <f>'Primer día Vacunación (2)'!C16</f>
        <v>0.59296831244798764</v>
      </c>
      <c r="Q4" s="28"/>
      <c r="R4" s="29"/>
      <c r="S4" s="22">
        <f t="shared" ref="S4:S44" si="0">IFERROR(_xlfn.CONCAT(ROUND(C4,2),VLOOKUP(ABS(C4),$AG$4:$AI$6,3,1)),C4)</f>
        <v>0.7504725705652624</v>
      </c>
      <c r="T4" s="29"/>
      <c r="U4" s="22">
        <f t="shared" ref="U4:U44" si="1">IFERROR(_xlfn.CONCAT(ROUND(E4,2),VLOOKUP(ABS(E4),$AG$4:$AI$6,3,1)),E4)</f>
        <v>-0.32119448777733911</v>
      </c>
      <c r="V4" s="29"/>
      <c r="W4" s="22">
        <f t="shared" ref="W4:W44" si="2">IFERROR(_xlfn.CONCAT(ROUND(G4,2),VLOOKUP(ABS(G4),$AG$4:$AI$6,3,1)),G4)</f>
        <v>0.69901987835035462</v>
      </c>
      <c r="Y4" s="28"/>
      <c r="Z4" s="29"/>
      <c r="AA4" s="22">
        <f t="shared" ref="AA4:AA44" si="3">IFERROR(_xlfn.CONCAT(ROUND(K4,2),VLOOKUP(ABS(K4),$AG$4:$AI$6,3,1)),K4)</f>
        <v>-0.1579145595173119</v>
      </c>
      <c r="AB4" s="29"/>
      <c r="AC4" s="22">
        <f t="shared" ref="AC4:AE44" si="4">IFERROR(_xlfn.CONCAT(ROUND(M4,2),VLOOKUP(ABS(M4),$AG$4:$AI$6,3,1)),M4)</f>
        <v>-0.81577550393729736</v>
      </c>
      <c r="AD4" s="29"/>
      <c r="AE4" s="22">
        <f t="shared" si="4"/>
        <v>0.59296831244798764</v>
      </c>
      <c r="AG4" s="32">
        <f>_xlfn.NORM.S.INV(90%)</f>
        <v>1.2815515655446006</v>
      </c>
      <c r="AH4" s="32">
        <f>_xlfn.NORM.S.INV(95%)</f>
        <v>1.6448536269514715</v>
      </c>
      <c r="AI4" s="33" t="s">
        <v>412</v>
      </c>
    </row>
    <row r="5" spans="1:35">
      <c r="A5" s="28">
        <v>-9</v>
      </c>
      <c r="B5" s="29">
        <f>'OMS Declara COVID'!D3</f>
        <v>7.5286148332835718E-3</v>
      </c>
      <c r="C5" s="22">
        <f>'OMS Declara COVID'!D6</f>
        <v>0.69534740329785127</v>
      </c>
      <c r="D5" s="29">
        <f>'Primer Confinamiento'!D3</f>
        <v>-2.5935350786897957E-3</v>
      </c>
      <c r="E5" s="22">
        <f>'Primer Confinamiento'!D6</f>
        <v>-0.22751707290618142</v>
      </c>
      <c r="F5" s="29">
        <f>'Primer día Vacunación'!D3</f>
        <v>8.3132875982662772E-4</v>
      </c>
      <c r="G5" s="22">
        <f>'Primer día Vacunación'!D6</f>
        <v>0.20658242378672045</v>
      </c>
      <c r="I5" s="28">
        <v>-9</v>
      </c>
      <c r="J5" s="29">
        <f>'OMS Declara COVID (2)'!D3</f>
        <v>-1.6912283982239984E-3</v>
      </c>
      <c r="K5" s="22">
        <f>'OMS Declara COVID (2)'!D6</f>
        <v>-7.3634741019924163E-2</v>
      </c>
      <c r="L5" s="29">
        <f>'Primer Confinamiento (2)'!D3</f>
        <v>-2.2743029675264648E-2</v>
      </c>
      <c r="M5" s="22">
        <f>'Primer Confinamiento (2)'!D6</f>
        <v>-0.94051110210554334</v>
      </c>
      <c r="N5" s="29">
        <f>'Primer día Vacunación (2)'!D3</f>
        <v>5.0626873002577177E-3</v>
      </c>
      <c r="O5" s="22">
        <f>'Primer día Vacunación (2)'!D6</f>
        <v>0.59305559885350179</v>
      </c>
      <c r="Q5" s="28">
        <v>-9</v>
      </c>
      <c r="R5" s="29">
        <f t="shared" ref="R5:R44" si="5">B5</f>
        <v>7.5286148332835718E-3</v>
      </c>
      <c r="S5" s="22">
        <f t="shared" si="0"/>
        <v>0.69534740329785127</v>
      </c>
      <c r="T5" s="29">
        <f t="shared" ref="T5:T44" si="6">D5</f>
        <v>-2.5935350786897957E-3</v>
      </c>
      <c r="U5" s="22">
        <f t="shared" si="1"/>
        <v>-0.22751707290618142</v>
      </c>
      <c r="V5" s="29">
        <f t="shared" ref="V5:V44" si="7">F5</f>
        <v>8.3132875982662772E-4</v>
      </c>
      <c r="W5" s="22">
        <f t="shared" si="2"/>
        <v>0.20658242378672045</v>
      </c>
      <c r="Y5" s="28">
        <v>-9</v>
      </c>
      <c r="Z5" s="29">
        <f t="shared" ref="Z5:Z44" si="8">J5</f>
        <v>-1.6912283982239984E-3</v>
      </c>
      <c r="AA5" s="22">
        <f t="shared" si="3"/>
        <v>-7.3634741019924163E-2</v>
      </c>
      <c r="AB5" s="29">
        <f t="shared" ref="AB5:AB44" si="9">L5</f>
        <v>-2.2743029675264648E-2</v>
      </c>
      <c r="AC5" s="22">
        <f t="shared" si="4"/>
        <v>-0.94051110210554334</v>
      </c>
      <c r="AD5" s="29">
        <f t="shared" ref="AD5:AD44" si="10">N5</f>
        <v>5.0626873002577177E-3</v>
      </c>
      <c r="AE5" s="22">
        <f t="shared" si="4"/>
        <v>0.59305559885350179</v>
      </c>
      <c r="AG5" s="32">
        <f>_xlfn.NORM.S.INV(95%)</f>
        <v>1.6448536269514715</v>
      </c>
      <c r="AH5" s="32">
        <f>_xlfn.NORM.S.INV(99%)</f>
        <v>2.3263478740408408</v>
      </c>
      <c r="AI5" s="33" t="s">
        <v>413</v>
      </c>
    </row>
    <row r="6" spans="1:35">
      <c r="A6" s="28"/>
      <c r="B6" s="29"/>
      <c r="C6" s="22">
        <f>'OMS Declara COVID'!D16</f>
        <v>0.73203925236328526</v>
      </c>
      <c r="D6" s="29"/>
      <c r="E6" s="22">
        <f>'Primer Confinamiento'!D16</f>
        <v>-0.206686388710734</v>
      </c>
      <c r="F6" s="29"/>
      <c r="G6" s="22">
        <f>'Primer día Vacunación'!D16</f>
        <v>0.16024530016430455</v>
      </c>
      <c r="I6" s="28"/>
      <c r="J6" s="29"/>
      <c r="K6" s="22">
        <f>'OMS Declara COVID (2)'!D16</f>
        <v>-7.7520273331775025E-2</v>
      </c>
      <c r="L6" s="29"/>
      <c r="M6" s="22">
        <f>'Primer Confinamiento (2)'!D16</f>
        <v>-0.85440112582982242</v>
      </c>
      <c r="N6" s="29"/>
      <c r="O6" s="22">
        <f>'Primer día Vacunación (2)'!D16</f>
        <v>0.46003125876050355</v>
      </c>
      <c r="Q6" s="28"/>
      <c r="R6" s="29"/>
      <c r="S6" s="22">
        <f t="shared" si="0"/>
        <v>0.73203925236328526</v>
      </c>
      <c r="T6" s="29"/>
      <c r="U6" s="22">
        <f t="shared" si="1"/>
        <v>-0.206686388710734</v>
      </c>
      <c r="V6" s="29"/>
      <c r="W6" s="22">
        <f t="shared" si="2"/>
        <v>0.16024530016430455</v>
      </c>
      <c r="Y6" s="28"/>
      <c r="Z6" s="29"/>
      <c r="AA6" s="22">
        <f t="shared" si="3"/>
        <v>-7.7520273331775025E-2</v>
      </c>
      <c r="AB6" s="29"/>
      <c r="AC6" s="22">
        <f t="shared" si="4"/>
        <v>-0.85440112582982242</v>
      </c>
      <c r="AD6" s="29"/>
      <c r="AE6" s="22">
        <f t="shared" si="4"/>
        <v>0.46003125876050355</v>
      </c>
      <c r="AG6" s="32">
        <f>_xlfn.NORM.S.INV(99%)</f>
        <v>2.3263478740408408</v>
      </c>
      <c r="AH6" s="32">
        <v>10</v>
      </c>
      <c r="AI6" s="33" t="s">
        <v>414</v>
      </c>
    </row>
    <row r="7" spans="1:35">
      <c r="A7" s="28">
        <v>-8</v>
      </c>
      <c r="B7" s="29">
        <f>'OMS Declara COVID'!E3</f>
        <v>5.9058978365966828E-3</v>
      </c>
      <c r="C7" s="22">
        <f>'OMS Declara COVID'!E6</f>
        <v>0.4453762544812499</v>
      </c>
      <c r="D7" s="29">
        <f>'Primer Confinamiento'!E3</f>
        <v>1.5984110208319263E-3</v>
      </c>
      <c r="E7" s="22">
        <f>'Primer Confinamiento'!E6</f>
        <v>0.1144892475506603</v>
      </c>
      <c r="F7" s="29">
        <f>'Primer día Vacunación'!E3</f>
        <v>3.3220822886776669E-3</v>
      </c>
      <c r="G7" s="22">
        <f>'Primer día Vacunación'!E6</f>
        <v>0.67403945644694585</v>
      </c>
      <c r="I7" s="28">
        <v>-8</v>
      </c>
      <c r="J7" s="29">
        <f>'OMS Declara COVID (2)'!E3</f>
        <v>-3.9936479712823214E-3</v>
      </c>
      <c r="K7" s="22">
        <f>'OMS Declara COVID (2)'!E6</f>
        <v>-0.18442786674648684</v>
      </c>
      <c r="L7" s="29">
        <f>'Primer Confinamiento (2)'!E3</f>
        <v>-1.8438374297106375E-2</v>
      </c>
      <c r="M7" s="22">
        <f>'Primer Confinamiento (2)'!E6</f>
        <v>-0.80875037775572889</v>
      </c>
      <c r="N7" s="29">
        <f>'Primer día Vacunación (2)'!E3</f>
        <v>7.3020034267803346E-3</v>
      </c>
      <c r="O7" s="22">
        <f>'Primer día Vacunación (2)'!E6</f>
        <v>0.90726174727661779</v>
      </c>
      <c r="Q7" s="28">
        <v>-8</v>
      </c>
      <c r="R7" s="29">
        <f t="shared" ref="R7:R44" si="11">B7</f>
        <v>5.9058978365966828E-3</v>
      </c>
      <c r="S7" s="22">
        <f t="shared" si="0"/>
        <v>0.4453762544812499</v>
      </c>
      <c r="T7" s="29">
        <f t="shared" ref="T7:T44" si="12">D7</f>
        <v>1.5984110208319263E-3</v>
      </c>
      <c r="U7" s="22">
        <f t="shared" si="1"/>
        <v>0.1144892475506603</v>
      </c>
      <c r="V7" s="29">
        <f t="shared" ref="V7:V44" si="13">F7</f>
        <v>3.3220822886776669E-3</v>
      </c>
      <c r="W7" s="22">
        <f t="shared" si="2"/>
        <v>0.67403945644694585</v>
      </c>
      <c r="Y7" s="28">
        <v>-8</v>
      </c>
      <c r="Z7" s="29">
        <f t="shared" ref="Z7:Z44" si="14">J7</f>
        <v>-3.9936479712823214E-3</v>
      </c>
      <c r="AA7" s="22">
        <f t="shared" si="3"/>
        <v>-0.18442786674648684</v>
      </c>
      <c r="AB7" s="29">
        <f t="shared" ref="AB7:AB44" si="15">L7</f>
        <v>-1.8438374297106375E-2</v>
      </c>
      <c r="AC7" s="22">
        <f t="shared" si="4"/>
        <v>-0.80875037775572889</v>
      </c>
      <c r="AD7" s="29">
        <f t="shared" ref="AD7:AD44" si="16">N7</f>
        <v>7.3020034267803346E-3</v>
      </c>
      <c r="AE7" s="22">
        <f t="shared" si="4"/>
        <v>0.90726174727661779</v>
      </c>
    </row>
    <row r="8" spans="1:35">
      <c r="A8" s="28"/>
      <c r="B8" s="29"/>
      <c r="C8" s="22">
        <f>'OMS Declara COVID'!E16</f>
        <v>0.46887771321863803</v>
      </c>
      <c r="D8" s="29"/>
      <c r="E8" s="22">
        <f>'Primer Confinamiento'!E16</f>
        <v>0.10400700404673813</v>
      </c>
      <c r="F8" s="29"/>
      <c r="G8" s="22">
        <f>'Primer día Vacunación'!E16</f>
        <v>0.52285016818487318</v>
      </c>
      <c r="I8" s="28"/>
      <c r="J8" s="29"/>
      <c r="K8" s="22">
        <f>'OMS Declara COVID (2)'!E16</f>
        <v>-0.19415969204421279</v>
      </c>
      <c r="L8" s="29"/>
      <c r="M8" s="22">
        <f>'Primer Confinamiento (2)'!E16</f>
        <v>-0.73470396226353718</v>
      </c>
      <c r="N8" s="29"/>
      <c r="O8" s="22">
        <f>'Primer día Vacunación (2)'!E16</f>
        <v>0.70375992475541216</v>
      </c>
      <c r="Q8" s="28"/>
      <c r="R8" s="29"/>
      <c r="S8" s="22">
        <f t="shared" si="0"/>
        <v>0.46887771321863803</v>
      </c>
      <c r="T8" s="29"/>
      <c r="U8" s="22">
        <f t="shared" si="1"/>
        <v>0.10400700404673813</v>
      </c>
      <c r="V8" s="29"/>
      <c r="W8" s="22">
        <f t="shared" si="2"/>
        <v>0.52285016818487318</v>
      </c>
      <c r="Y8" s="28"/>
      <c r="Z8" s="29"/>
      <c r="AA8" s="22">
        <f t="shared" si="3"/>
        <v>-0.19415969204421279</v>
      </c>
      <c r="AB8" s="29"/>
      <c r="AC8" s="22">
        <f t="shared" si="4"/>
        <v>-0.73470396226353718</v>
      </c>
      <c r="AD8" s="29"/>
      <c r="AE8" s="22">
        <f t="shared" si="4"/>
        <v>0.70375992475541216</v>
      </c>
    </row>
    <row r="9" spans="1:35">
      <c r="A9" s="28">
        <v>-7</v>
      </c>
      <c r="B9" s="29">
        <f>'OMS Declara COVID'!F3</f>
        <v>-3.9791299119047354E-3</v>
      </c>
      <c r="C9" s="22">
        <f>'OMS Declara COVID'!F6</f>
        <v>-0.25987223327324788</v>
      </c>
      <c r="D9" s="29">
        <f>'Primer Confinamiento'!F3</f>
        <v>7.1136846488781269E-3</v>
      </c>
      <c r="E9" s="22">
        <f>'Primer Confinamiento'!F6</f>
        <v>0.44126702673375018</v>
      </c>
      <c r="F9" s="29">
        <f>'Primer día Vacunación'!F3</f>
        <v>5.832421121273839E-3</v>
      </c>
      <c r="G9" s="22">
        <f>'Primer día Vacunación'!F6</f>
        <v>1.0248361578642602</v>
      </c>
      <c r="I9" s="28">
        <v>-7</v>
      </c>
      <c r="J9" s="29">
        <f>'OMS Declara COVID (2)'!F3</f>
        <v>-1.3902152980845406E-2</v>
      </c>
      <c r="K9" s="22">
        <f>'OMS Declara COVID (2)'!F6</f>
        <v>-0.68633287072579474</v>
      </c>
      <c r="L9" s="29">
        <f>'Primer Confinamiento (2)'!F3</f>
        <v>-1.2967637194495563E-2</v>
      </c>
      <c r="M9" s="22">
        <f>'Primer Confinamiento (2)'!F6</f>
        <v>-0.6080631634315431</v>
      </c>
      <c r="N9" s="29">
        <f>'Primer día Vacunación (2)'!F3</f>
        <v>9.7349830980445473E-3</v>
      </c>
      <c r="O9" s="22">
        <f>'Primer día Vacunación (2)'!F6</f>
        <v>1.293069128039471</v>
      </c>
      <c r="Q9" s="28">
        <v>-7</v>
      </c>
      <c r="R9" s="29">
        <f t="shared" ref="R9:R44" si="17">B9</f>
        <v>-3.9791299119047354E-3</v>
      </c>
      <c r="S9" s="22">
        <f t="shared" si="0"/>
        <v>-0.25987223327324788</v>
      </c>
      <c r="T9" s="29">
        <f t="shared" ref="T9:T44" si="18">D9</f>
        <v>7.1136846488781269E-3</v>
      </c>
      <c r="U9" s="22">
        <f t="shared" si="1"/>
        <v>0.44126702673375018</v>
      </c>
      <c r="V9" s="29">
        <f t="shared" ref="V9:V44" si="19">F9</f>
        <v>5.832421121273839E-3</v>
      </c>
      <c r="W9" s="22">
        <f t="shared" si="2"/>
        <v>1.0248361578642602</v>
      </c>
      <c r="Y9" s="28">
        <v>-7</v>
      </c>
      <c r="Z9" s="29">
        <f t="shared" ref="Z9:Z44" si="20">J9</f>
        <v>-1.3902152980845406E-2</v>
      </c>
      <c r="AA9" s="22">
        <f t="shared" si="3"/>
        <v>-0.68633287072579474</v>
      </c>
      <c r="AB9" s="29">
        <f t="shared" ref="AB9:AB44" si="21">L9</f>
        <v>-1.2967637194495563E-2</v>
      </c>
      <c r="AC9" s="22">
        <f t="shared" si="4"/>
        <v>-0.6080631634315431</v>
      </c>
      <c r="AD9" s="29">
        <f t="shared" ref="AD9:AD44" si="22">N9</f>
        <v>9.7349830980445473E-3</v>
      </c>
      <c r="AE9" s="22" t="str">
        <f t="shared" si="4"/>
        <v>1.29*</v>
      </c>
    </row>
    <row r="10" spans="1:35">
      <c r="A10" s="28"/>
      <c r="B10" s="29"/>
      <c r="C10" s="22">
        <f>'OMS Declara COVID'!F16</f>
        <v>-0.2735850805699177</v>
      </c>
      <c r="D10" s="29"/>
      <c r="E10" s="22">
        <f>'Primer Confinamiento'!F16</f>
        <v>0.40086612862820376</v>
      </c>
      <c r="F10" s="29"/>
      <c r="G10" s="22">
        <f>'Primer día Vacunación'!F16</f>
        <v>0.79496200463665845</v>
      </c>
      <c r="I10" s="28"/>
      <c r="J10" s="29"/>
      <c r="K10" s="22">
        <f>'OMS Declara COVID (2)'!F16</f>
        <v>-0.72254904408299947</v>
      </c>
      <c r="L10" s="29"/>
      <c r="M10" s="22">
        <f>'Primer Confinamiento (2)'!F16</f>
        <v>-0.55239098214627191</v>
      </c>
      <c r="N10" s="29"/>
      <c r="O10" s="22">
        <f>'Primer día Vacunación (2)'!F16</f>
        <v>1.0030294289208568</v>
      </c>
      <c r="Q10" s="28"/>
      <c r="R10" s="29"/>
      <c r="S10" s="22">
        <f t="shared" si="0"/>
        <v>-0.2735850805699177</v>
      </c>
      <c r="T10" s="29"/>
      <c r="U10" s="22">
        <f t="shared" si="1"/>
        <v>0.40086612862820376</v>
      </c>
      <c r="V10" s="29"/>
      <c r="W10" s="22">
        <f t="shared" si="2"/>
        <v>0.79496200463665845</v>
      </c>
      <c r="Y10" s="28"/>
      <c r="Z10" s="29"/>
      <c r="AA10" s="22">
        <f t="shared" si="3"/>
        <v>-0.72254904408299947</v>
      </c>
      <c r="AB10" s="29"/>
      <c r="AC10" s="22">
        <f t="shared" si="4"/>
        <v>-0.55239098214627191</v>
      </c>
      <c r="AD10" s="29"/>
      <c r="AE10" s="22">
        <f t="shared" si="4"/>
        <v>1.0030294289208568</v>
      </c>
    </row>
    <row r="11" spans="1:35">
      <c r="A11" s="28">
        <v>-6</v>
      </c>
      <c r="B11" s="29">
        <f>'OMS Declara COVID'!G3</f>
        <v>-5.264380878200512E-4</v>
      </c>
      <c r="C11" s="22">
        <f>'OMS Declara COVID'!G6</f>
        <v>-3.0751340828619703E-2</v>
      </c>
      <c r="D11" s="29">
        <f>'Primer Confinamiento'!G3</f>
        <v>1.2416565668115515E-2</v>
      </c>
      <c r="E11" s="22">
        <f>'Primer Confinamiento'!G6</f>
        <v>0.68889550456854853</v>
      </c>
      <c r="F11" s="29">
        <f>'Primer día Vacunación'!G3</f>
        <v>3.9877164096694178E-3</v>
      </c>
      <c r="G11" s="22">
        <f>'Primer día Vacunación'!G6</f>
        <v>0.62672183320136499</v>
      </c>
      <c r="I11" s="28">
        <v>-6</v>
      </c>
      <c r="J11" s="29">
        <f>'OMS Declara COVID (2)'!G3</f>
        <v>-1.0476431946681242E-2</v>
      </c>
      <c r="K11" s="22">
        <f>'OMS Declara COVID (2)'!G6</f>
        <v>-0.55864964482209489</v>
      </c>
      <c r="L11" s="29">
        <f>'Primer Confinamiento (2)'!G3</f>
        <v>-7.8237089409756155E-3</v>
      </c>
      <c r="M11" s="22">
        <f>'Primer Confinamiento (2)'!G6</f>
        <v>-0.39625424096775436</v>
      </c>
      <c r="N11" s="29">
        <f>'Primer día Vacunación (2)'!G3</f>
        <v>7.7804209991599871E-3</v>
      </c>
      <c r="O11" s="22">
        <f>'Primer día Vacunación (2)'!G6</f>
        <v>1.1162540134517815</v>
      </c>
      <c r="Q11" s="28">
        <v>-6</v>
      </c>
      <c r="R11" s="29">
        <f t="shared" ref="R11:R44" si="23">B11</f>
        <v>-5.264380878200512E-4</v>
      </c>
      <c r="S11" s="22">
        <f t="shared" si="0"/>
        <v>-3.0751340828619703E-2</v>
      </c>
      <c r="T11" s="29">
        <f t="shared" ref="T11:T44" si="24">D11</f>
        <v>1.2416565668115515E-2</v>
      </c>
      <c r="U11" s="22">
        <f t="shared" si="1"/>
        <v>0.68889550456854853</v>
      </c>
      <c r="V11" s="29">
        <f t="shared" ref="V11:V44" si="25">F11</f>
        <v>3.9877164096694178E-3</v>
      </c>
      <c r="W11" s="22">
        <f t="shared" si="2"/>
        <v>0.62672183320136499</v>
      </c>
      <c r="Y11" s="28">
        <v>-6</v>
      </c>
      <c r="Z11" s="29">
        <f t="shared" ref="Z11:Z44" si="26">J11</f>
        <v>-1.0476431946681242E-2</v>
      </c>
      <c r="AA11" s="22">
        <f t="shared" si="3"/>
        <v>-0.55864964482209489</v>
      </c>
      <c r="AB11" s="29">
        <f t="shared" ref="AB11:AB44" si="27">L11</f>
        <v>-7.8237089409756155E-3</v>
      </c>
      <c r="AC11" s="22">
        <f t="shared" si="4"/>
        <v>-0.39625424096775436</v>
      </c>
      <c r="AD11" s="29">
        <f t="shared" ref="AD11:AD44" si="28">N11</f>
        <v>7.7804209991599871E-3</v>
      </c>
      <c r="AE11" s="22">
        <f t="shared" si="4"/>
        <v>1.1162540134517815</v>
      </c>
    </row>
    <row r="12" spans="1:35">
      <c r="A12" s="28"/>
      <c r="B12" s="29"/>
      <c r="C12" s="22">
        <f>'OMS Declara COVID'!G16</f>
        <v>-3.2374016847674485E-2</v>
      </c>
      <c r="D12" s="29"/>
      <c r="E12" s="22">
        <f>'Primer Confinamiento'!G16</f>
        <v>0.62582259089209558</v>
      </c>
      <c r="F12" s="29"/>
      <c r="G12" s="22">
        <f>'Primer día Vacunación'!G16</f>
        <v>0.48614604495376129</v>
      </c>
      <c r="I12" s="28"/>
      <c r="J12" s="29"/>
      <c r="K12" s="22">
        <f>'OMS Declara COVID (2)'!G16</f>
        <v>-0.58812827428278547</v>
      </c>
      <c r="L12" s="29"/>
      <c r="M12" s="22">
        <f>'Primer Confinamiento (2)'!G16</f>
        <v>-0.35997455940684697</v>
      </c>
      <c r="N12" s="29"/>
      <c r="O12" s="22">
        <f>'Primer día Vacunación (2)'!G16</f>
        <v>0.86587453165843264</v>
      </c>
      <c r="Q12" s="28"/>
      <c r="R12" s="29"/>
      <c r="S12" s="22">
        <f t="shared" si="0"/>
        <v>-3.2374016847674485E-2</v>
      </c>
      <c r="T12" s="29"/>
      <c r="U12" s="22">
        <f t="shared" si="1"/>
        <v>0.62582259089209558</v>
      </c>
      <c r="V12" s="29"/>
      <c r="W12" s="22">
        <f t="shared" si="2"/>
        <v>0.48614604495376129</v>
      </c>
      <c r="Y12" s="28"/>
      <c r="Z12" s="29"/>
      <c r="AA12" s="22">
        <f t="shared" si="3"/>
        <v>-0.58812827428278547</v>
      </c>
      <c r="AB12" s="29"/>
      <c r="AC12" s="22">
        <f t="shared" si="4"/>
        <v>-0.35997455940684697</v>
      </c>
      <c r="AD12" s="29"/>
      <c r="AE12" s="22">
        <f t="shared" si="4"/>
        <v>0.86587453165843264</v>
      </c>
    </row>
    <row r="13" spans="1:35">
      <c r="A13" s="28">
        <v>-5</v>
      </c>
      <c r="B13" s="29">
        <f>'OMS Declara COVID'!H3</f>
        <v>-4.2263283600556751E-3</v>
      </c>
      <c r="C13" s="22">
        <f>'OMS Declara COVID'!H6</f>
        <v>-0.22536650352552395</v>
      </c>
      <c r="D13" s="29">
        <f>'Primer Confinamiento'!H3</f>
        <v>2.323515645123992E-2</v>
      </c>
      <c r="E13" s="22">
        <f>'Primer Confinamiento'!H6</f>
        <v>1.1768113247583287</v>
      </c>
      <c r="F13" s="29">
        <f>'Primer día Vacunación'!H3</f>
        <v>1.9071713897771104E-3</v>
      </c>
      <c r="G13" s="22">
        <f>'Primer día Vacunación'!H6</f>
        <v>0.27362114703162682</v>
      </c>
      <c r="I13" s="28">
        <v>-5</v>
      </c>
      <c r="J13" s="29">
        <f>'OMS Declara COVID (2)'!H3</f>
        <v>-1.4292837820795157E-2</v>
      </c>
      <c r="K13" s="22">
        <f>'OMS Declara COVID (2)'!H6</f>
        <v>-0.83490145831867979</v>
      </c>
      <c r="L13" s="29">
        <f>'Primer Confinamiento (2)'!H3</f>
        <v>2.686997016985937E-3</v>
      </c>
      <c r="M13" s="22">
        <f>'Primer Confinamiento (2)'!H6</f>
        <v>0.14907988370278966</v>
      </c>
      <c r="N13" s="29">
        <f>'Primer día Vacunación (2)'!H3</f>
        <v>5.2137429104914812E-3</v>
      </c>
      <c r="O13" s="22">
        <f>'Primer día Vacunación (2)'!H6</f>
        <v>0.81940794655824667</v>
      </c>
      <c r="Q13" s="28">
        <v>-5</v>
      </c>
      <c r="R13" s="29">
        <f t="shared" ref="R13:R44" si="29">B13</f>
        <v>-4.2263283600556751E-3</v>
      </c>
      <c r="S13" s="22">
        <f t="shared" si="0"/>
        <v>-0.22536650352552395</v>
      </c>
      <c r="T13" s="29">
        <f t="shared" ref="T13:T44" si="30">D13</f>
        <v>2.323515645123992E-2</v>
      </c>
      <c r="U13" s="22">
        <f t="shared" si="1"/>
        <v>1.1768113247583287</v>
      </c>
      <c r="V13" s="29">
        <f t="shared" ref="V13:V44" si="31">F13</f>
        <v>1.9071713897771104E-3</v>
      </c>
      <c r="W13" s="22">
        <f t="shared" si="2"/>
        <v>0.27362114703162682</v>
      </c>
      <c r="Y13" s="28">
        <v>-5</v>
      </c>
      <c r="Z13" s="29">
        <f t="shared" ref="Z13:Z44" si="32">J13</f>
        <v>-1.4292837820795157E-2</v>
      </c>
      <c r="AA13" s="22">
        <f t="shared" si="3"/>
        <v>-0.83490145831867979</v>
      </c>
      <c r="AB13" s="29">
        <f t="shared" ref="AB13:AB44" si="33">L13</f>
        <v>2.686997016985937E-3</v>
      </c>
      <c r="AC13" s="22">
        <f t="shared" si="4"/>
        <v>0.14907988370278966</v>
      </c>
      <c r="AD13" s="29">
        <f t="shared" ref="AD13:AD44" si="34">N13</f>
        <v>5.2137429104914812E-3</v>
      </c>
      <c r="AE13" s="22">
        <f t="shared" si="4"/>
        <v>0.81940794655824667</v>
      </c>
    </row>
    <row r="14" spans="1:35">
      <c r="A14" s="28"/>
      <c r="B14" s="29"/>
      <c r="C14" s="22">
        <f>'OMS Declara COVID'!H16</f>
        <v>-0.2372585645191293</v>
      </c>
      <c r="D14" s="29"/>
      <c r="E14" s="22">
        <f>'Primer Confinamiento'!H16</f>
        <v>1.0690665091691474</v>
      </c>
      <c r="F14" s="29"/>
      <c r="G14" s="22">
        <f>'Primer día Vacunación'!H16</f>
        <v>0.21224701518001504</v>
      </c>
      <c r="I14" s="28"/>
      <c r="J14" s="29"/>
      <c r="K14" s="22">
        <f>'OMS Declara COVID (2)'!H16</f>
        <v>-0.87895724704795442</v>
      </c>
      <c r="L14" s="29"/>
      <c r="M14" s="22">
        <f>'Primer Confinamiento (2)'!H16</f>
        <v>0.13543063998828658</v>
      </c>
      <c r="N14" s="29"/>
      <c r="O14" s="22">
        <f>'Primer día Vacunación (2)'!H16</f>
        <v>0.63561202326101918</v>
      </c>
      <c r="Q14" s="28"/>
      <c r="R14" s="29"/>
      <c r="S14" s="22">
        <f t="shared" si="0"/>
        <v>-0.2372585645191293</v>
      </c>
      <c r="T14" s="29"/>
      <c r="U14" s="22">
        <f t="shared" si="1"/>
        <v>1.0690665091691474</v>
      </c>
      <c r="V14" s="29"/>
      <c r="W14" s="22">
        <f t="shared" si="2"/>
        <v>0.21224701518001504</v>
      </c>
      <c r="Y14" s="28"/>
      <c r="Z14" s="29"/>
      <c r="AA14" s="22">
        <f t="shared" si="3"/>
        <v>-0.87895724704795442</v>
      </c>
      <c r="AB14" s="29"/>
      <c r="AC14" s="22">
        <f t="shared" si="4"/>
        <v>0.13543063998828658</v>
      </c>
      <c r="AD14" s="29"/>
      <c r="AE14" s="22">
        <f t="shared" si="4"/>
        <v>0.63561202326101918</v>
      </c>
    </row>
    <row r="15" spans="1:35">
      <c r="A15" s="28">
        <v>-4</v>
      </c>
      <c r="B15" s="29">
        <f>'OMS Declara COVID'!I3</f>
        <v>-4.3291074294107539E-3</v>
      </c>
      <c r="C15" s="22">
        <f>'OMS Declara COVID'!I6</f>
        <v>-0.21372292002552587</v>
      </c>
      <c r="D15" s="29">
        <f>'Primer Confinamiento'!I3</f>
        <v>2.494359094588542E-2</v>
      </c>
      <c r="E15" s="22">
        <f>'Primer Confinamiento'!I6</f>
        <v>1.1696254753591977</v>
      </c>
      <c r="F15" s="29">
        <f>'Primer día Vacunación'!I3</f>
        <v>-6.0556747686531134E-4</v>
      </c>
      <c r="G15" s="22">
        <f>'Primer día Vacunación'!I6</f>
        <v>-8.0435744098680456E-2</v>
      </c>
      <c r="I15" s="28">
        <v>-4</v>
      </c>
      <c r="J15" s="29">
        <f>'OMS Declara COVID (2)'!I3</f>
        <v>-1.4303871202779872E-2</v>
      </c>
      <c r="K15" s="22">
        <f>'OMS Declara COVID (2)'!I6</f>
        <v>-0.93416878468789666</v>
      </c>
      <c r="L15" s="29">
        <f>'Primer Confinamiento (2)'!I3</f>
        <v>4.2846872930083491E-3</v>
      </c>
      <c r="M15" s="22">
        <f>'Primer Confinamiento (2)'!I6</f>
        <v>0.26578226553349521</v>
      </c>
      <c r="N15" s="29">
        <f>'Primer día Vacunación (2)'!I3</f>
        <v>2.4527957647758614E-3</v>
      </c>
      <c r="O15" s="22">
        <f>'Primer día Vacunación (2)'!I6</f>
        <v>0.43098976142683126</v>
      </c>
      <c r="Q15" s="28">
        <v>-4</v>
      </c>
      <c r="R15" s="29">
        <f t="shared" ref="R15:R44" si="35">B15</f>
        <v>-4.3291074294107539E-3</v>
      </c>
      <c r="S15" s="22">
        <f t="shared" si="0"/>
        <v>-0.21372292002552587</v>
      </c>
      <c r="T15" s="29">
        <f t="shared" ref="T15:T44" si="36">D15</f>
        <v>2.494359094588542E-2</v>
      </c>
      <c r="U15" s="22">
        <f t="shared" si="1"/>
        <v>1.1696254753591977</v>
      </c>
      <c r="V15" s="29">
        <f t="shared" ref="V15:V44" si="37">F15</f>
        <v>-6.0556747686531134E-4</v>
      </c>
      <c r="W15" s="22">
        <f t="shared" si="2"/>
        <v>-8.0435744098680456E-2</v>
      </c>
      <c r="Y15" s="28">
        <v>-4</v>
      </c>
      <c r="Z15" s="29">
        <f t="shared" ref="Z15:Z44" si="38">J15</f>
        <v>-1.4303871202779872E-2</v>
      </c>
      <c r="AA15" s="22">
        <f t="shared" si="3"/>
        <v>-0.93416878468789666</v>
      </c>
      <c r="AB15" s="29">
        <f t="shared" ref="AB15:AB44" si="39">L15</f>
        <v>4.2846872930083491E-3</v>
      </c>
      <c r="AC15" s="22">
        <f t="shared" si="4"/>
        <v>0.26578226553349521</v>
      </c>
      <c r="AD15" s="29">
        <f t="shared" ref="AD15:AD44" si="40">N15</f>
        <v>2.4527957647758614E-3</v>
      </c>
      <c r="AE15" s="22">
        <f t="shared" si="4"/>
        <v>0.43098976142683126</v>
      </c>
    </row>
    <row r="16" spans="1:35">
      <c r="A16" s="28"/>
      <c r="B16" s="29"/>
      <c r="C16" s="22">
        <f>'OMS Declara COVID'!I16</f>
        <v>-0.22500057646920918</v>
      </c>
      <c r="D16" s="29"/>
      <c r="E16" s="22">
        <f>'Primer Confinamiento'!I16</f>
        <v>1.0625385715372404</v>
      </c>
      <c r="F16" s="29"/>
      <c r="G16" s="22">
        <f>'Primer día Vacunación'!I16</f>
        <v>-6.2393739606519234E-2</v>
      </c>
      <c r="I16" s="28"/>
      <c r="J16" s="29"/>
      <c r="K16" s="22">
        <f>'OMS Declara COVID (2)'!I16</f>
        <v>-0.98346267704565105</v>
      </c>
      <c r="L16" s="29"/>
      <c r="M16" s="22">
        <f>'Primer Confinamiento (2)'!I16</f>
        <v>0.24144815131797967</v>
      </c>
      <c r="N16" s="29"/>
      <c r="O16" s="22">
        <f>'Primer día Vacunación (2)'!I16</f>
        <v>0.3343173268161847</v>
      </c>
      <c r="Q16" s="28"/>
      <c r="R16" s="29"/>
      <c r="S16" s="22">
        <f t="shared" si="0"/>
        <v>-0.22500057646920918</v>
      </c>
      <c r="T16" s="29"/>
      <c r="U16" s="22">
        <f t="shared" si="1"/>
        <v>1.0625385715372404</v>
      </c>
      <c r="V16" s="29"/>
      <c r="W16" s="22">
        <f t="shared" si="2"/>
        <v>-6.2393739606519234E-2</v>
      </c>
      <c r="Y16" s="28"/>
      <c r="Z16" s="29"/>
      <c r="AA16" s="22">
        <f t="shared" si="3"/>
        <v>-0.98346267704565105</v>
      </c>
      <c r="AB16" s="29"/>
      <c r="AC16" s="22">
        <f t="shared" si="4"/>
        <v>0.24144815131797967</v>
      </c>
      <c r="AD16" s="29"/>
      <c r="AE16" s="22">
        <f t="shared" si="4"/>
        <v>0.3343173268161847</v>
      </c>
    </row>
    <row r="17" spans="1:31">
      <c r="A17" s="28">
        <v>-3</v>
      </c>
      <c r="B17" s="29">
        <f>'OMS Declara COVID'!J3</f>
        <v>-4.8907059702913726E-4</v>
      </c>
      <c r="C17" s="22">
        <f>'OMS Declara COVID'!J6</f>
        <v>-2.258542754572149E-2</v>
      </c>
      <c r="D17" s="29">
        <f>'Primer Confinamiento'!J3</f>
        <v>2.701856960182827E-2</v>
      </c>
      <c r="E17" s="22">
        <f>'Primer Confinamiento'!J6</f>
        <v>1.1850978844337321</v>
      </c>
      <c r="F17" s="29">
        <f>'Primer día Vacunación'!J3</f>
        <v>-3.3965616811032495E-4</v>
      </c>
      <c r="G17" s="22">
        <f>'Primer día Vacunación'!J6</f>
        <v>-4.2201712398939453E-2</v>
      </c>
      <c r="I17" s="28">
        <v>-3</v>
      </c>
      <c r="J17" s="29">
        <f>'OMS Declara COVID (2)'!J3</f>
        <v>-1.0189163301425941E-2</v>
      </c>
      <c r="K17" s="22">
        <f>'OMS Declara COVID (2)'!J6</f>
        <v>-0.76838636783834957</v>
      </c>
      <c r="L17" s="29">
        <f>'Primer Confinamiento (2)'!J3</f>
        <v>5.9706984506925354E-3</v>
      </c>
      <c r="M17" s="22">
        <f>'Primer Confinamiento (2)'!J6</f>
        <v>0.42766270005814755</v>
      </c>
      <c r="N17" s="29">
        <f>'Primer día Vacunación (2)'!J3</f>
        <v>2.3689121927148449E-3</v>
      </c>
      <c r="O17" s="22">
        <f>'Primer día Vacunación (2)'!J6</f>
        <v>0.48064441154575638</v>
      </c>
      <c r="Q17" s="28">
        <v>-3</v>
      </c>
      <c r="R17" s="29">
        <f t="shared" ref="R17:R44" si="41">B17</f>
        <v>-4.8907059702913726E-4</v>
      </c>
      <c r="S17" s="22">
        <f t="shared" si="0"/>
        <v>-2.258542754572149E-2</v>
      </c>
      <c r="T17" s="29">
        <f t="shared" ref="T17:T44" si="42">D17</f>
        <v>2.701856960182827E-2</v>
      </c>
      <c r="U17" s="22">
        <f t="shared" si="1"/>
        <v>1.1850978844337321</v>
      </c>
      <c r="V17" s="29">
        <f t="shared" ref="V17:V44" si="43">F17</f>
        <v>-3.3965616811032495E-4</v>
      </c>
      <c r="W17" s="22">
        <f t="shared" si="2"/>
        <v>-4.2201712398939453E-2</v>
      </c>
      <c r="Y17" s="28">
        <v>-3</v>
      </c>
      <c r="Z17" s="29">
        <f t="shared" ref="Z17:Z44" si="44">J17</f>
        <v>-1.0189163301425941E-2</v>
      </c>
      <c r="AA17" s="22">
        <f t="shared" si="3"/>
        <v>-0.76838636783834957</v>
      </c>
      <c r="AB17" s="29">
        <f t="shared" ref="AB17:AB44" si="45">L17</f>
        <v>5.9706984506925354E-3</v>
      </c>
      <c r="AC17" s="22">
        <f t="shared" si="4"/>
        <v>0.42766270005814755</v>
      </c>
      <c r="AD17" s="29">
        <f t="shared" ref="AD17:AD44" si="46">N17</f>
        <v>2.3689121927148449E-3</v>
      </c>
      <c r="AE17" s="22">
        <f t="shared" si="4"/>
        <v>0.48064441154575638</v>
      </c>
    </row>
    <row r="18" spans="1:31">
      <c r="A18" s="28"/>
      <c r="B18" s="29"/>
      <c r="C18" s="22">
        <f>'OMS Declara COVID'!J16</f>
        <v>-2.377720750298544E-2</v>
      </c>
      <c r="D18" s="29"/>
      <c r="E18" s="22">
        <f>'Primer Confinamiento'!J16</f>
        <v>1.0765943798131732</v>
      </c>
      <c r="F18" s="29"/>
      <c r="G18" s="22">
        <f>'Primer día Vacunación'!J16</f>
        <v>-3.2735728175004704E-2</v>
      </c>
      <c r="I18" s="28"/>
      <c r="J18" s="29"/>
      <c r="K18" s="22">
        <f>'OMS Declara COVID (2)'!J16</f>
        <v>-0.80893231149032474</v>
      </c>
      <c r="L18" s="29"/>
      <c r="M18" s="22">
        <f>'Primer Confinamiento (2)'!J16</f>
        <v>0.38850736752291787</v>
      </c>
      <c r="N18" s="29"/>
      <c r="O18" s="22">
        <f>'Primer día Vacunación (2)'!J16</f>
        <v>0.37283427403273761</v>
      </c>
      <c r="Q18" s="28"/>
      <c r="R18" s="29"/>
      <c r="S18" s="22">
        <f t="shared" si="0"/>
        <v>-2.377720750298544E-2</v>
      </c>
      <c r="T18" s="29"/>
      <c r="U18" s="22">
        <f t="shared" si="1"/>
        <v>1.0765943798131732</v>
      </c>
      <c r="V18" s="29"/>
      <c r="W18" s="22">
        <f t="shared" si="2"/>
        <v>-3.2735728175004704E-2</v>
      </c>
      <c r="Y18" s="28"/>
      <c r="Z18" s="29"/>
      <c r="AA18" s="22">
        <f t="shared" si="3"/>
        <v>-0.80893231149032474</v>
      </c>
      <c r="AB18" s="29"/>
      <c r="AC18" s="22">
        <f t="shared" si="4"/>
        <v>0.38850736752291787</v>
      </c>
      <c r="AD18" s="29"/>
      <c r="AE18" s="22">
        <f t="shared" si="4"/>
        <v>0.37283427403273761</v>
      </c>
    </row>
    <row r="19" spans="1:31">
      <c r="A19" s="28">
        <v>-2</v>
      </c>
      <c r="B19" s="29">
        <f>'OMS Declara COVID'!K3</f>
        <v>5.1775685612113166E-3</v>
      </c>
      <c r="C19" s="22">
        <f>'OMS Declara COVID'!K6</f>
        <v>0.22542722231843776</v>
      </c>
      <c r="D19" s="29">
        <f>'Primer Confinamiento'!K3</f>
        <v>2.1140673115045864E-2</v>
      </c>
      <c r="E19" s="22">
        <f>'Primer Confinamiento'!K6</f>
        <v>0.87424754109649849</v>
      </c>
      <c r="F19" s="29">
        <f>'Primer día Vacunación'!K3</f>
        <v>-1.8878148374427738E-3</v>
      </c>
      <c r="G19" s="22">
        <f>'Primer día Vacunación'!K6</f>
        <v>-0.22114325703804733</v>
      </c>
      <c r="I19" s="28">
        <v>-2</v>
      </c>
      <c r="J19" s="29">
        <f>'OMS Declara COVID (2)'!K3</f>
        <v>-4.3389777929327966E-3</v>
      </c>
      <c r="K19" s="22">
        <f>'OMS Declara COVID (2)'!K6</f>
        <v>-0.40075060394170386</v>
      </c>
      <c r="L19" s="29">
        <f>'Primer Confinamiento (2)'!K3</f>
        <v>-1.8491268450511189E-3</v>
      </c>
      <c r="M19" s="22">
        <f>'Primer Confinamiento (2)'!K6</f>
        <v>-0.16221408789689717</v>
      </c>
      <c r="N19" s="29">
        <f>'Primer día Vacunación (2)'!K3</f>
        <v>6.8204891795198286E-4</v>
      </c>
      <c r="O19" s="22">
        <f>'Primer día Vacunación (2)'!K6</f>
        <v>0.1694868810276875</v>
      </c>
      <c r="Q19" s="28">
        <v>-2</v>
      </c>
      <c r="R19" s="29">
        <f t="shared" ref="R19:R44" si="47">B19</f>
        <v>5.1775685612113166E-3</v>
      </c>
      <c r="S19" s="22">
        <f t="shared" si="0"/>
        <v>0.22542722231843776</v>
      </c>
      <c r="T19" s="29">
        <f t="shared" ref="T19:T44" si="48">D19</f>
        <v>2.1140673115045864E-2</v>
      </c>
      <c r="U19" s="22">
        <f t="shared" si="1"/>
        <v>0.87424754109649849</v>
      </c>
      <c r="V19" s="29">
        <f t="shared" ref="V19:V44" si="49">F19</f>
        <v>-1.8878148374427738E-3</v>
      </c>
      <c r="W19" s="22">
        <f t="shared" si="2"/>
        <v>-0.22114325703804733</v>
      </c>
      <c r="Y19" s="28">
        <v>-2</v>
      </c>
      <c r="Z19" s="29">
        <f t="shared" ref="Z19:Z44" si="50">J19</f>
        <v>-4.3389777929327966E-3</v>
      </c>
      <c r="AA19" s="22">
        <f t="shared" si="3"/>
        <v>-0.40075060394170386</v>
      </c>
      <c r="AB19" s="29">
        <f t="shared" ref="AB19:AB44" si="51">L19</f>
        <v>-1.8491268450511189E-3</v>
      </c>
      <c r="AC19" s="22">
        <f t="shared" si="4"/>
        <v>-0.16221408789689717</v>
      </c>
      <c r="AD19" s="29">
        <f t="shared" ref="AD19:AD44" si="52">N19</f>
        <v>6.8204891795198286E-4</v>
      </c>
      <c r="AE19" s="22">
        <f t="shared" si="4"/>
        <v>0.1694868810276875</v>
      </c>
    </row>
    <row r="20" spans="1:31">
      <c r="A20" s="28"/>
      <c r="B20" s="29"/>
      <c r="C20" s="22">
        <f>'OMS Declara COVID'!K16</f>
        <v>0.23732248730011365</v>
      </c>
      <c r="D20" s="29"/>
      <c r="E20" s="22">
        <f>'Primer Confinamiento'!K16</f>
        <v>0.79420442958575443</v>
      </c>
      <c r="F20" s="29"/>
      <c r="G20" s="22">
        <f>'Primer día Vacunación'!K16</f>
        <v>-0.17154009016739899</v>
      </c>
      <c r="I20" s="28"/>
      <c r="J20" s="29"/>
      <c r="K20" s="22">
        <f>'OMS Declara COVID (2)'!K16</f>
        <v>-0.42189727192805432</v>
      </c>
      <c r="L20" s="29"/>
      <c r="M20" s="22">
        <f>'Primer Confinamiento (2)'!K16</f>
        <v>-0.14736232141682215</v>
      </c>
      <c r="N20" s="29"/>
      <c r="O20" s="22">
        <f>'Primer día Vacunación (2)'!K16</f>
        <v>0.13147041082368899</v>
      </c>
      <c r="Q20" s="28"/>
      <c r="R20" s="29"/>
      <c r="S20" s="22">
        <f t="shared" si="0"/>
        <v>0.23732248730011365</v>
      </c>
      <c r="T20" s="29"/>
      <c r="U20" s="22">
        <f t="shared" si="1"/>
        <v>0.79420442958575443</v>
      </c>
      <c r="V20" s="29"/>
      <c r="W20" s="22">
        <f t="shared" si="2"/>
        <v>-0.17154009016739899</v>
      </c>
      <c r="Y20" s="28"/>
      <c r="Z20" s="29"/>
      <c r="AA20" s="22">
        <f t="shared" si="3"/>
        <v>-0.42189727192805432</v>
      </c>
      <c r="AB20" s="29"/>
      <c r="AC20" s="22">
        <f t="shared" si="4"/>
        <v>-0.14736232141682215</v>
      </c>
      <c r="AD20" s="29"/>
      <c r="AE20" s="22">
        <f t="shared" si="4"/>
        <v>0.13147041082368899</v>
      </c>
    </row>
    <row r="21" spans="1:31">
      <c r="A21" s="28">
        <v>-1</v>
      </c>
      <c r="B21" s="29">
        <f>'OMS Declara COVID'!L3</f>
        <v>9.5259800712883622E-3</v>
      </c>
      <c r="C21" s="22">
        <f>'OMS Declara COVID'!L6</f>
        <v>0.39346981813254106</v>
      </c>
      <c r="D21" s="29">
        <f>'Primer Confinamiento'!L3</f>
        <v>2.3883806736837862E-2</v>
      </c>
      <c r="E21" s="22">
        <f>'Primer Confinamiento'!L6</f>
        <v>0.93700177040292854</v>
      </c>
      <c r="F21" s="29">
        <f>'Primer día Vacunación'!L3</f>
        <v>-2.3842786754652099E-3</v>
      </c>
      <c r="G21" s="22">
        <f>'Primer día Vacunación'!L6</f>
        <v>-0.2649674802696606</v>
      </c>
      <c r="I21" s="28">
        <v>-1</v>
      </c>
      <c r="J21" s="29">
        <f>'OMS Declara COVID (2)'!L3</f>
        <v>0</v>
      </c>
      <c r="K21" s="22">
        <f>'OMS Declara COVID (2)'!L6</f>
        <v>0</v>
      </c>
      <c r="L21" s="29">
        <f>'Primer Confinamiento (2)'!L3</f>
        <v>0</v>
      </c>
      <c r="M21" s="22">
        <f>'Primer Confinamiento (2)'!L6</f>
        <v>0</v>
      </c>
      <c r="N21" s="29">
        <f>'Primer día Vacunación (2)'!L3</f>
        <v>0</v>
      </c>
      <c r="O21" s="22">
        <f>'Primer día Vacunación (2)'!L6</f>
        <v>0</v>
      </c>
      <c r="Q21" s="28">
        <v>-1</v>
      </c>
      <c r="R21" s="29">
        <f t="shared" ref="R21:R44" si="53">B21</f>
        <v>9.5259800712883622E-3</v>
      </c>
      <c r="S21" s="22">
        <f t="shared" si="0"/>
        <v>0.39346981813254106</v>
      </c>
      <c r="T21" s="29">
        <f t="shared" ref="T21:T44" si="54">D21</f>
        <v>2.3883806736837862E-2</v>
      </c>
      <c r="U21" s="22">
        <f t="shared" si="1"/>
        <v>0.93700177040292854</v>
      </c>
      <c r="V21" s="29">
        <f t="shared" ref="V21:V44" si="55">F21</f>
        <v>-2.3842786754652099E-3</v>
      </c>
      <c r="W21" s="22">
        <f t="shared" si="2"/>
        <v>-0.2649674802696606</v>
      </c>
      <c r="Y21" s="28">
        <v>-1</v>
      </c>
      <c r="Z21" s="29">
        <f t="shared" ref="Z21:Z44" si="56">J21</f>
        <v>0</v>
      </c>
      <c r="AA21" s="22">
        <f t="shared" si="3"/>
        <v>0</v>
      </c>
      <c r="AB21" s="29">
        <f t="shared" ref="AB21:AB44" si="57">L21</f>
        <v>0</v>
      </c>
      <c r="AC21" s="22">
        <f t="shared" si="4"/>
        <v>0</v>
      </c>
      <c r="AD21" s="29">
        <f t="shared" ref="AD21:AD44" si="58">N21</f>
        <v>0</v>
      </c>
      <c r="AE21" s="22">
        <f t="shared" si="4"/>
        <v>0</v>
      </c>
    </row>
    <row r="22" spans="1:31">
      <c r="A22" s="28"/>
      <c r="B22" s="29"/>
      <c r="C22" s="22">
        <f>'OMS Declara COVID'!L16</f>
        <v>0.41423229615468005</v>
      </c>
      <c r="D22" s="29"/>
      <c r="E22" s="22">
        <f>'Primer Confinamiento'!L16</f>
        <v>0.85121309652223442</v>
      </c>
      <c r="F22" s="29"/>
      <c r="G22" s="22">
        <f>'Primer día Vacunación'!L16</f>
        <v>-0.20553439460768205</v>
      </c>
      <c r="I22" s="28"/>
      <c r="J22" s="29"/>
      <c r="K22" s="22">
        <f>'OMS Declara COVID (2)'!L16</f>
        <v>0</v>
      </c>
      <c r="L22" s="29"/>
      <c r="M22" s="22">
        <f>'Primer Confinamiento (2)'!L16</f>
        <v>0</v>
      </c>
      <c r="N22" s="29"/>
      <c r="O22" s="22">
        <f>'Primer día Vacunación (2)'!L16</f>
        <v>0</v>
      </c>
      <c r="Q22" s="28"/>
      <c r="R22" s="29"/>
      <c r="S22" s="22">
        <f t="shared" si="0"/>
        <v>0.41423229615468005</v>
      </c>
      <c r="T22" s="29"/>
      <c r="U22" s="22">
        <f t="shared" si="1"/>
        <v>0.85121309652223442</v>
      </c>
      <c r="V22" s="29"/>
      <c r="W22" s="22">
        <f t="shared" si="2"/>
        <v>-0.20553439460768205</v>
      </c>
      <c r="Y22" s="28"/>
      <c r="Z22" s="29"/>
      <c r="AA22" s="22">
        <f t="shared" si="3"/>
        <v>0</v>
      </c>
      <c r="AB22" s="29"/>
      <c r="AC22" s="22">
        <f t="shared" si="4"/>
        <v>0</v>
      </c>
      <c r="AD22" s="29"/>
      <c r="AE22" s="22">
        <f t="shared" si="4"/>
        <v>0</v>
      </c>
    </row>
    <row r="23" spans="1:31">
      <c r="A23" s="28">
        <v>0</v>
      </c>
      <c r="B23" s="29">
        <f>'OMS Declara COVID'!M3</f>
        <v>2.0325719996439211E-2</v>
      </c>
      <c r="C23" s="22">
        <f>'OMS Declara COVID'!M6</f>
        <v>0.80048159684345532</v>
      </c>
      <c r="D23" s="29">
        <f>'Primer Confinamiento'!M3</f>
        <v>2.3794585000294736E-2</v>
      </c>
      <c r="E23" s="22">
        <f>'Primer Confinamiento'!M6</f>
        <v>0.89005871161433492</v>
      </c>
      <c r="F23" s="29">
        <f>'Primer día Vacunación'!M3</f>
        <v>3.8630219799193856E-3</v>
      </c>
      <c r="G23" s="22">
        <f>'Primer día Vacunación'!M6</f>
        <v>0.40932323505484569</v>
      </c>
      <c r="I23" s="28">
        <v>0</v>
      </c>
      <c r="J23" s="29">
        <f>'OMS Declara COVID (2)'!M3</f>
        <v>1.0447493312127021E-2</v>
      </c>
      <c r="K23" s="31" t="s">
        <v>411</v>
      </c>
      <c r="L23" s="29">
        <f>'Primer Confinamiento (2)'!M3</f>
        <v>-4.889522757611231E-3</v>
      </c>
      <c r="M23" s="31" t="s">
        <v>411</v>
      </c>
      <c r="N23" s="29">
        <f>'Primer día Vacunación (2)'!M3</f>
        <v>6.05492878133429E-3</v>
      </c>
      <c r="O23" s="31" t="s">
        <v>411</v>
      </c>
      <c r="Q23" s="28">
        <v>0</v>
      </c>
      <c r="R23" s="29">
        <f t="shared" ref="R23:R44" si="59">B23</f>
        <v>2.0325719996439211E-2</v>
      </c>
      <c r="S23" s="22">
        <f t="shared" si="0"/>
        <v>0.80048159684345532</v>
      </c>
      <c r="T23" s="29">
        <f t="shared" ref="T23:T44" si="60">D23</f>
        <v>2.3794585000294736E-2</v>
      </c>
      <c r="U23" s="22">
        <f t="shared" si="1"/>
        <v>0.89005871161433492</v>
      </c>
      <c r="V23" s="29">
        <f t="shared" ref="V23:V44" si="61">F23</f>
        <v>3.8630219799193856E-3</v>
      </c>
      <c r="W23" s="22">
        <f t="shared" si="2"/>
        <v>0.40932323505484569</v>
      </c>
      <c r="Y23" s="28">
        <v>0</v>
      </c>
      <c r="Z23" s="29">
        <f t="shared" ref="Z23:Z44" si="62">J23</f>
        <v>1.0447493312127021E-2</v>
      </c>
      <c r="AA23" s="22" t="str">
        <f t="shared" si="3"/>
        <v>-</v>
      </c>
      <c r="AB23" s="29">
        <f t="shared" ref="AB23:AB44" si="63">L23</f>
        <v>-4.889522757611231E-3</v>
      </c>
      <c r="AC23" s="22" t="str">
        <f t="shared" si="4"/>
        <v>-</v>
      </c>
      <c r="AD23" s="29">
        <f t="shared" ref="AD23:AD44" si="64">N23</f>
        <v>6.05492878133429E-3</v>
      </c>
      <c r="AE23" s="22" t="str">
        <f t="shared" si="4"/>
        <v>-</v>
      </c>
    </row>
    <row r="24" spans="1:31">
      <c r="A24" s="28"/>
      <c r="B24" s="29"/>
      <c r="C24" s="22">
        <f>'OMS Declara COVID'!M16</f>
        <v>0.84272113033669627</v>
      </c>
      <c r="D24" s="29"/>
      <c r="E24" s="22">
        <f>'Primer Confinamiento'!M16</f>
        <v>0.80856798346713188</v>
      </c>
      <c r="F24" s="29"/>
      <c r="G24" s="22">
        <f>'Primer día Vacunación'!M16</f>
        <v>0.31751067425419738</v>
      </c>
      <c r="I24" s="28"/>
      <c r="J24" s="29"/>
      <c r="K24" s="31" t="s">
        <v>411</v>
      </c>
      <c r="L24" s="29"/>
      <c r="M24" s="31" t="s">
        <v>411</v>
      </c>
      <c r="N24" s="29"/>
      <c r="O24" s="31" t="s">
        <v>411</v>
      </c>
      <c r="Q24" s="28"/>
      <c r="R24" s="29"/>
      <c r="S24" s="22">
        <f t="shared" si="0"/>
        <v>0.84272113033669627</v>
      </c>
      <c r="T24" s="29"/>
      <c r="U24" s="22">
        <f t="shared" si="1"/>
        <v>0.80856798346713188</v>
      </c>
      <c r="V24" s="29"/>
      <c r="W24" s="22">
        <f t="shared" si="2"/>
        <v>0.31751067425419738</v>
      </c>
      <c r="Y24" s="28"/>
      <c r="Z24" s="29"/>
      <c r="AA24" s="22" t="str">
        <f t="shared" si="3"/>
        <v>-</v>
      </c>
      <c r="AB24" s="29"/>
      <c r="AC24" s="22" t="str">
        <f t="shared" si="4"/>
        <v>-</v>
      </c>
      <c r="AD24" s="29"/>
      <c r="AE24" s="22" t="str">
        <f t="shared" si="4"/>
        <v>-</v>
      </c>
    </row>
    <row r="25" spans="1:31">
      <c r="A25" s="28">
        <v>1</v>
      </c>
      <c r="B25" s="29">
        <f>'OMS Declara COVID'!N3</f>
        <v>2.2659792083908246E-2</v>
      </c>
      <c r="C25" s="22">
        <f>'OMS Declara COVID'!N6</f>
        <v>0.85441143792885155</v>
      </c>
      <c r="D25" s="29">
        <f>'Primer Confinamiento'!N3</f>
        <v>7.8058526258331824E-3</v>
      </c>
      <c r="E25" s="22">
        <f>'Primer Confinamiento'!N6</f>
        <v>0.27955456449425919</v>
      </c>
      <c r="F25" s="29">
        <f>'Primer día Vacunación'!N3</f>
        <v>4.6673009457932667E-3</v>
      </c>
      <c r="G25" s="22">
        <f>'Primer día Vacunación'!N6</f>
        <v>0.47348992577619636</v>
      </c>
      <c r="I25" s="28">
        <v>1</v>
      </c>
      <c r="J25" s="29">
        <f>'OMS Declara COVID (2)'!N3</f>
        <v>1.2684589596483997E-2</v>
      </c>
      <c r="K25" s="22">
        <f>'OMS Declara COVID (2)'!N6</f>
        <v>1.6568308648234058</v>
      </c>
      <c r="L25" s="29">
        <f>'Primer Confinamiento (2)'!N3</f>
        <v>-2.1406332048686916E-2</v>
      </c>
      <c r="M25" s="22">
        <f>'Primer Confinamiento (2)'!N6</f>
        <v>-2.6557006565898709</v>
      </c>
      <c r="N25" s="29">
        <f>'Primer día Vacunación (2)'!N3</f>
        <v>6.6983454505387119E-3</v>
      </c>
      <c r="O25" s="22">
        <f>'Primer día Vacunación (2)'!N6</f>
        <v>2.353981810585839</v>
      </c>
      <c r="Q25" s="28">
        <v>1</v>
      </c>
      <c r="R25" s="29">
        <f t="shared" ref="R25:R44" si="65">B25</f>
        <v>2.2659792083908246E-2</v>
      </c>
      <c r="S25" s="22">
        <f t="shared" si="0"/>
        <v>0.85441143792885155</v>
      </c>
      <c r="T25" s="29">
        <f t="shared" ref="T25:T44" si="66">D25</f>
        <v>7.8058526258331824E-3</v>
      </c>
      <c r="U25" s="22">
        <f t="shared" si="1"/>
        <v>0.27955456449425919</v>
      </c>
      <c r="V25" s="29">
        <f t="shared" ref="V25:V44" si="67">F25</f>
        <v>4.6673009457932667E-3</v>
      </c>
      <c r="W25" s="22">
        <f t="shared" si="2"/>
        <v>0.47348992577619636</v>
      </c>
      <c r="Y25" s="28">
        <v>1</v>
      </c>
      <c r="Z25" s="29">
        <f t="shared" ref="Z25:Z44" si="68">J25</f>
        <v>1.2684589596483997E-2</v>
      </c>
      <c r="AA25" s="22" t="str">
        <f t="shared" si="3"/>
        <v>1.66**</v>
      </c>
      <c r="AB25" s="29">
        <f t="shared" ref="AB25:AB44" si="69">L25</f>
        <v>-2.1406332048686916E-2</v>
      </c>
      <c r="AC25" s="22" t="str">
        <f t="shared" si="4"/>
        <v>-2.66***</v>
      </c>
      <c r="AD25" s="29">
        <f t="shared" ref="AD25:AD44" si="70">N25</f>
        <v>6.6983454505387119E-3</v>
      </c>
      <c r="AE25" s="22" t="str">
        <f t="shared" si="4"/>
        <v>2.35***</v>
      </c>
    </row>
    <row r="26" spans="1:31">
      <c r="A26" s="28"/>
      <c r="B26" s="29"/>
      <c r="C26" s="22">
        <f>'OMS Declara COVID'!N16</f>
        <v>0.89949672245221568</v>
      </c>
      <c r="D26" s="29"/>
      <c r="E26" s="22">
        <f>'Primer Confinamiento'!N16</f>
        <v>0.25395950574112097</v>
      </c>
      <c r="F26" s="29"/>
      <c r="G26" s="22">
        <f>'Primer día Vacunación'!N16</f>
        <v>0.36728456317811026</v>
      </c>
      <c r="I26" s="28"/>
      <c r="J26" s="29"/>
      <c r="K26" s="22">
        <f>'OMS Declara COVID (2)'!N16</f>
        <v>1.7442579375797456</v>
      </c>
      <c r="L26" s="29"/>
      <c r="M26" s="22">
        <f>'Primer Confinamiento (2)'!N16</f>
        <v>-2.4125537973742652</v>
      </c>
      <c r="N26" s="29"/>
      <c r="O26" s="22">
        <f>'Primer día Vacunación (2)'!N16</f>
        <v>1.8259758739595593</v>
      </c>
      <c r="Q26" s="28"/>
      <c r="R26" s="29"/>
      <c r="S26" s="22">
        <f t="shared" si="0"/>
        <v>0.89949672245221568</v>
      </c>
      <c r="T26" s="29"/>
      <c r="U26" s="22">
        <f t="shared" si="1"/>
        <v>0.25395950574112097</v>
      </c>
      <c r="V26" s="29"/>
      <c r="W26" s="22">
        <f t="shared" si="2"/>
        <v>0.36728456317811026</v>
      </c>
      <c r="Y26" s="28"/>
      <c r="Z26" s="29"/>
      <c r="AA26" s="22" t="str">
        <f t="shared" si="3"/>
        <v>1.74**</v>
      </c>
      <c r="AB26" s="29"/>
      <c r="AC26" s="22" t="str">
        <f t="shared" si="4"/>
        <v>-2.41***</v>
      </c>
      <c r="AD26" s="29"/>
      <c r="AE26" s="22" t="str">
        <f t="shared" si="4"/>
        <v>1.83**</v>
      </c>
    </row>
    <row r="27" spans="1:31">
      <c r="A27" s="28">
        <v>2</v>
      </c>
      <c r="B27" s="29">
        <f>'OMS Declara COVID'!O3</f>
        <v>2.4069253648569402E-2</v>
      </c>
      <c r="C27" s="22">
        <f>'OMS Declara COVID'!O6</f>
        <v>0.87195225158652312</v>
      </c>
      <c r="D27" s="29">
        <f>'Primer Confinamiento'!O3</f>
        <v>1.7482091349182573E-2</v>
      </c>
      <c r="E27" s="22">
        <f>'Primer Confinamiento'!O6</f>
        <v>0.60153177362588095</v>
      </c>
      <c r="F27" s="29">
        <f>'Primer día Vacunación'!O3</f>
        <v>5.6700563471649467E-3</v>
      </c>
      <c r="G27" s="22">
        <f>'Primer día Vacunación'!O6</f>
        <v>0.55265138136207503</v>
      </c>
      <c r="I27" s="28">
        <v>2</v>
      </c>
      <c r="J27" s="29">
        <f>'OMS Declara COVID (2)'!O3</f>
        <v>1.3662282748644783E-2</v>
      </c>
      <c r="K27" s="22">
        <f>'OMS Declara COVID (2)'!O6</f>
        <v>1.2618566685590134</v>
      </c>
      <c r="L27" s="29">
        <f>'Primer Confinamiento (2)'!O3</f>
        <v>-1.3628062296665799E-2</v>
      </c>
      <c r="M27" s="22">
        <f>'Primer Confinamiento (2)'!O6</f>
        <v>-1.1955176039827722</v>
      </c>
      <c r="N27" s="29">
        <f>'Primer día Vacunación (2)'!O3</f>
        <v>7.2128920248808459E-3</v>
      </c>
      <c r="O27" s="22">
        <f>'Primer día Vacunación (2)'!O6</f>
        <v>1.7923796084265629</v>
      </c>
      <c r="Q27" s="28">
        <v>2</v>
      </c>
      <c r="R27" s="29">
        <f t="shared" ref="R27:R44" si="71">B27</f>
        <v>2.4069253648569402E-2</v>
      </c>
      <c r="S27" s="22">
        <f t="shared" si="0"/>
        <v>0.87195225158652312</v>
      </c>
      <c r="T27" s="29">
        <f t="shared" ref="T27:T44" si="72">D27</f>
        <v>1.7482091349182573E-2</v>
      </c>
      <c r="U27" s="22">
        <f t="shared" si="1"/>
        <v>0.60153177362588095</v>
      </c>
      <c r="V27" s="29">
        <f t="shared" ref="V27:V44" si="73">F27</f>
        <v>5.6700563471649467E-3</v>
      </c>
      <c r="W27" s="22">
        <f t="shared" si="2"/>
        <v>0.55265138136207503</v>
      </c>
      <c r="Y27" s="28">
        <v>2</v>
      </c>
      <c r="Z27" s="29">
        <f t="shared" ref="Z27:Z44" si="74">J27</f>
        <v>1.3662282748644783E-2</v>
      </c>
      <c r="AA27" s="22">
        <f t="shared" si="3"/>
        <v>1.2618566685590134</v>
      </c>
      <c r="AB27" s="29">
        <f t="shared" ref="AB27:AB44" si="75">L27</f>
        <v>-1.3628062296665799E-2</v>
      </c>
      <c r="AC27" s="22">
        <f t="shared" si="4"/>
        <v>-1.1955176039827722</v>
      </c>
      <c r="AD27" s="29">
        <f t="shared" ref="AD27:AD44" si="76">N27</f>
        <v>7.2128920248808459E-3</v>
      </c>
      <c r="AE27" s="22" t="str">
        <f t="shared" si="4"/>
        <v>1.79**</v>
      </c>
    </row>
    <row r="28" spans="1:31">
      <c r="A28" s="28"/>
      <c r="B28" s="29"/>
      <c r="C28" s="22">
        <f>'OMS Declara COVID'!O16</f>
        <v>0.91796312364233468</v>
      </c>
      <c r="D28" s="29"/>
      <c r="E28" s="22">
        <f>'Primer Confinamiento'!O16</f>
        <v>0.54645758402827183</v>
      </c>
      <c r="F28" s="29"/>
      <c r="G28" s="22">
        <f>'Primer día Vacunación'!O16</f>
        <v>0.42868984141658661</v>
      </c>
      <c r="I28" s="28"/>
      <c r="J28" s="29"/>
      <c r="K28" s="22">
        <f>'OMS Declara COVID (2)'!O16</f>
        <v>1.3284418807930574</v>
      </c>
      <c r="L28" s="29"/>
      <c r="M28" s="22">
        <f>'Primer Confinamiento (2)'!O16</f>
        <v>-1.0860601055165702</v>
      </c>
      <c r="N28" s="29"/>
      <c r="O28" s="22">
        <f>'Primer día Vacunación (2)'!O16</f>
        <v>1.3903429105722225</v>
      </c>
      <c r="Q28" s="28"/>
      <c r="R28" s="29"/>
      <c r="S28" s="22">
        <f t="shared" si="0"/>
        <v>0.91796312364233468</v>
      </c>
      <c r="T28" s="29"/>
      <c r="U28" s="22">
        <f t="shared" si="1"/>
        <v>0.54645758402827183</v>
      </c>
      <c r="V28" s="29"/>
      <c r="W28" s="22">
        <f t="shared" si="2"/>
        <v>0.42868984141658661</v>
      </c>
      <c r="Y28" s="28"/>
      <c r="Z28" s="29"/>
      <c r="AA28" s="22" t="str">
        <f t="shared" si="3"/>
        <v>1.33*</v>
      </c>
      <c r="AB28" s="29"/>
      <c r="AC28" s="22">
        <f t="shared" si="4"/>
        <v>-1.0860601055165702</v>
      </c>
      <c r="AD28" s="29"/>
      <c r="AE28" s="22" t="str">
        <f t="shared" si="4"/>
        <v>1.39*</v>
      </c>
    </row>
    <row r="29" spans="1:31">
      <c r="A29" s="28">
        <v>3</v>
      </c>
      <c r="B29" s="29">
        <f>'OMS Declara COVID'!P3</f>
        <v>2.1019845388379865E-2</v>
      </c>
      <c r="C29" s="22">
        <f>'OMS Declara COVID'!P6</f>
        <v>0.7337823400306448</v>
      </c>
      <c r="D29" s="29">
        <f>'Primer Confinamiento'!P3</f>
        <v>1.2304756337579881E-2</v>
      </c>
      <c r="E29" s="22">
        <f>'Primer Confinamiento'!P6</f>
        <v>0.40798656632864433</v>
      </c>
      <c r="F29" s="29">
        <f>'Primer día Vacunación'!P3</f>
        <v>8.3134692852229741E-3</v>
      </c>
      <c r="G29" s="22">
        <f>'Primer día Vacunación'!P6</f>
        <v>0.78082523396299042</v>
      </c>
      <c r="I29" s="28">
        <v>3</v>
      </c>
      <c r="J29" s="29">
        <f>'OMS Declara COVID (2)'!P3</f>
        <v>8.4553483632796578E-3</v>
      </c>
      <c r="K29" s="22">
        <f>'OMS Declara COVID (2)'!P6</f>
        <v>0.63763571408843356</v>
      </c>
      <c r="L29" s="29">
        <f>'Primer Confinamiento (2)'!P3</f>
        <v>-1.9325099827873005E-2</v>
      </c>
      <c r="M29" s="22">
        <f>'Primer Confinamiento (2)'!P6</f>
        <v>-1.3841972492050416</v>
      </c>
      <c r="N29" s="29">
        <f>'Primer día Vacunación (2)'!P3</f>
        <v>9.5795192983005872E-3</v>
      </c>
      <c r="O29" s="22">
        <f>'Primer día Vacunación (2)'!P6</f>
        <v>1.943652631018876</v>
      </c>
      <c r="Q29" s="28">
        <v>3</v>
      </c>
      <c r="R29" s="29">
        <f t="shared" ref="R29:R44" si="77">B29</f>
        <v>2.1019845388379865E-2</v>
      </c>
      <c r="S29" s="22">
        <f t="shared" si="0"/>
        <v>0.7337823400306448</v>
      </c>
      <c r="T29" s="29">
        <f t="shared" ref="T29:T44" si="78">D29</f>
        <v>1.2304756337579881E-2</v>
      </c>
      <c r="U29" s="22">
        <f t="shared" si="1"/>
        <v>0.40798656632864433</v>
      </c>
      <c r="V29" s="29">
        <f t="shared" ref="V29:V44" si="79">F29</f>
        <v>8.3134692852229741E-3</v>
      </c>
      <c r="W29" s="22">
        <f t="shared" si="2"/>
        <v>0.78082523396299042</v>
      </c>
      <c r="Y29" s="28">
        <v>3</v>
      </c>
      <c r="Z29" s="29">
        <f t="shared" ref="Z29:Z44" si="80">J29</f>
        <v>8.4553483632796578E-3</v>
      </c>
      <c r="AA29" s="22">
        <f t="shared" si="3"/>
        <v>0.63763571408843356</v>
      </c>
      <c r="AB29" s="29">
        <f t="shared" ref="AB29:AB44" si="81">L29</f>
        <v>-1.9325099827873005E-2</v>
      </c>
      <c r="AC29" s="22" t="str">
        <f t="shared" si="4"/>
        <v>-1.38*</v>
      </c>
      <c r="AD29" s="29">
        <f t="shared" ref="AD29:AD44" si="82">N29</f>
        <v>9.5795192983005872E-3</v>
      </c>
      <c r="AE29" s="22" t="str">
        <f t="shared" si="4"/>
        <v>1.94**</v>
      </c>
    </row>
    <row r="30" spans="1:31">
      <c r="A30" s="28"/>
      <c r="B30" s="29"/>
      <c r="C30" s="22">
        <f>'OMS Declara COVID'!P16</f>
        <v>0.77250231042183737</v>
      </c>
      <c r="D30" s="29"/>
      <c r="E30" s="22">
        <f>'Primer Confinamiento'!P16</f>
        <v>0.370632713228216</v>
      </c>
      <c r="F30" s="29"/>
      <c r="G30" s="22">
        <f>'Primer día Vacunación'!P16</f>
        <v>0.60568354121666546</v>
      </c>
      <c r="I30" s="28"/>
      <c r="J30" s="29"/>
      <c r="K30" s="22">
        <f>'OMS Declara COVID (2)'!P16</f>
        <v>0.67128225288199461</v>
      </c>
      <c r="L30" s="29"/>
      <c r="M30" s="22">
        <f>'Primer Confinamiento (2)'!P16</f>
        <v>-1.2574648884459565</v>
      </c>
      <c r="N30" s="29"/>
      <c r="O30" s="22">
        <f>'Primer día Vacunación (2)'!P16</f>
        <v>1.5076848918876005</v>
      </c>
      <c r="Q30" s="28"/>
      <c r="R30" s="29"/>
      <c r="S30" s="22">
        <f t="shared" si="0"/>
        <v>0.77250231042183737</v>
      </c>
      <c r="T30" s="29"/>
      <c r="U30" s="22">
        <f t="shared" si="1"/>
        <v>0.370632713228216</v>
      </c>
      <c r="V30" s="29"/>
      <c r="W30" s="22">
        <f t="shared" si="2"/>
        <v>0.60568354121666546</v>
      </c>
      <c r="Y30" s="28"/>
      <c r="Z30" s="29"/>
      <c r="AA30" s="22">
        <f t="shared" si="3"/>
        <v>0.67128225288199461</v>
      </c>
      <c r="AB30" s="29"/>
      <c r="AC30" s="22">
        <f t="shared" si="4"/>
        <v>-1.2574648884459565</v>
      </c>
      <c r="AD30" s="29"/>
      <c r="AE30" s="22" t="str">
        <f t="shared" si="4"/>
        <v>1.51*</v>
      </c>
    </row>
    <row r="31" spans="1:31">
      <c r="A31" s="28">
        <v>4</v>
      </c>
      <c r="B31" s="29">
        <f>'OMS Declara COVID'!Q3</f>
        <v>2.3363430459602621E-2</v>
      </c>
      <c r="C31" s="22">
        <f>'OMS Declara COVID'!Q6</f>
        <v>0.78793925435369661</v>
      </c>
      <c r="D31" s="29">
        <f>'Primer Confinamiento'!Q3</f>
        <v>3.903141781773051E-3</v>
      </c>
      <c r="E31" s="22">
        <f>'Primer Confinamiento'!Q6</f>
        <v>0.12502750393838524</v>
      </c>
      <c r="F31" s="29">
        <f>'Primer día Vacunación'!Q3</f>
        <v>1.4114807743274931E-2</v>
      </c>
      <c r="G31" s="22">
        <f>'Primer día Vacunación'!Q6</f>
        <v>1.2807515753883658</v>
      </c>
      <c r="I31" s="28">
        <v>4</v>
      </c>
      <c r="J31" s="29">
        <f>'OMS Declara COVID (2)'!Q3</f>
        <v>9.7122543577334852E-3</v>
      </c>
      <c r="K31" s="22">
        <f>'OMS Declara COVID (2)'!Q6</f>
        <v>0.63429575961089169</v>
      </c>
      <c r="L31" s="29">
        <f>'Primer Confinamiento (2)'!Q3</f>
        <v>-2.7120638536681008E-2</v>
      </c>
      <c r="M31" s="22">
        <f>'Primer Confinamiento (2)'!Q6</f>
        <v>-1.682312911086006</v>
      </c>
      <c r="N31" s="29">
        <f>'Primer día Vacunación (2)'!Q3</f>
        <v>1.5342042865111205E-2</v>
      </c>
      <c r="O31" s="22">
        <f>'Primer día Vacunación (2)'!Q6</f>
        <v>2.6958067561889854</v>
      </c>
      <c r="Q31" s="28">
        <v>4</v>
      </c>
      <c r="R31" s="29">
        <f t="shared" ref="R31:R44" si="83">B31</f>
        <v>2.3363430459602621E-2</v>
      </c>
      <c r="S31" s="22">
        <f t="shared" si="0"/>
        <v>0.78793925435369661</v>
      </c>
      <c r="T31" s="29">
        <f t="shared" ref="T31:T44" si="84">D31</f>
        <v>3.903141781773051E-3</v>
      </c>
      <c r="U31" s="22">
        <f t="shared" si="1"/>
        <v>0.12502750393838524</v>
      </c>
      <c r="V31" s="29">
        <f t="shared" ref="V31:V44" si="85">F31</f>
        <v>1.4114807743274931E-2</v>
      </c>
      <c r="W31" s="22">
        <f t="shared" si="2"/>
        <v>1.2807515753883658</v>
      </c>
      <c r="Y31" s="28">
        <v>4</v>
      </c>
      <c r="Z31" s="29">
        <f t="shared" ref="Z31:Z44" si="86">J31</f>
        <v>9.7122543577334852E-3</v>
      </c>
      <c r="AA31" s="22">
        <f t="shared" si="3"/>
        <v>0.63429575961089169</v>
      </c>
      <c r="AB31" s="29">
        <f t="shared" ref="AB31:AB44" si="87">L31</f>
        <v>-2.7120638536681008E-2</v>
      </c>
      <c r="AC31" s="22" t="str">
        <f t="shared" si="4"/>
        <v>-1.68**</v>
      </c>
      <c r="AD31" s="29">
        <f t="shared" ref="AD31:AD44" si="88">N31</f>
        <v>1.5342042865111205E-2</v>
      </c>
      <c r="AE31" s="22" t="str">
        <f t="shared" si="4"/>
        <v>2.7***</v>
      </c>
    </row>
    <row r="32" spans="1:31">
      <c r="A32" s="28"/>
      <c r="B32" s="29"/>
      <c r="C32" s="22">
        <f>'OMS Declara COVID'!Q16</f>
        <v>0.82951695789635671</v>
      </c>
      <c r="D32" s="29"/>
      <c r="E32" s="22">
        <f>'Primer Confinamiento'!Q16</f>
        <v>0.11358041376173064</v>
      </c>
      <c r="F32" s="29"/>
      <c r="G32" s="22">
        <f>'Primer día Vacunación'!Q16</f>
        <v>0.99347474423043103</v>
      </c>
      <c r="I32" s="28"/>
      <c r="J32" s="29"/>
      <c r="K32" s="22">
        <f>'OMS Declara COVID (2)'!Q16</f>
        <v>0.66776605685239665</v>
      </c>
      <c r="L32" s="29"/>
      <c r="M32" s="22">
        <f>'Primer Confinamiento (2)'!Q16</f>
        <v>-1.5282861010487345</v>
      </c>
      <c r="N32" s="29"/>
      <c r="O32" s="22">
        <f>'Primer día Vacunación (2)'!Q16</f>
        <v>2.0911283492174491</v>
      </c>
      <c r="Q32" s="28"/>
      <c r="R32" s="29"/>
      <c r="S32" s="22">
        <f t="shared" si="0"/>
        <v>0.82951695789635671</v>
      </c>
      <c r="T32" s="29"/>
      <c r="U32" s="22">
        <f t="shared" si="1"/>
        <v>0.11358041376173064</v>
      </c>
      <c r="V32" s="29"/>
      <c r="W32" s="22">
        <f t="shared" si="2"/>
        <v>0.99347474423043103</v>
      </c>
      <c r="Y32" s="28"/>
      <c r="Z32" s="29"/>
      <c r="AA32" s="22">
        <f t="shared" si="3"/>
        <v>0.66776605685239665</v>
      </c>
      <c r="AB32" s="29"/>
      <c r="AC32" s="22" t="str">
        <f t="shared" si="4"/>
        <v>-1.53*</v>
      </c>
      <c r="AD32" s="29"/>
      <c r="AE32" s="22" t="str">
        <f t="shared" si="4"/>
        <v>2.09**</v>
      </c>
    </row>
    <row r="33" spans="1:31">
      <c r="A33" s="28">
        <v>5</v>
      </c>
      <c r="B33" s="29">
        <f>'OMS Declara COVID'!R3</f>
        <v>2.5214154281179093E-2</v>
      </c>
      <c r="C33" s="22">
        <f>'OMS Declara COVID'!R6</f>
        <v>0.82335318627605392</v>
      </c>
      <c r="D33" s="29">
        <f>'Primer Confinamiento'!R3</f>
        <v>-1.0444347971082802E-2</v>
      </c>
      <c r="E33" s="22">
        <f>'Primer Confinamiento'!R6</f>
        <v>-0.32393524613852631</v>
      </c>
      <c r="F33" s="29">
        <f>'Primer día Vacunación'!R3</f>
        <v>1.4932103802493383E-2</v>
      </c>
      <c r="G33" s="22">
        <f>'Primer día Vacunación'!R6</f>
        <v>1.3118874281865438</v>
      </c>
      <c r="I33" s="28">
        <v>5</v>
      </c>
      <c r="J33" s="29">
        <f>'OMS Declara COVID (2)'!R3</f>
        <v>6.8234053514653059E-3</v>
      </c>
      <c r="K33" s="22">
        <f>'OMS Declara COVID (2)'!R6</f>
        <v>0.39858222349303424</v>
      </c>
      <c r="L33" s="29">
        <f>'Primer Confinamiento (2)'!R3</f>
        <v>-3.8864953538457203E-2</v>
      </c>
      <c r="M33" s="22">
        <f>'Primer Confinamiento (2)'!R6</f>
        <v>-2.1563041257584867</v>
      </c>
      <c r="N33" s="29">
        <f>'Primer día Vacunación (2)'!R3</f>
        <v>1.6032846748283314E-2</v>
      </c>
      <c r="O33" s="22">
        <f>'Primer día Vacunación (2)'!R6</f>
        <v>2.5197717373171113</v>
      </c>
      <c r="Q33" s="28">
        <v>5</v>
      </c>
      <c r="R33" s="29">
        <f t="shared" ref="R33:R44" si="89">B33</f>
        <v>2.5214154281179093E-2</v>
      </c>
      <c r="S33" s="22">
        <f t="shared" si="0"/>
        <v>0.82335318627605392</v>
      </c>
      <c r="T33" s="29">
        <f t="shared" ref="T33:T44" si="90">D33</f>
        <v>-1.0444347971082802E-2</v>
      </c>
      <c r="U33" s="22">
        <f t="shared" si="1"/>
        <v>-0.32393524613852631</v>
      </c>
      <c r="V33" s="29">
        <f t="shared" ref="V33:V44" si="91">F33</f>
        <v>1.4932103802493383E-2</v>
      </c>
      <c r="W33" s="22" t="str">
        <f t="shared" si="2"/>
        <v>1.31*</v>
      </c>
      <c r="Y33" s="28">
        <v>5</v>
      </c>
      <c r="Z33" s="29">
        <f t="shared" ref="Z33:Z44" si="92">J33</f>
        <v>6.8234053514653059E-3</v>
      </c>
      <c r="AA33" s="22">
        <f t="shared" si="3"/>
        <v>0.39858222349303424</v>
      </c>
      <c r="AB33" s="29">
        <f t="shared" ref="AB33:AB44" si="93">L33</f>
        <v>-3.8864953538457203E-2</v>
      </c>
      <c r="AC33" s="22" t="str">
        <f t="shared" si="4"/>
        <v>-2.16**</v>
      </c>
      <c r="AD33" s="29">
        <f t="shared" ref="AD33:AD44" si="94">N33</f>
        <v>1.6032846748283314E-2</v>
      </c>
      <c r="AE33" s="22" t="str">
        <f t="shared" si="4"/>
        <v>2.52***</v>
      </c>
    </row>
    <row r="34" spans="1:31">
      <c r="A34" s="28"/>
      <c r="B34" s="29"/>
      <c r="C34" s="22">
        <f>'OMS Declara COVID'!R16</f>
        <v>0.86679959981712051</v>
      </c>
      <c r="D34" s="29"/>
      <c r="E34" s="22">
        <f>'Primer Confinamiento'!R16</f>
        <v>-0.29427684412986177</v>
      </c>
      <c r="F34" s="29"/>
      <c r="G34" s="22">
        <f>'Primer día Vacunación'!R16</f>
        <v>1.0176267218578539</v>
      </c>
      <c r="I34" s="28"/>
      <c r="J34" s="29"/>
      <c r="K34" s="22">
        <f>'OMS Declara COVID (2)'!R16</f>
        <v>0.41961447113674488</v>
      </c>
      <c r="L34" s="29"/>
      <c r="M34" s="22">
        <f>'Primer Confinamiento (2)'!R16</f>
        <v>-1.9588803030129414</v>
      </c>
      <c r="N34" s="29"/>
      <c r="O34" s="22">
        <f>'Primer día Vacunación (2)'!R16</f>
        <v>1.9545785696114371</v>
      </c>
      <c r="Q34" s="28"/>
      <c r="R34" s="29"/>
      <c r="S34" s="22">
        <f t="shared" si="0"/>
        <v>0.86679959981712051</v>
      </c>
      <c r="T34" s="29"/>
      <c r="U34" s="22">
        <f t="shared" si="1"/>
        <v>-0.29427684412986177</v>
      </c>
      <c r="V34" s="29"/>
      <c r="W34" s="22">
        <f t="shared" si="2"/>
        <v>1.0176267218578539</v>
      </c>
      <c r="Y34" s="28"/>
      <c r="Z34" s="29"/>
      <c r="AA34" s="22">
        <f t="shared" si="3"/>
        <v>0.41961447113674488</v>
      </c>
      <c r="AB34" s="29"/>
      <c r="AC34" s="22" t="str">
        <f t="shared" si="4"/>
        <v>-1.96**</v>
      </c>
      <c r="AD34" s="29"/>
      <c r="AE34" s="22" t="str">
        <f t="shared" si="4"/>
        <v>1.95**</v>
      </c>
    </row>
    <row r="35" spans="1:31">
      <c r="A35" s="28">
        <v>6</v>
      </c>
      <c r="B35" s="29">
        <f>'OMS Declara COVID'!S3</f>
        <v>7.4404612445755488E-3</v>
      </c>
      <c r="C35" s="22">
        <f>'OMS Declara COVID'!S6</f>
        <v>0.23570953666226005</v>
      </c>
      <c r="D35" s="29">
        <f>'Primer Confinamiento'!S3</f>
        <v>1.0232968483955295E-2</v>
      </c>
      <c r="E35" s="22">
        <f>'Primer Confinamiento'!S6</f>
        <v>0.30790308411371409</v>
      </c>
      <c r="F35" s="29">
        <f>'Primer día Vacunación'!S3</f>
        <v>1.5826099698393152E-2</v>
      </c>
      <c r="G35" s="22">
        <f>'Primer día Vacunación'!S6</f>
        <v>1.3489162851909644</v>
      </c>
      <c r="I35" s="28">
        <v>6</v>
      </c>
      <c r="J35" s="29">
        <f>'OMS Declara COVID (2)'!S3</f>
        <v>-1.1719117642648658E-2</v>
      </c>
      <c r="K35" s="22">
        <f>'OMS Declara COVID (2)'!S6</f>
        <v>-0.62491513733050708</v>
      </c>
      <c r="L35" s="29">
        <f>'Primer Confinamiento (2)'!S3</f>
        <v>-1.7884079593779467E-2</v>
      </c>
      <c r="M35" s="22">
        <f>'Primer Confinamiento (2)'!S6</f>
        <v>-0.90579064716028201</v>
      </c>
      <c r="N35" s="29">
        <f>'Primer día Vacunación (2)'!S3</f>
        <v>1.6741036132716935E-2</v>
      </c>
      <c r="O35" s="22">
        <f>'Primer día Vacunación (2)'!S6</f>
        <v>2.4018300262291898</v>
      </c>
      <c r="Q35" s="28">
        <v>6</v>
      </c>
      <c r="R35" s="29">
        <f t="shared" ref="R35:R44" si="95">B35</f>
        <v>7.4404612445755488E-3</v>
      </c>
      <c r="S35" s="22">
        <f t="shared" si="0"/>
        <v>0.23570953666226005</v>
      </c>
      <c r="T35" s="29">
        <f t="shared" ref="T35:T44" si="96">D35</f>
        <v>1.0232968483955295E-2</v>
      </c>
      <c r="U35" s="22">
        <f t="shared" si="1"/>
        <v>0.30790308411371409</v>
      </c>
      <c r="V35" s="29">
        <f t="shared" ref="V35:V44" si="97">F35</f>
        <v>1.5826099698393152E-2</v>
      </c>
      <c r="W35" s="22" t="str">
        <f t="shared" si="2"/>
        <v>1.35*</v>
      </c>
      <c r="Y35" s="28">
        <v>6</v>
      </c>
      <c r="Z35" s="29">
        <f t="shared" ref="Z35:Z44" si="98">J35</f>
        <v>-1.1719117642648658E-2</v>
      </c>
      <c r="AA35" s="22">
        <f t="shared" si="3"/>
        <v>-0.62491513733050708</v>
      </c>
      <c r="AB35" s="29">
        <f t="shared" ref="AB35:AB44" si="99">L35</f>
        <v>-1.7884079593779467E-2</v>
      </c>
      <c r="AC35" s="22">
        <f t="shared" si="4"/>
        <v>-0.90579064716028201</v>
      </c>
      <c r="AD35" s="29">
        <f t="shared" ref="AD35:AD44" si="100">N35</f>
        <v>1.6741036132716935E-2</v>
      </c>
      <c r="AE35" s="22" t="str">
        <f t="shared" si="4"/>
        <v>2.4***</v>
      </c>
    </row>
    <row r="36" spans="1:31">
      <c r="A36" s="28"/>
      <c r="B36" s="29"/>
      <c r="C36" s="22">
        <f>'OMS Declara COVID'!S16</f>
        <v>0.24814737521817748</v>
      </c>
      <c r="D36" s="29"/>
      <c r="E36" s="22">
        <f>'Primer Confinamiento'!S16</f>
        <v>0.27971253196723028</v>
      </c>
      <c r="F36" s="29"/>
      <c r="G36" s="22">
        <f>'Primer día Vacunación'!S16</f>
        <v>1.04634988328005</v>
      </c>
      <c r="I36" s="28"/>
      <c r="J36" s="29"/>
      <c r="K36" s="22">
        <f>'OMS Declara COVID (2)'!S16</f>
        <v>-0.6578904411698373</v>
      </c>
      <c r="L36" s="29"/>
      <c r="M36" s="22">
        <f>'Primer Confinamiento (2)'!S16</f>
        <v>-0.82285955685935219</v>
      </c>
      <c r="N36" s="29"/>
      <c r="O36" s="22">
        <f>'Primer día Vacunación (2)'!S16</f>
        <v>1.8630915759517637</v>
      </c>
      <c r="Q36" s="28"/>
      <c r="R36" s="29"/>
      <c r="S36" s="22">
        <f t="shared" si="0"/>
        <v>0.24814737521817748</v>
      </c>
      <c r="T36" s="29"/>
      <c r="U36" s="22">
        <f t="shared" si="1"/>
        <v>0.27971253196723028</v>
      </c>
      <c r="V36" s="29"/>
      <c r="W36" s="22">
        <f t="shared" si="2"/>
        <v>1.04634988328005</v>
      </c>
      <c r="Y36" s="28"/>
      <c r="Z36" s="29"/>
      <c r="AA36" s="22">
        <f t="shared" si="3"/>
        <v>-0.6578904411698373</v>
      </c>
      <c r="AB36" s="29"/>
      <c r="AC36" s="22">
        <f t="shared" si="4"/>
        <v>-0.82285955685935219</v>
      </c>
      <c r="AD36" s="29"/>
      <c r="AE36" s="22" t="str">
        <f t="shared" si="4"/>
        <v>1.86**</v>
      </c>
    </row>
    <row r="37" spans="1:31">
      <c r="A37" s="28">
        <v>7</v>
      </c>
      <c r="B37" s="29">
        <f>'OMS Declara COVID'!T3</f>
        <v>1.6575667222128061E-2</v>
      </c>
      <c r="C37" s="22">
        <f>'OMS Declara COVID'!T6</f>
        <v>0.51031287144973636</v>
      </c>
      <c r="D37" s="29">
        <f>'Primer Confinamiento'!T3</f>
        <v>1.1943409023944669E-2</v>
      </c>
      <c r="E37" s="22">
        <f>'Primer Confinamiento'!T6</f>
        <v>0.34924397000019336</v>
      </c>
      <c r="F37" s="29">
        <f>'Primer día Vacunación'!T3</f>
        <v>1.2760742369124948E-2</v>
      </c>
      <c r="G37" s="22">
        <f>'Primer día Vacunación'!T6</f>
        <v>1.0570006377426795</v>
      </c>
      <c r="I37" s="28">
        <v>7</v>
      </c>
      <c r="J37" s="29">
        <f>'OMS Declara COVID (2)'!T3</f>
        <v>-4.3658155378434316E-3</v>
      </c>
      <c r="K37" s="22">
        <f>'OMS Declara COVID (2)'!T6</f>
        <v>-0.21553515597734038</v>
      </c>
      <c r="L37" s="29">
        <f>'Primer Confinamiento (2)'!T3</f>
        <v>-1.692085503410512E-2</v>
      </c>
      <c r="M37" s="22">
        <f>'Primer Confinamiento (2)'!T6</f>
        <v>-0.79343279625157248</v>
      </c>
      <c r="N37" s="29">
        <f>'Primer día Vacunación (2)'!T3</f>
        <v>1.3433751152319706E-2</v>
      </c>
      <c r="O37" s="22">
        <f>'Primer día Vacunación (2)'!T6</f>
        <v>1.7843655930248634</v>
      </c>
      <c r="Q37" s="28">
        <v>7</v>
      </c>
      <c r="R37" s="29">
        <f t="shared" ref="R37:R44" si="101">B37</f>
        <v>1.6575667222128061E-2</v>
      </c>
      <c r="S37" s="22">
        <f t="shared" si="0"/>
        <v>0.51031287144973636</v>
      </c>
      <c r="T37" s="29">
        <f t="shared" ref="T37:T44" si="102">D37</f>
        <v>1.1943409023944669E-2</v>
      </c>
      <c r="U37" s="22">
        <f t="shared" si="1"/>
        <v>0.34924397000019336</v>
      </c>
      <c r="V37" s="29">
        <f t="shared" ref="V37:V44" si="103">F37</f>
        <v>1.2760742369124948E-2</v>
      </c>
      <c r="W37" s="22">
        <f t="shared" si="2"/>
        <v>1.0570006377426795</v>
      </c>
      <c r="Y37" s="28">
        <v>7</v>
      </c>
      <c r="Z37" s="29">
        <f t="shared" ref="Z37:Z44" si="104">J37</f>
        <v>-4.3658155378434316E-3</v>
      </c>
      <c r="AA37" s="22">
        <f t="shared" si="3"/>
        <v>-0.21553515597734038</v>
      </c>
      <c r="AB37" s="29">
        <f t="shared" ref="AB37:AB44" si="105">L37</f>
        <v>-1.692085503410512E-2</v>
      </c>
      <c r="AC37" s="22">
        <f t="shared" si="4"/>
        <v>-0.79343279625157248</v>
      </c>
      <c r="AD37" s="29">
        <f t="shared" ref="AD37:AD44" si="106">N37</f>
        <v>1.3433751152319706E-2</v>
      </c>
      <c r="AE37" s="22" t="str">
        <f t="shared" si="4"/>
        <v>1.78**</v>
      </c>
    </row>
    <row r="38" spans="1:31">
      <c r="A38" s="28"/>
      <c r="B38" s="29"/>
      <c r="C38" s="22">
        <f>'OMS Declara COVID'!T16</f>
        <v>0.53724088292511896</v>
      </c>
      <c r="D38" s="29"/>
      <c r="E38" s="22">
        <f>'Primer Confinamiento'!T16</f>
        <v>0.31726838788975437</v>
      </c>
      <c r="F38" s="29"/>
      <c r="G38" s="22">
        <f>'Primer día Vacunación'!T16</f>
        <v>0.81991188487461775</v>
      </c>
      <c r="I38" s="28"/>
      <c r="J38" s="29"/>
      <c r="K38" s="22">
        <f>'OMS Declara COVID (2)'!T16</f>
        <v>-0.22690843985516607</v>
      </c>
      <c r="L38" s="29"/>
      <c r="M38" s="22">
        <f>'Primer Confinamiento (2)'!T16</f>
        <v>-0.72078880607575546</v>
      </c>
      <c r="N38" s="29"/>
      <c r="O38" s="22">
        <f>'Primer día Vacunación (2)'!T16</f>
        <v>1.384126465436055</v>
      </c>
      <c r="Q38" s="28"/>
      <c r="R38" s="29"/>
      <c r="S38" s="22">
        <f t="shared" si="0"/>
        <v>0.53724088292511896</v>
      </c>
      <c r="T38" s="29"/>
      <c r="U38" s="22">
        <f t="shared" si="1"/>
        <v>0.31726838788975437</v>
      </c>
      <c r="V38" s="29"/>
      <c r="W38" s="22">
        <f t="shared" si="2"/>
        <v>0.81991188487461775</v>
      </c>
      <c r="Y38" s="28"/>
      <c r="Z38" s="29"/>
      <c r="AA38" s="22">
        <f t="shared" si="3"/>
        <v>-0.22690843985516607</v>
      </c>
      <c r="AB38" s="29"/>
      <c r="AC38" s="22">
        <f t="shared" si="4"/>
        <v>-0.72078880607575546</v>
      </c>
      <c r="AD38" s="29"/>
      <c r="AE38" s="22" t="str">
        <f t="shared" si="4"/>
        <v>1.38*</v>
      </c>
    </row>
    <row r="39" spans="1:31">
      <c r="A39" s="28">
        <v>8</v>
      </c>
      <c r="B39" s="29">
        <f>'OMS Declara COVID'!U3</f>
        <v>1.2878462516289862E-2</v>
      </c>
      <c r="C39" s="22">
        <f>'OMS Declara COVID'!U6</f>
        <v>0.38591261357145645</v>
      </c>
      <c r="D39" s="29">
        <f>'Primer Confinamiento'!U3</f>
        <v>5.7807380070841359E-3</v>
      </c>
      <c r="E39" s="22">
        <f>'Primer Confinamiento'!U6</f>
        <v>0.16452933771860123</v>
      </c>
      <c r="F39" s="29">
        <f>'Primer día Vacunación'!U3</f>
        <v>3.8347834010337058E-3</v>
      </c>
      <c r="G39" s="22">
        <f>'Primer día Vacunación'!U6</f>
        <v>0.30917160436136443</v>
      </c>
      <c r="I39" s="28">
        <v>8</v>
      </c>
      <c r="J39" s="29">
        <f>'OMS Declara COVID (2)'!U3</f>
        <v>-9.3365314152166201E-3</v>
      </c>
      <c r="K39" s="22">
        <f>'OMS Declara COVID (2)'!U6</f>
        <v>-0.43116383419419624</v>
      </c>
      <c r="L39" s="29">
        <f>'Primer Confinamiento (2)'!U3</f>
        <v>-2.3268495078304086E-2</v>
      </c>
      <c r="M39" s="22">
        <f>'Primer Confinamiento (2)'!U6</f>
        <v>-1.0206108131419707</v>
      </c>
      <c r="N39" s="29">
        <f>'Primer día Vacunación (2)'!U3</f>
        <v>4.1283756472672017E-3</v>
      </c>
      <c r="O39" s="22">
        <f>'Primer día Vacunación (2)'!U6</f>
        <v>0.51294378874393198</v>
      </c>
      <c r="Q39" s="28">
        <v>8</v>
      </c>
      <c r="R39" s="29">
        <f t="shared" ref="R39:R44" si="107">B39</f>
        <v>1.2878462516289862E-2</v>
      </c>
      <c r="S39" s="22">
        <f t="shared" si="0"/>
        <v>0.38591261357145645</v>
      </c>
      <c r="T39" s="29">
        <f t="shared" ref="T39:T44" si="108">D39</f>
        <v>5.7807380070841359E-3</v>
      </c>
      <c r="U39" s="22">
        <f t="shared" si="1"/>
        <v>0.16452933771860123</v>
      </c>
      <c r="V39" s="29">
        <f t="shared" ref="V39:V44" si="109">F39</f>
        <v>3.8347834010337058E-3</v>
      </c>
      <c r="W39" s="22">
        <f t="shared" si="2"/>
        <v>0.30917160436136443</v>
      </c>
      <c r="Y39" s="28">
        <v>8</v>
      </c>
      <c r="Z39" s="29">
        <f t="shared" ref="Z39:Z44" si="110">J39</f>
        <v>-9.3365314152166201E-3</v>
      </c>
      <c r="AA39" s="22">
        <f t="shared" si="3"/>
        <v>-0.43116383419419624</v>
      </c>
      <c r="AB39" s="29">
        <f t="shared" ref="AB39:AB44" si="111">L39</f>
        <v>-2.3268495078304086E-2</v>
      </c>
      <c r="AC39" s="22">
        <f t="shared" si="4"/>
        <v>-1.0206108131419707</v>
      </c>
      <c r="AD39" s="29">
        <f t="shared" ref="AD39:AD44" si="112">N39</f>
        <v>4.1283756472672017E-3</v>
      </c>
      <c r="AE39" s="22">
        <f t="shared" si="4"/>
        <v>0.51294378874393198</v>
      </c>
    </row>
    <row r="40" spans="1:31">
      <c r="A40" s="28"/>
      <c r="B40" s="29"/>
      <c r="C40" s="22">
        <f>'OMS Declara COVID'!U16</f>
        <v>0.40627631566116668</v>
      </c>
      <c r="D40" s="29"/>
      <c r="E40" s="22">
        <f>'Primer Confinamiento'!U16</f>
        <v>0.14946559489207692</v>
      </c>
      <c r="F40" s="29"/>
      <c r="G40" s="22">
        <f>'Primer día Vacunación'!U16</f>
        <v>0.23982338688365804</v>
      </c>
      <c r="I40" s="28"/>
      <c r="J40" s="29"/>
      <c r="K40" s="22">
        <f>'OMS Declara COVID (2)'!U16</f>
        <v>-0.4539153368987382</v>
      </c>
      <c r="L40" s="29"/>
      <c r="M40" s="22">
        <f>'Primer Confinamiento (2)'!U16</f>
        <v>-0.92716718157861122</v>
      </c>
      <c r="N40" s="29"/>
      <c r="O40" s="22">
        <f>'Primer día Vacunación (2)'!U16</f>
        <v>0.39788879367369873</v>
      </c>
      <c r="Q40" s="28"/>
      <c r="R40" s="29"/>
      <c r="S40" s="22">
        <f t="shared" si="0"/>
        <v>0.40627631566116668</v>
      </c>
      <c r="T40" s="29"/>
      <c r="U40" s="22">
        <f t="shared" si="1"/>
        <v>0.14946559489207692</v>
      </c>
      <c r="V40" s="29"/>
      <c r="W40" s="22">
        <f t="shared" si="2"/>
        <v>0.23982338688365804</v>
      </c>
      <c r="Y40" s="28"/>
      <c r="Z40" s="29"/>
      <c r="AA40" s="22">
        <f t="shared" si="3"/>
        <v>-0.4539153368987382</v>
      </c>
      <c r="AB40" s="29"/>
      <c r="AC40" s="22">
        <f t="shared" si="4"/>
        <v>-0.92716718157861122</v>
      </c>
      <c r="AD40" s="29"/>
      <c r="AE40" s="22">
        <f t="shared" si="4"/>
        <v>0.39788879367369873</v>
      </c>
    </row>
    <row r="41" spans="1:31">
      <c r="A41" s="28">
        <v>9</v>
      </c>
      <c r="B41" s="29">
        <f>'OMS Declara COVID'!V3</f>
        <v>3.4145760098913038E-3</v>
      </c>
      <c r="C41" s="22">
        <f>'OMS Declara COVID'!V6</f>
        <v>9.9729477306824549E-2</v>
      </c>
      <c r="D41" s="29">
        <f>'Primer Confinamiento'!V3</f>
        <v>1.4320003421318053E-2</v>
      </c>
      <c r="E41" s="22">
        <f>'Primer Confinamiento'!V6</f>
        <v>0.39725098896245226</v>
      </c>
      <c r="F41" s="29">
        <f>'Primer día Vacunación'!V3</f>
        <v>-4.0445585424488352E-3</v>
      </c>
      <c r="G41" s="22">
        <f>'Primer día Vacunación'!V6</f>
        <v>-0.31782765921710959</v>
      </c>
      <c r="I41" s="28">
        <v>9</v>
      </c>
      <c r="J41" s="29">
        <f>'OMS Declara COVID (2)'!V3</f>
        <v>-1.7769287956842628E-2</v>
      </c>
      <c r="K41" s="22">
        <f>'OMS Declara COVID (2)'!V6</f>
        <v>-0.77366068248652098</v>
      </c>
      <c r="L41" s="29">
        <f>'Primer Confinamiento (2)'!V3</f>
        <v>-1.4387975931218766E-2</v>
      </c>
      <c r="M41" s="22">
        <f>'Primer Confinamiento (2)'!V6</f>
        <v>-0.59499773307933868</v>
      </c>
      <c r="N41" s="29">
        <f>'Primer día Vacunación (2)'!V3</f>
        <v>-3.5274930083875056E-3</v>
      </c>
      <c r="O41" s="22">
        <f>'Primer día Vacunación (2)'!V6</f>
        <v>-0.41321917678666403</v>
      </c>
      <c r="Q41" s="28">
        <v>9</v>
      </c>
      <c r="R41" s="29">
        <f t="shared" ref="R41:R44" si="113">B41</f>
        <v>3.4145760098913038E-3</v>
      </c>
      <c r="S41" s="22">
        <f t="shared" si="0"/>
        <v>9.9729477306824549E-2</v>
      </c>
      <c r="T41" s="29">
        <f t="shared" ref="T41:T44" si="114">D41</f>
        <v>1.4320003421318053E-2</v>
      </c>
      <c r="U41" s="22">
        <f t="shared" si="1"/>
        <v>0.39725098896245226</v>
      </c>
      <c r="V41" s="29">
        <f t="shared" ref="V41:V44" si="115">F41</f>
        <v>-4.0445585424488352E-3</v>
      </c>
      <c r="W41" s="22">
        <f t="shared" si="2"/>
        <v>-0.31782765921710959</v>
      </c>
      <c r="Y41" s="28">
        <v>9</v>
      </c>
      <c r="Z41" s="29">
        <f t="shared" ref="Z41:Z44" si="116">J41</f>
        <v>-1.7769287956842628E-2</v>
      </c>
      <c r="AA41" s="22">
        <f t="shared" si="3"/>
        <v>-0.77366068248652098</v>
      </c>
      <c r="AB41" s="29">
        <f t="shared" ref="AB41:AB44" si="117">L41</f>
        <v>-1.4387975931218766E-2</v>
      </c>
      <c r="AC41" s="22">
        <f t="shared" si="4"/>
        <v>-0.59499773307933868</v>
      </c>
      <c r="AD41" s="29">
        <f t="shared" ref="AD41:AD44" si="118">N41</f>
        <v>-3.5274930083875056E-3</v>
      </c>
      <c r="AE41" s="22">
        <f t="shared" si="4"/>
        <v>-0.41321917678666403</v>
      </c>
    </row>
    <row r="42" spans="1:31">
      <c r="A42" s="28"/>
      <c r="B42" s="29"/>
      <c r="C42" s="22">
        <f>'OMS Declara COVID'!V16</f>
        <v>0.10499196755466575</v>
      </c>
      <c r="D42" s="29"/>
      <c r="E42" s="22">
        <f>'Primer Confinamiento'!V16</f>
        <v>0.36088004856793399</v>
      </c>
      <c r="F42" s="29"/>
      <c r="G42" s="22">
        <f>'Primer día Vacunación'!V16</f>
        <v>-0.24653785989240554</v>
      </c>
      <c r="I42" s="28"/>
      <c r="J42" s="29"/>
      <c r="K42" s="22">
        <f>'OMS Declara COVID (2)'!V16</f>
        <v>-0.81448493933284549</v>
      </c>
      <c r="L42" s="29"/>
      <c r="M42" s="22">
        <f>'Primer Confinamiento (2)'!V16</f>
        <v>-0.54052177786215083</v>
      </c>
      <c r="N42" s="29"/>
      <c r="O42" s="22">
        <f>'Primer día Vacunación (2)'!V16</f>
        <v>-0.32053274331890352</v>
      </c>
      <c r="Q42" s="28"/>
      <c r="R42" s="29"/>
      <c r="S42" s="22">
        <f t="shared" si="0"/>
        <v>0.10499196755466575</v>
      </c>
      <c r="T42" s="29"/>
      <c r="U42" s="22">
        <f t="shared" si="1"/>
        <v>0.36088004856793399</v>
      </c>
      <c r="V42" s="29"/>
      <c r="W42" s="22">
        <f t="shared" si="2"/>
        <v>-0.24653785989240554</v>
      </c>
      <c r="Y42" s="28"/>
      <c r="Z42" s="29"/>
      <c r="AA42" s="22">
        <f t="shared" si="3"/>
        <v>-0.81448493933284549</v>
      </c>
      <c r="AB42" s="29"/>
      <c r="AC42" s="22">
        <f t="shared" si="4"/>
        <v>-0.54052177786215083</v>
      </c>
      <c r="AD42" s="29"/>
      <c r="AE42" s="22">
        <f t="shared" si="4"/>
        <v>-0.32053274331890352</v>
      </c>
    </row>
    <row r="43" spans="1:31">
      <c r="A43" s="28">
        <v>10</v>
      </c>
      <c r="B43" s="29">
        <f>'OMS Declara COVID'!W3</f>
        <v>-1.297825245954016E-2</v>
      </c>
      <c r="C43" s="22">
        <f>'OMS Declara COVID'!W16</f>
        <v>-0.38944027053523511</v>
      </c>
      <c r="D43" s="29">
        <f>'Primer Confinamiento'!W3</f>
        <v>2.5547968790724344E-2</v>
      </c>
      <c r="E43" s="22">
        <f>'Primer Confinamiento'!W16</f>
        <v>0.6283208598070219</v>
      </c>
      <c r="F43" s="29">
        <f>'Primer día Vacunación'!W3</f>
        <v>-4.0139354404773279E-3</v>
      </c>
      <c r="G43" s="22">
        <f>'Primer día Vacunación'!W16</f>
        <v>-0.23877465669285208</v>
      </c>
      <c r="I43" s="28">
        <v>10</v>
      </c>
      <c r="J43" s="29">
        <f>'OMS Declara COVID (2)'!W3</f>
        <v>-3.1785493332810111E-2</v>
      </c>
      <c r="K43" s="22">
        <f>'OMS Declara COVID (2)'!W16</f>
        <v>-1.3821756700230492</v>
      </c>
      <c r="L43" s="29">
        <f>'Primer Confinamiento (2)'!W3</f>
        <v>-3.4420028400624636E-3</v>
      </c>
      <c r="M43" s="22">
        <f>'Primer Confinamiento (2)'!W16</f>
        <v>-0.12267214887520067</v>
      </c>
      <c r="N43" s="29">
        <f>'Primer día Vacunación (2)'!W3</f>
        <v>-4.1352269020449306E-3</v>
      </c>
      <c r="O43" s="22">
        <f>'Primer día Vacunación (2)'!W16</f>
        <v>-0.35647316172526289</v>
      </c>
      <c r="Q43" s="28">
        <v>10</v>
      </c>
      <c r="R43" s="29">
        <f t="shared" ref="R43:R44" si="119">B43</f>
        <v>-1.297825245954016E-2</v>
      </c>
      <c r="S43" s="22">
        <f t="shared" si="0"/>
        <v>-0.38944027053523511</v>
      </c>
      <c r="T43" s="29">
        <f t="shared" ref="T43:T44" si="120">D43</f>
        <v>2.5547968790724344E-2</v>
      </c>
      <c r="U43" s="22">
        <f t="shared" si="1"/>
        <v>0.6283208598070219</v>
      </c>
      <c r="V43" s="29">
        <f t="shared" ref="V43:V44" si="121">F43</f>
        <v>-4.0139354404773279E-3</v>
      </c>
      <c r="W43" s="22">
        <f t="shared" si="2"/>
        <v>-0.23877465669285208</v>
      </c>
      <c r="Y43" s="28">
        <v>10</v>
      </c>
      <c r="Z43" s="29">
        <f t="shared" ref="Z43:Z44" si="122">J43</f>
        <v>-3.1785493332810111E-2</v>
      </c>
      <c r="AA43" s="22" t="str">
        <f t="shared" si="3"/>
        <v>-1.38*</v>
      </c>
      <c r="AB43" s="29">
        <f t="shared" ref="AB43:AB44" si="123">L43</f>
        <v>-3.4420028400624636E-3</v>
      </c>
      <c r="AC43" s="22">
        <f t="shared" si="4"/>
        <v>-0.12267214887520067</v>
      </c>
      <c r="AD43" s="29">
        <f t="shared" ref="AD43:AD44" si="124">N43</f>
        <v>-4.1352269020449306E-3</v>
      </c>
      <c r="AE43" s="22">
        <f t="shared" si="4"/>
        <v>-0.35647316172526289</v>
      </c>
    </row>
    <row r="44" spans="1:31">
      <c r="A44" s="28"/>
      <c r="B44" s="29"/>
      <c r="C44" s="22">
        <f>'OMS Declara COVID'!W6</f>
        <v>-0.36992043798479501</v>
      </c>
      <c r="D44" s="29"/>
      <c r="E44" s="22">
        <f>'Primer Confinamiento'!W6</f>
        <v>0.691645559056423</v>
      </c>
      <c r="F44" s="29"/>
      <c r="G44" s="22">
        <f>'Primer día Vacunación'!W6</f>
        <v>-0.30781961947012038</v>
      </c>
      <c r="I44" s="28"/>
      <c r="J44" s="29"/>
      <c r="K44" s="22">
        <f>'OMS Declara COVID (2)'!W6</f>
        <v>-1.3128971704034234</v>
      </c>
      <c r="L44" s="29"/>
      <c r="M44" s="22">
        <f>'Primer Confinamiento (2)'!W6</f>
        <v>-0.13503554062410059</v>
      </c>
      <c r="N44" s="29"/>
      <c r="O44" s="22">
        <f>'Primer día Vacunación (2)'!W6</f>
        <v>-0.45955225949599687</v>
      </c>
      <c r="Q44" s="28"/>
      <c r="R44" s="29"/>
      <c r="S44" s="22">
        <f t="shared" si="0"/>
        <v>-0.36992043798479501</v>
      </c>
      <c r="T44" s="29"/>
      <c r="U44" s="22">
        <f t="shared" si="1"/>
        <v>0.691645559056423</v>
      </c>
      <c r="V44" s="29"/>
      <c r="W44" s="22">
        <f t="shared" si="2"/>
        <v>-0.30781961947012038</v>
      </c>
      <c r="Y44" s="28"/>
      <c r="Z44" s="29"/>
      <c r="AA44" s="22" t="str">
        <f t="shared" si="3"/>
        <v>-1.31*</v>
      </c>
      <c r="AB44" s="29"/>
      <c r="AC44" s="22">
        <f t="shared" si="4"/>
        <v>-0.13503554062410059</v>
      </c>
      <c r="AD44" s="29"/>
      <c r="AE44" s="22">
        <f t="shared" si="4"/>
        <v>-0.45955225949599687</v>
      </c>
    </row>
  </sheetData>
  <mergeCells count="352">
    <mergeCell ref="Q41:Q42"/>
    <mergeCell ref="R41:R42"/>
    <mergeCell ref="T41:T42"/>
    <mergeCell ref="V41:V42"/>
    <mergeCell ref="Y41:Y42"/>
    <mergeCell ref="Z41:Z42"/>
    <mergeCell ref="AB41:AB42"/>
    <mergeCell ref="AD41:AD42"/>
    <mergeCell ref="Q43:Q44"/>
    <mergeCell ref="R43:R44"/>
    <mergeCell ref="T43:T44"/>
    <mergeCell ref="V43:V44"/>
    <mergeCell ref="Y43:Y44"/>
    <mergeCell ref="Z43:Z44"/>
    <mergeCell ref="AB43:AB44"/>
    <mergeCell ref="AD43:AD44"/>
    <mergeCell ref="Q37:Q38"/>
    <mergeCell ref="R37:R38"/>
    <mergeCell ref="T37:T38"/>
    <mergeCell ref="V37:V38"/>
    <mergeCell ref="Y37:Y38"/>
    <mergeCell ref="Z37:Z38"/>
    <mergeCell ref="AB37:AB38"/>
    <mergeCell ref="AD37:AD38"/>
    <mergeCell ref="Q39:Q40"/>
    <mergeCell ref="R39:R40"/>
    <mergeCell ref="T39:T40"/>
    <mergeCell ref="V39:V40"/>
    <mergeCell ref="Y39:Y40"/>
    <mergeCell ref="Z39:Z40"/>
    <mergeCell ref="AB39:AB40"/>
    <mergeCell ref="AD39:AD40"/>
    <mergeCell ref="Q33:Q34"/>
    <mergeCell ref="R33:R34"/>
    <mergeCell ref="T33:T34"/>
    <mergeCell ref="V33:V34"/>
    <mergeCell ref="Y33:Y34"/>
    <mergeCell ref="Z33:Z34"/>
    <mergeCell ref="AB33:AB34"/>
    <mergeCell ref="AD33:AD34"/>
    <mergeCell ref="Q35:Q36"/>
    <mergeCell ref="R35:R36"/>
    <mergeCell ref="T35:T36"/>
    <mergeCell ref="V35:V36"/>
    <mergeCell ref="Y35:Y36"/>
    <mergeCell ref="Z35:Z36"/>
    <mergeCell ref="AB35:AB36"/>
    <mergeCell ref="AD35:AD36"/>
    <mergeCell ref="Q29:Q30"/>
    <mergeCell ref="R29:R30"/>
    <mergeCell ref="T29:T30"/>
    <mergeCell ref="V29:V30"/>
    <mergeCell ref="Y29:Y30"/>
    <mergeCell ref="Z29:Z30"/>
    <mergeCell ref="AB29:AB30"/>
    <mergeCell ref="AD29:AD30"/>
    <mergeCell ref="Q31:Q32"/>
    <mergeCell ref="R31:R32"/>
    <mergeCell ref="T31:T32"/>
    <mergeCell ref="V31:V32"/>
    <mergeCell ref="Y31:Y32"/>
    <mergeCell ref="Z31:Z32"/>
    <mergeCell ref="AB31:AB32"/>
    <mergeCell ref="AD31:AD32"/>
    <mergeCell ref="Q25:Q26"/>
    <mergeCell ref="R25:R26"/>
    <mergeCell ref="T25:T26"/>
    <mergeCell ref="V25:V26"/>
    <mergeCell ref="Y25:Y26"/>
    <mergeCell ref="Z25:Z26"/>
    <mergeCell ref="AB25:AB26"/>
    <mergeCell ref="AD25:AD26"/>
    <mergeCell ref="Q27:Q28"/>
    <mergeCell ref="R27:R28"/>
    <mergeCell ref="T27:T28"/>
    <mergeCell ref="V27:V28"/>
    <mergeCell ref="Y27:Y28"/>
    <mergeCell ref="Z27:Z28"/>
    <mergeCell ref="AB27:AB28"/>
    <mergeCell ref="AD27:AD28"/>
    <mergeCell ref="Q21:Q22"/>
    <mergeCell ref="R21:R22"/>
    <mergeCell ref="T21:T22"/>
    <mergeCell ref="V21:V22"/>
    <mergeCell ref="Y21:Y22"/>
    <mergeCell ref="Z21:Z22"/>
    <mergeCell ref="AB21:AB22"/>
    <mergeCell ref="AD21:AD22"/>
    <mergeCell ref="Q23:Q24"/>
    <mergeCell ref="R23:R24"/>
    <mergeCell ref="T23:T24"/>
    <mergeCell ref="V23:V24"/>
    <mergeCell ref="Y23:Y24"/>
    <mergeCell ref="Z23:Z24"/>
    <mergeCell ref="AB23:AB24"/>
    <mergeCell ref="AD23:AD24"/>
    <mergeCell ref="Q17:Q18"/>
    <mergeCell ref="R17:R18"/>
    <mergeCell ref="T17:T18"/>
    <mergeCell ref="V17:V18"/>
    <mergeCell ref="Y17:Y18"/>
    <mergeCell ref="Z17:Z18"/>
    <mergeCell ref="AB17:AB18"/>
    <mergeCell ref="AD17:AD18"/>
    <mergeCell ref="Q19:Q20"/>
    <mergeCell ref="R19:R20"/>
    <mergeCell ref="T19:T20"/>
    <mergeCell ref="V19:V20"/>
    <mergeCell ref="Y19:Y20"/>
    <mergeCell ref="Z19:Z20"/>
    <mergeCell ref="AB19:AB20"/>
    <mergeCell ref="AD19:AD20"/>
    <mergeCell ref="Q13:Q14"/>
    <mergeCell ref="R13:R14"/>
    <mergeCell ref="T13:T14"/>
    <mergeCell ref="V13:V14"/>
    <mergeCell ref="Y13:Y14"/>
    <mergeCell ref="Z13:Z14"/>
    <mergeCell ref="AB13:AB14"/>
    <mergeCell ref="AD13:AD14"/>
    <mergeCell ref="Q15:Q16"/>
    <mergeCell ref="R15:R16"/>
    <mergeCell ref="T15:T16"/>
    <mergeCell ref="V15:V16"/>
    <mergeCell ref="Y15:Y16"/>
    <mergeCell ref="Z15:Z16"/>
    <mergeCell ref="AB15:AB16"/>
    <mergeCell ref="AD15:AD16"/>
    <mergeCell ref="Q9:Q10"/>
    <mergeCell ref="R9:R10"/>
    <mergeCell ref="T9:T10"/>
    <mergeCell ref="V9:V10"/>
    <mergeCell ref="Y9:Y10"/>
    <mergeCell ref="Z9:Z10"/>
    <mergeCell ref="AB9:AB10"/>
    <mergeCell ref="AD9:AD10"/>
    <mergeCell ref="Q11:Q12"/>
    <mergeCell ref="R11:R12"/>
    <mergeCell ref="T11:T12"/>
    <mergeCell ref="V11:V12"/>
    <mergeCell ref="Y11:Y12"/>
    <mergeCell ref="Z11:Z12"/>
    <mergeCell ref="AB11:AB12"/>
    <mergeCell ref="AD11:AD12"/>
    <mergeCell ref="Q5:Q6"/>
    <mergeCell ref="R5:R6"/>
    <mergeCell ref="T5:T6"/>
    <mergeCell ref="V5:V6"/>
    <mergeCell ref="Y5:Y6"/>
    <mergeCell ref="Z5:Z6"/>
    <mergeCell ref="AB5:AB6"/>
    <mergeCell ref="AD5:AD6"/>
    <mergeCell ref="Q7:Q8"/>
    <mergeCell ref="R7:R8"/>
    <mergeCell ref="T7:T8"/>
    <mergeCell ref="V7:V8"/>
    <mergeCell ref="Y7:Y8"/>
    <mergeCell ref="Z7:Z8"/>
    <mergeCell ref="AB7:AB8"/>
    <mergeCell ref="AD7:AD8"/>
    <mergeCell ref="Q1:Q2"/>
    <mergeCell ref="R1:S1"/>
    <mergeCell ref="T1:U1"/>
    <mergeCell ref="V1:W1"/>
    <mergeCell ref="Y1:Y2"/>
    <mergeCell ref="Z1:AA1"/>
    <mergeCell ref="AB1:AC1"/>
    <mergeCell ref="AD1:AE1"/>
    <mergeCell ref="Q3:Q4"/>
    <mergeCell ref="R3:R4"/>
    <mergeCell ref="T3:T4"/>
    <mergeCell ref="V3:V4"/>
    <mergeCell ref="Y3:Y4"/>
    <mergeCell ref="Z3:Z4"/>
    <mergeCell ref="AB3:AB4"/>
    <mergeCell ref="AD3:AD4"/>
    <mergeCell ref="A5:A6"/>
    <mergeCell ref="B5:B6"/>
    <mergeCell ref="D5:D6"/>
    <mergeCell ref="F5:F6"/>
    <mergeCell ref="A7:A8"/>
    <mergeCell ref="B7:B8"/>
    <mergeCell ref="D7:D8"/>
    <mergeCell ref="F7:F8"/>
    <mergeCell ref="A1:A2"/>
    <mergeCell ref="B1:C1"/>
    <mergeCell ref="D1:E1"/>
    <mergeCell ref="F1:G1"/>
    <mergeCell ref="A3:A4"/>
    <mergeCell ref="B3:B4"/>
    <mergeCell ref="D3:D4"/>
    <mergeCell ref="F3:F4"/>
    <mergeCell ref="A13:A14"/>
    <mergeCell ref="B13:B14"/>
    <mergeCell ref="D13:D14"/>
    <mergeCell ref="F13:F14"/>
    <mergeCell ref="A15:A16"/>
    <mergeCell ref="B15:B16"/>
    <mergeCell ref="D15:D16"/>
    <mergeCell ref="F15:F16"/>
    <mergeCell ref="A9:A10"/>
    <mergeCell ref="B9:B10"/>
    <mergeCell ref="D9:D10"/>
    <mergeCell ref="F9:F10"/>
    <mergeCell ref="A11:A12"/>
    <mergeCell ref="B11:B12"/>
    <mergeCell ref="D11:D12"/>
    <mergeCell ref="F11:F12"/>
    <mergeCell ref="A21:A22"/>
    <mergeCell ref="B21:B22"/>
    <mergeCell ref="D21:D22"/>
    <mergeCell ref="F21:F22"/>
    <mergeCell ref="A23:A24"/>
    <mergeCell ref="B23:B24"/>
    <mergeCell ref="D23:D24"/>
    <mergeCell ref="F23:F24"/>
    <mergeCell ref="A17:A18"/>
    <mergeCell ref="B17:B18"/>
    <mergeCell ref="D17:D18"/>
    <mergeCell ref="F17:F18"/>
    <mergeCell ref="A19:A20"/>
    <mergeCell ref="B19:B20"/>
    <mergeCell ref="D19:D20"/>
    <mergeCell ref="F19:F20"/>
    <mergeCell ref="A31:A32"/>
    <mergeCell ref="B31:B32"/>
    <mergeCell ref="D31:D32"/>
    <mergeCell ref="F31:F32"/>
    <mergeCell ref="A25:A26"/>
    <mergeCell ref="B25:B26"/>
    <mergeCell ref="D25:D26"/>
    <mergeCell ref="F25:F26"/>
    <mergeCell ref="A27:A28"/>
    <mergeCell ref="B27:B28"/>
    <mergeCell ref="D27:D28"/>
    <mergeCell ref="F27:F28"/>
    <mergeCell ref="A43:A44"/>
    <mergeCell ref="B43:B44"/>
    <mergeCell ref="D43:D44"/>
    <mergeCell ref="F43:F44"/>
    <mergeCell ref="A37:A38"/>
    <mergeCell ref="B37:B38"/>
    <mergeCell ref="D37:D38"/>
    <mergeCell ref="F37:F38"/>
    <mergeCell ref="A39:A40"/>
    <mergeCell ref="B39:B40"/>
    <mergeCell ref="D39:D40"/>
    <mergeCell ref="F39:F40"/>
    <mergeCell ref="I1:I2"/>
    <mergeCell ref="J1:K1"/>
    <mergeCell ref="L1:M1"/>
    <mergeCell ref="N1:O1"/>
    <mergeCell ref="I3:I4"/>
    <mergeCell ref="J3:J4"/>
    <mergeCell ref="L3:L4"/>
    <mergeCell ref="N3:N4"/>
    <mergeCell ref="A41:A42"/>
    <mergeCell ref="B41:B42"/>
    <mergeCell ref="D41:D42"/>
    <mergeCell ref="F41:F42"/>
    <mergeCell ref="A33:A34"/>
    <mergeCell ref="B33:B34"/>
    <mergeCell ref="D33:D34"/>
    <mergeCell ref="F33:F34"/>
    <mergeCell ref="A35:A36"/>
    <mergeCell ref="B35:B36"/>
    <mergeCell ref="D35:D36"/>
    <mergeCell ref="F35:F36"/>
    <mergeCell ref="A29:A30"/>
    <mergeCell ref="B29:B30"/>
    <mergeCell ref="D29:D30"/>
    <mergeCell ref="F29:F30"/>
    <mergeCell ref="I9:I10"/>
    <mergeCell ref="J9:J10"/>
    <mergeCell ref="L9:L10"/>
    <mergeCell ref="N9:N10"/>
    <mergeCell ref="I11:I12"/>
    <mergeCell ref="J11:J12"/>
    <mergeCell ref="L11:L12"/>
    <mergeCell ref="N11:N12"/>
    <mergeCell ref="I5:I6"/>
    <mergeCell ref="J5:J6"/>
    <mergeCell ref="L5:L6"/>
    <mergeCell ref="N5:N6"/>
    <mergeCell ref="I7:I8"/>
    <mergeCell ref="J7:J8"/>
    <mergeCell ref="L7:L8"/>
    <mergeCell ref="N7:N8"/>
    <mergeCell ref="I17:I18"/>
    <mergeCell ref="J17:J18"/>
    <mergeCell ref="L17:L18"/>
    <mergeCell ref="N17:N18"/>
    <mergeCell ref="I19:I20"/>
    <mergeCell ref="J19:J20"/>
    <mergeCell ref="L19:L20"/>
    <mergeCell ref="N19:N20"/>
    <mergeCell ref="I13:I14"/>
    <mergeCell ref="J13:J14"/>
    <mergeCell ref="L13:L14"/>
    <mergeCell ref="N13:N14"/>
    <mergeCell ref="I15:I16"/>
    <mergeCell ref="J15:J16"/>
    <mergeCell ref="L15:L16"/>
    <mergeCell ref="N15:N16"/>
    <mergeCell ref="I25:I26"/>
    <mergeCell ref="J25:J26"/>
    <mergeCell ref="L25:L26"/>
    <mergeCell ref="N25:N26"/>
    <mergeCell ref="I27:I28"/>
    <mergeCell ref="J27:J28"/>
    <mergeCell ref="L27:L28"/>
    <mergeCell ref="N27:N28"/>
    <mergeCell ref="I21:I22"/>
    <mergeCell ref="J21:J22"/>
    <mergeCell ref="L21:L22"/>
    <mergeCell ref="N21:N22"/>
    <mergeCell ref="I23:I24"/>
    <mergeCell ref="J23:J24"/>
    <mergeCell ref="L23:L24"/>
    <mergeCell ref="N23:N24"/>
    <mergeCell ref="I33:I34"/>
    <mergeCell ref="J33:J34"/>
    <mergeCell ref="L33:L34"/>
    <mergeCell ref="N33:N34"/>
    <mergeCell ref="I35:I36"/>
    <mergeCell ref="J35:J36"/>
    <mergeCell ref="L35:L36"/>
    <mergeCell ref="N35:N36"/>
    <mergeCell ref="I29:I30"/>
    <mergeCell ref="J29:J30"/>
    <mergeCell ref="L29:L30"/>
    <mergeCell ref="N29:N30"/>
    <mergeCell ref="I31:I32"/>
    <mergeCell ref="J31:J32"/>
    <mergeCell ref="L31:L32"/>
    <mergeCell ref="N31:N32"/>
    <mergeCell ref="I41:I42"/>
    <mergeCell ref="J41:J42"/>
    <mergeCell ref="L41:L42"/>
    <mergeCell ref="N41:N42"/>
    <mergeCell ref="I43:I44"/>
    <mergeCell ref="J43:J44"/>
    <mergeCell ref="L43:L44"/>
    <mergeCell ref="N43:N44"/>
    <mergeCell ref="I37:I38"/>
    <mergeCell ref="J37:J38"/>
    <mergeCell ref="L37:L38"/>
    <mergeCell ref="N37:N38"/>
    <mergeCell ref="I39:I40"/>
    <mergeCell ref="J39:J40"/>
    <mergeCell ref="L39:L40"/>
    <mergeCell ref="N39:N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CC851-B966-4403-8944-323CE63F6FAB}">
  <dimension ref="A1:Y49"/>
  <sheetViews>
    <sheetView workbookViewId="0">
      <selection activeCell="C2" sqref="C2:W3"/>
    </sheetView>
  </sheetViews>
  <sheetFormatPr baseColWidth="10" defaultColWidth="8.88671875" defaultRowHeight="14.4"/>
  <cols>
    <col min="1" max="1" width="12.33203125" style="1" bestFit="1" customWidth="1"/>
    <col min="2" max="2" width="28.77734375" style="1" bestFit="1" customWidth="1"/>
    <col min="3" max="3" width="24.88671875" style="1" bestFit="1" customWidth="1"/>
    <col min="4" max="12" width="23.88671875" style="1" bestFit="1" customWidth="1"/>
    <col min="13" max="22" width="22.88671875" style="1" bestFit="1" customWidth="1"/>
    <col min="23" max="23" width="23.88671875" style="1" bestFit="1" customWidth="1"/>
    <col min="24" max="16384" width="8.88671875" style="1"/>
  </cols>
  <sheetData>
    <row r="1" spans="2:25">
      <c r="C1" s="6">
        <v>-10</v>
      </c>
      <c r="D1" s="6">
        <v>-9</v>
      </c>
      <c r="E1" s="6">
        <v>-8</v>
      </c>
      <c r="F1" s="6">
        <v>-7</v>
      </c>
      <c r="G1" s="6">
        <v>-6</v>
      </c>
      <c r="H1" s="6">
        <v>-5</v>
      </c>
      <c r="I1" s="6">
        <v>-4</v>
      </c>
      <c r="J1" s="6">
        <v>-3</v>
      </c>
      <c r="K1" s="6">
        <v>-2</v>
      </c>
      <c r="L1" s="6">
        <v>-1</v>
      </c>
      <c r="M1" s="6">
        <v>0</v>
      </c>
      <c r="N1" s="6">
        <v>1</v>
      </c>
      <c r="O1" s="6">
        <v>2</v>
      </c>
      <c r="P1" s="6">
        <v>3</v>
      </c>
      <c r="Q1" s="6">
        <v>4</v>
      </c>
      <c r="R1" s="6">
        <v>5</v>
      </c>
      <c r="S1" s="6">
        <v>6</v>
      </c>
      <c r="T1" s="6">
        <v>7</v>
      </c>
      <c r="U1" s="6">
        <v>8</v>
      </c>
      <c r="V1" s="6">
        <v>9</v>
      </c>
      <c r="W1" s="6">
        <v>10</v>
      </c>
    </row>
    <row r="2" spans="2:25">
      <c r="C2" s="7">
        <v>10</v>
      </c>
      <c r="D2" s="7">
        <v>9</v>
      </c>
      <c r="E2" s="7">
        <v>8</v>
      </c>
      <c r="F2" s="7">
        <v>7</v>
      </c>
      <c r="G2" s="7">
        <v>6</v>
      </c>
      <c r="H2" s="7">
        <v>5</v>
      </c>
      <c r="I2" s="7">
        <v>4</v>
      </c>
      <c r="J2" s="7">
        <v>3</v>
      </c>
      <c r="K2" s="7">
        <v>2</v>
      </c>
      <c r="L2" s="7">
        <v>1</v>
      </c>
      <c r="M2" s="7">
        <v>0</v>
      </c>
      <c r="N2" s="7">
        <v>1</v>
      </c>
      <c r="O2" s="7">
        <v>2</v>
      </c>
      <c r="P2" s="7">
        <v>3</v>
      </c>
      <c r="Q2" s="7">
        <v>4</v>
      </c>
      <c r="R2" s="7">
        <v>5</v>
      </c>
      <c r="S2" s="7">
        <v>6</v>
      </c>
      <c r="T2" s="7">
        <v>7</v>
      </c>
      <c r="U2" s="7">
        <v>8</v>
      </c>
      <c r="V2" s="7">
        <v>9</v>
      </c>
      <c r="W2" s="7">
        <v>10</v>
      </c>
    </row>
    <row r="3" spans="2:25">
      <c r="B3" s="8" t="s">
        <v>321</v>
      </c>
      <c r="C3" s="24">
        <f>1-EXP(SUM(D13:$L$13))</f>
        <v>-2.2889479210657315E-2</v>
      </c>
      <c r="D3" s="24">
        <f>1-EXP(SUM(E13:$L$13))</f>
        <v>-2.2743029675264648E-2</v>
      </c>
      <c r="E3" s="24">
        <f>1-EXP(SUM(F13:$L$13))</f>
        <v>-1.8438374297106375E-2</v>
      </c>
      <c r="F3" s="24">
        <f>1-EXP(SUM(G13:$L$13))</f>
        <v>-1.2967637194495563E-2</v>
      </c>
      <c r="G3" s="24">
        <f>1-EXP(SUM(H13:$L$13))</f>
        <v>-7.8237089409756155E-3</v>
      </c>
      <c r="H3" s="24">
        <f>1-EXP(SUM(I13:$L$13))</f>
        <v>2.686997016985937E-3</v>
      </c>
      <c r="I3" s="24">
        <f>1-EXP(SUM(J13:$L$13))</f>
        <v>4.2846872930083491E-3</v>
      </c>
      <c r="J3" s="24">
        <f>1-EXP(SUM(K13:$L$13))</f>
        <v>5.9706984506925354E-3</v>
      </c>
      <c r="K3" s="24">
        <f>1-EXP(SUM(L13:$L$13))</f>
        <v>-1.8491268450511189E-3</v>
      </c>
      <c r="L3" s="25">
        <v>0</v>
      </c>
      <c r="M3" s="24">
        <f>EXP(SUM($M$13:M13))-1</f>
        <v>-4.889522757611231E-3</v>
      </c>
      <c r="N3" s="24">
        <f>EXP(SUM($M$13:N13))-1</f>
        <v>-2.1406332048686916E-2</v>
      </c>
      <c r="O3" s="24">
        <f>EXP(SUM($M$13:O13))-1</f>
        <v>-1.3628062296665799E-2</v>
      </c>
      <c r="P3" s="24">
        <f>EXP(SUM($M$13:P13))-1</f>
        <v>-1.9325099827873005E-2</v>
      </c>
      <c r="Q3" s="24">
        <f>EXP(SUM($M$13:Q13))-1</f>
        <v>-2.7120638536681008E-2</v>
      </c>
      <c r="R3" s="24">
        <f>EXP(SUM($M$13:R13))-1</f>
        <v>-3.8864953538457203E-2</v>
      </c>
      <c r="S3" s="24">
        <f>EXP(SUM($M$13:S13))-1</f>
        <v>-1.7884079593779467E-2</v>
      </c>
      <c r="T3" s="24">
        <f>EXP(SUM($M$13:T13))-1</f>
        <v>-1.692085503410512E-2</v>
      </c>
      <c r="U3" s="24">
        <f>EXP(SUM($M$13:U13))-1</f>
        <v>-2.3268495078304086E-2</v>
      </c>
      <c r="V3" s="24">
        <f>EXP(SUM($M$13:V13))-1</f>
        <v>-1.4387975931218766E-2</v>
      </c>
      <c r="W3" s="24">
        <f>EXP(SUM($M$13:W13))-1</f>
        <v>-3.4420028400624636E-3</v>
      </c>
    </row>
    <row r="4" spans="2:25">
      <c r="B4" s="8" t="s">
        <v>322</v>
      </c>
      <c r="C4" s="1">
        <f t="shared" ref="C4:W4" si="0">SUM($Y$24:$Y$49)/(COUNT($Y$24:$Y$49)^2)*C2</f>
        <v>6.4972005690583032E-4</v>
      </c>
      <c r="D4" s="1">
        <f t="shared" si="0"/>
        <v>5.8474805121524727E-4</v>
      </c>
      <c r="E4" s="1">
        <f t="shared" si="0"/>
        <v>5.1977604552466423E-4</v>
      </c>
      <c r="F4" s="1">
        <f t="shared" si="0"/>
        <v>4.5480403983408119E-4</v>
      </c>
      <c r="G4" s="1">
        <f t="shared" si="0"/>
        <v>3.8983203414349815E-4</v>
      </c>
      <c r="H4" s="1">
        <f t="shared" si="0"/>
        <v>3.2486002845291516E-4</v>
      </c>
      <c r="I4" s="1">
        <f t="shared" si="0"/>
        <v>2.5988802276233212E-4</v>
      </c>
      <c r="J4" s="1">
        <f t="shared" si="0"/>
        <v>1.9491601707174907E-4</v>
      </c>
      <c r="K4" s="1">
        <f t="shared" si="0"/>
        <v>1.2994401138116606E-4</v>
      </c>
      <c r="L4" s="1">
        <f t="shared" si="0"/>
        <v>6.4972005690583029E-5</v>
      </c>
      <c r="M4" s="1">
        <f t="shared" si="0"/>
        <v>0</v>
      </c>
      <c r="N4" s="1">
        <f t="shared" si="0"/>
        <v>6.4972005690583029E-5</v>
      </c>
      <c r="O4" s="1">
        <f t="shared" si="0"/>
        <v>1.2994401138116606E-4</v>
      </c>
      <c r="P4" s="1">
        <f t="shared" si="0"/>
        <v>1.9491601707174907E-4</v>
      </c>
      <c r="Q4" s="1">
        <f t="shared" si="0"/>
        <v>2.5988802276233212E-4</v>
      </c>
      <c r="R4" s="1">
        <f t="shared" si="0"/>
        <v>3.2486002845291516E-4</v>
      </c>
      <c r="S4" s="1">
        <f t="shared" si="0"/>
        <v>3.8983203414349815E-4</v>
      </c>
      <c r="T4" s="1">
        <f t="shared" si="0"/>
        <v>4.5480403983408119E-4</v>
      </c>
      <c r="U4" s="1">
        <f t="shared" si="0"/>
        <v>5.1977604552466423E-4</v>
      </c>
      <c r="V4" s="1">
        <f t="shared" si="0"/>
        <v>5.8474805121524727E-4</v>
      </c>
      <c r="W4" s="1">
        <f t="shared" si="0"/>
        <v>6.4972005690583032E-4</v>
      </c>
    </row>
    <row r="5" spans="2:25">
      <c r="B5" s="8" t="s">
        <v>323</v>
      </c>
      <c r="C5" s="4">
        <f>SQRT(C4)</f>
        <v>2.548960684094265E-2</v>
      </c>
      <c r="D5" s="4">
        <f t="shared" ref="D5:W5" si="1">SQRT(D4)</f>
        <v>2.4181564283876411E-2</v>
      </c>
      <c r="E5" s="4">
        <f t="shared" si="1"/>
        <v>2.2798597446436572E-2</v>
      </c>
      <c r="F5" s="4">
        <f t="shared" si="1"/>
        <v>2.1326135135886229E-2</v>
      </c>
      <c r="G5" s="4">
        <f t="shared" si="1"/>
        <v>1.9744164559269105E-2</v>
      </c>
      <c r="H5" s="4">
        <f t="shared" si="1"/>
        <v>1.8023873847009559E-2</v>
      </c>
      <c r="I5" s="4">
        <f t="shared" si="1"/>
        <v>1.6121042855917606E-2</v>
      </c>
      <c r="J5" s="4">
        <f t="shared" si="1"/>
        <v>1.3961232648722285E-2</v>
      </c>
      <c r="K5" s="4">
        <f t="shared" si="1"/>
        <v>1.1399298723218286E-2</v>
      </c>
      <c r="L5" s="4">
        <f t="shared" si="1"/>
        <v>8.0605214279588031E-3</v>
      </c>
      <c r="M5" s="4">
        <f t="shared" si="1"/>
        <v>0</v>
      </c>
      <c r="N5" s="4">
        <f t="shared" si="1"/>
        <v>8.0605214279588031E-3</v>
      </c>
      <c r="O5" s="4">
        <f t="shared" si="1"/>
        <v>1.1399298723218286E-2</v>
      </c>
      <c r="P5" s="4">
        <f t="shared" si="1"/>
        <v>1.3961232648722285E-2</v>
      </c>
      <c r="Q5" s="4">
        <f t="shared" si="1"/>
        <v>1.6121042855917606E-2</v>
      </c>
      <c r="R5" s="4">
        <f t="shared" si="1"/>
        <v>1.8023873847009559E-2</v>
      </c>
      <c r="S5" s="4">
        <f t="shared" si="1"/>
        <v>1.9744164559269105E-2</v>
      </c>
      <c r="T5" s="4">
        <f t="shared" si="1"/>
        <v>2.1326135135886229E-2</v>
      </c>
      <c r="U5" s="4">
        <f t="shared" si="1"/>
        <v>2.2798597446436572E-2</v>
      </c>
      <c r="V5" s="4">
        <f t="shared" si="1"/>
        <v>2.4181564283876411E-2</v>
      </c>
      <c r="W5" s="4">
        <f t="shared" si="1"/>
        <v>2.548960684094265E-2</v>
      </c>
    </row>
    <row r="6" spans="2:25">
      <c r="B6" s="8" t="s">
        <v>324</v>
      </c>
      <c r="C6" s="13">
        <f>C3/C5</f>
        <v>-0.8979926349390025</v>
      </c>
      <c r="D6" s="13">
        <f t="shared" ref="D6:W6" si="2">D3/D5</f>
        <v>-0.94051110210554334</v>
      </c>
      <c r="E6" s="13">
        <f t="shared" si="2"/>
        <v>-0.80875037775572889</v>
      </c>
      <c r="F6" s="13">
        <f t="shared" si="2"/>
        <v>-0.6080631634315431</v>
      </c>
      <c r="G6" s="13">
        <f t="shared" si="2"/>
        <v>-0.39625424096775436</v>
      </c>
      <c r="H6" s="13">
        <f t="shared" si="2"/>
        <v>0.14907988370278966</v>
      </c>
      <c r="I6" s="13">
        <f t="shared" si="2"/>
        <v>0.26578226553349521</v>
      </c>
      <c r="J6" s="13">
        <f t="shared" si="2"/>
        <v>0.42766270005814755</v>
      </c>
      <c r="K6" s="13">
        <f t="shared" si="2"/>
        <v>-0.16221408789689717</v>
      </c>
      <c r="L6" s="13">
        <f t="shared" si="2"/>
        <v>0</v>
      </c>
      <c r="M6" s="13" t="e">
        <f t="shared" si="2"/>
        <v>#DIV/0!</v>
      </c>
      <c r="N6" s="13">
        <f t="shared" si="2"/>
        <v>-2.6557006565898709</v>
      </c>
      <c r="O6" s="13">
        <f t="shared" si="2"/>
        <v>-1.1955176039827722</v>
      </c>
      <c r="P6" s="13">
        <f t="shared" si="2"/>
        <v>-1.3841972492050416</v>
      </c>
      <c r="Q6" s="13">
        <f t="shared" si="2"/>
        <v>-1.682312911086006</v>
      </c>
      <c r="R6" s="13">
        <f t="shared" si="2"/>
        <v>-2.1563041257584867</v>
      </c>
      <c r="S6" s="13">
        <f t="shared" si="2"/>
        <v>-0.90579064716028201</v>
      </c>
      <c r="T6" s="13">
        <f t="shared" si="2"/>
        <v>-0.79343279625157248</v>
      </c>
      <c r="U6" s="13">
        <f t="shared" si="2"/>
        <v>-1.0206108131419707</v>
      </c>
      <c r="V6" s="13">
        <f t="shared" si="2"/>
        <v>-0.59499773307933868</v>
      </c>
      <c r="W6" s="13">
        <f t="shared" si="2"/>
        <v>-0.13503554062410059</v>
      </c>
    </row>
    <row r="7" spans="2:25">
      <c r="B7" s="8" t="s">
        <v>325</v>
      </c>
      <c r="C7" s="14">
        <f>(1-_xlfn.NORM.S.DIST(ABS(C6),1))*2</f>
        <v>0.36918947599921736</v>
      </c>
      <c r="D7" s="14">
        <f t="shared" ref="D7:W7" si="3">(1-_xlfn.NORM.S.DIST(ABS(D6),1))*2</f>
        <v>0.34695545761838842</v>
      </c>
      <c r="E7" s="14">
        <f t="shared" si="3"/>
        <v>0.41865874429227068</v>
      </c>
      <c r="F7" s="14">
        <f t="shared" si="3"/>
        <v>0.54314558239439936</v>
      </c>
      <c r="G7" s="14">
        <f t="shared" si="3"/>
        <v>0.69191748059860547</v>
      </c>
      <c r="H7" s="14">
        <f t="shared" si="3"/>
        <v>0.88149059897769888</v>
      </c>
      <c r="I7" s="14">
        <f t="shared" si="3"/>
        <v>0.79040690218165954</v>
      </c>
      <c r="J7" s="14">
        <f t="shared" si="3"/>
        <v>0.66889670987347305</v>
      </c>
      <c r="K7" s="14">
        <f t="shared" si="3"/>
        <v>0.87113726619114251</v>
      </c>
      <c r="L7" s="14">
        <f t="shared" si="3"/>
        <v>1</v>
      </c>
      <c r="M7" s="14" t="e">
        <f t="shared" si="3"/>
        <v>#DIV/0!</v>
      </c>
      <c r="N7" s="14">
        <f t="shared" si="3"/>
        <v>7.9143833090375981E-3</v>
      </c>
      <c r="O7" s="14">
        <f t="shared" si="3"/>
        <v>0.23188486246915208</v>
      </c>
      <c r="P7" s="14">
        <f t="shared" si="3"/>
        <v>0.16629806543042758</v>
      </c>
      <c r="Q7" s="14">
        <f t="shared" si="3"/>
        <v>9.2508178818508258E-2</v>
      </c>
      <c r="R7" s="14">
        <f t="shared" si="3"/>
        <v>3.1059925328909666E-2</v>
      </c>
      <c r="S7" s="14">
        <f t="shared" si="3"/>
        <v>0.36504667235957511</v>
      </c>
      <c r="T7" s="14">
        <f t="shared" si="3"/>
        <v>0.42752570923047273</v>
      </c>
      <c r="U7" s="14">
        <f t="shared" si="3"/>
        <v>0.30743886436103018</v>
      </c>
      <c r="V7" s="14">
        <f t="shared" si="3"/>
        <v>0.55184498629336742</v>
      </c>
      <c r="W7" s="14">
        <f t="shared" si="3"/>
        <v>0.89258377431564395</v>
      </c>
    </row>
    <row r="8" spans="2:25">
      <c r="B8" s="8" t="s">
        <v>326</v>
      </c>
      <c r="C8" s="4">
        <f>_xlfn.NORM.INV(0.975,0,C5)</f>
        <v>4.9958711388333368E-2</v>
      </c>
      <c r="D8" s="4">
        <f t="shared" ref="D8:W8" si="4">_xlfn.NORM.INV(0.975,0,D5)</f>
        <v>4.7394995086237859E-2</v>
      </c>
      <c r="E8" s="4">
        <f t="shared" si="4"/>
        <v>4.4684429893042513E-2</v>
      </c>
      <c r="F8" s="4">
        <f t="shared" si="4"/>
        <v>4.1798456795771211E-2</v>
      </c>
      <c r="G8" s="4">
        <f t="shared" si="4"/>
        <v>3.8697851440999589E-2</v>
      </c>
      <c r="H8" s="4">
        <f t="shared" si="4"/>
        <v>3.5326143602032123E-2</v>
      </c>
      <c r="I8" s="4">
        <f t="shared" si="4"/>
        <v>3.1596663390825237E-2</v>
      </c>
      <c r="J8" s="4">
        <f t="shared" si="4"/>
        <v>2.7363513171280416E-2</v>
      </c>
      <c r="K8" s="4">
        <f t="shared" si="4"/>
        <v>2.2342214946521256E-2</v>
      </c>
      <c r="L8" s="4">
        <f t="shared" si="4"/>
        <v>1.5798331695412619E-2</v>
      </c>
      <c r="M8" s="4" t="e">
        <f t="shared" si="4"/>
        <v>#NUM!</v>
      </c>
      <c r="N8" s="4">
        <f t="shared" si="4"/>
        <v>1.5798331695412619E-2</v>
      </c>
      <c r="O8" s="4">
        <f t="shared" si="4"/>
        <v>2.2342214946521256E-2</v>
      </c>
      <c r="P8" s="4">
        <f t="shared" si="4"/>
        <v>2.7363513171280416E-2</v>
      </c>
      <c r="Q8" s="4">
        <f t="shared" si="4"/>
        <v>3.1596663390825237E-2</v>
      </c>
      <c r="R8" s="4">
        <f t="shared" si="4"/>
        <v>3.5326143602032123E-2</v>
      </c>
      <c r="S8" s="4">
        <f t="shared" si="4"/>
        <v>3.8697851440999589E-2</v>
      </c>
      <c r="T8" s="4">
        <f t="shared" si="4"/>
        <v>4.1798456795771211E-2</v>
      </c>
      <c r="U8" s="4">
        <f t="shared" si="4"/>
        <v>4.4684429893042513E-2</v>
      </c>
      <c r="V8" s="4">
        <f t="shared" si="4"/>
        <v>4.7394995086237859E-2</v>
      </c>
      <c r="W8" s="4">
        <f t="shared" si="4"/>
        <v>4.9958711388333368E-2</v>
      </c>
    </row>
    <row r="9" spans="2:25">
      <c r="B9" s="8" t="s">
        <v>327</v>
      </c>
      <c r="C9" s="4">
        <f>_xlfn.NORM.INV(0.995,0,C5)</f>
        <v>6.5656876236840578E-2</v>
      </c>
      <c r="D9" s="4">
        <f t="shared" ref="D9:W9" si="5">_xlfn.NORM.INV(0.995,0,D5)</f>
        <v>6.2287581888060328E-2</v>
      </c>
      <c r="E9" s="4">
        <f t="shared" si="5"/>
        <v>5.8725295382346443E-2</v>
      </c>
      <c r="F9" s="4">
        <f t="shared" si="5"/>
        <v>5.4932483814459553E-2</v>
      </c>
      <c r="G9" s="4">
        <f t="shared" si="5"/>
        <v>5.0857597645857011E-2</v>
      </c>
      <c r="H9" s="4">
        <f t="shared" si="5"/>
        <v>4.6426422418595861E-2</v>
      </c>
      <c r="I9" s="4">
        <f t="shared" si="5"/>
        <v>4.1525054592040214E-2</v>
      </c>
      <c r="J9" s="4">
        <f t="shared" si="5"/>
        <v>3.5961752170242486E-2</v>
      </c>
      <c r="K9" s="4">
        <f t="shared" si="5"/>
        <v>2.9362647691173221E-2</v>
      </c>
      <c r="L9" s="4">
        <f t="shared" si="5"/>
        <v>2.0762527296020107E-2</v>
      </c>
      <c r="M9" s="4" t="e">
        <f t="shared" si="5"/>
        <v>#NUM!</v>
      </c>
      <c r="N9" s="4">
        <f t="shared" si="5"/>
        <v>2.0762527296020107E-2</v>
      </c>
      <c r="O9" s="4">
        <f t="shared" si="5"/>
        <v>2.9362647691173221E-2</v>
      </c>
      <c r="P9" s="4">
        <f t="shared" si="5"/>
        <v>3.5961752170242486E-2</v>
      </c>
      <c r="Q9" s="4">
        <f t="shared" si="5"/>
        <v>4.1525054592040214E-2</v>
      </c>
      <c r="R9" s="4">
        <f t="shared" si="5"/>
        <v>4.6426422418595861E-2</v>
      </c>
      <c r="S9" s="4">
        <f t="shared" si="5"/>
        <v>5.0857597645857011E-2</v>
      </c>
      <c r="T9" s="4">
        <f t="shared" si="5"/>
        <v>5.4932483814459553E-2</v>
      </c>
      <c r="U9" s="4">
        <f t="shared" si="5"/>
        <v>5.8725295382346443E-2</v>
      </c>
      <c r="V9" s="4">
        <f t="shared" si="5"/>
        <v>6.2287581888060328E-2</v>
      </c>
      <c r="W9" s="4">
        <f t="shared" si="5"/>
        <v>6.5656876236840578E-2</v>
      </c>
    </row>
    <row r="10" spans="2:25">
      <c r="B10" s="8" t="s">
        <v>328</v>
      </c>
      <c r="C10" s="4">
        <f>_xlfn.NORM.INV(0.025,0,C5)</f>
        <v>-4.9958711388333368E-2</v>
      </c>
      <c r="D10" s="4">
        <f t="shared" ref="D10:W10" si="6">_xlfn.NORM.INV(0.025,0,D5)</f>
        <v>-4.7394995086237866E-2</v>
      </c>
      <c r="E10" s="4">
        <f t="shared" si="6"/>
        <v>-4.468442989304252E-2</v>
      </c>
      <c r="F10" s="4">
        <f t="shared" si="6"/>
        <v>-4.1798456795771217E-2</v>
      </c>
      <c r="G10" s="4">
        <f t="shared" si="6"/>
        <v>-3.8697851440999589E-2</v>
      </c>
      <c r="H10" s="4">
        <f t="shared" si="6"/>
        <v>-3.5326143602032123E-2</v>
      </c>
      <c r="I10" s="4">
        <f t="shared" si="6"/>
        <v>-3.1596663390825237E-2</v>
      </c>
      <c r="J10" s="4">
        <f t="shared" si="6"/>
        <v>-2.7363513171280419E-2</v>
      </c>
      <c r="K10" s="4">
        <f t="shared" si="6"/>
        <v>-2.234221494652126E-2</v>
      </c>
      <c r="L10" s="4">
        <f t="shared" si="6"/>
        <v>-1.5798331695412619E-2</v>
      </c>
      <c r="M10" s="4" t="e">
        <f t="shared" si="6"/>
        <v>#NUM!</v>
      </c>
      <c r="N10" s="4">
        <f t="shared" si="6"/>
        <v>-1.5798331695412619E-2</v>
      </c>
      <c r="O10" s="4">
        <f t="shared" si="6"/>
        <v>-2.234221494652126E-2</v>
      </c>
      <c r="P10" s="4">
        <f t="shared" si="6"/>
        <v>-2.7363513171280419E-2</v>
      </c>
      <c r="Q10" s="4">
        <f t="shared" si="6"/>
        <v>-3.1596663390825237E-2</v>
      </c>
      <c r="R10" s="4">
        <f t="shared" si="6"/>
        <v>-3.5326143602032123E-2</v>
      </c>
      <c r="S10" s="4">
        <f t="shared" si="6"/>
        <v>-3.8697851440999589E-2</v>
      </c>
      <c r="T10" s="4">
        <f t="shared" si="6"/>
        <v>-4.1798456795771217E-2</v>
      </c>
      <c r="U10" s="4">
        <f t="shared" si="6"/>
        <v>-4.468442989304252E-2</v>
      </c>
      <c r="V10" s="4">
        <f t="shared" si="6"/>
        <v>-4.7394995086237866E-2</v>
      </c>
      <c r="W10" s="4">
        <f t="shared" si="6"/>
        <v>-4.9958711388333368E-2</v>
      </c>
    </row>
    <row r="11" spans="2:25">
      <c r="B11" s="8" t="s">
        <v>329</v>
      </c>
      <c r="C11" s="4">
        <f>_xlfn.NORM.INV(0.005,0,C5)</f>
        <v>-6.5656876236840578E-2</v>
      </c>
      <c r="D11" s="4">
        <f t="shared" ref="D11:W11" si="7">_xlfn.NORM.INV(0.005,0,D5)</f>
        <v>-6.2287581888060328E-2</v>
      </c>
      <c r="E11" s="4">
        <f t="shared" si="7"/>
        <v>-5.8725295382346443E-2</v>
      </c>
      <c r="F11" s="4">
        <f t="shared" si="7"/>
        <v>-5.4932483814459553E-2</v>
      </c>
      <c r="G11" s="4">
        <f t="shared" si="7"/>
        <v>-5.0857597645857011E-2</v>
      </c>
      <c r="H11" s="4">
        <f t="shared" si="7"/>
        <v>-4.6426422418595861E-2</v>
      </c>
      <c r="I11" s="4">
        <f t="shared" si="7"/>
        <v>-4.1525054592040214E-2</v>
      </c>
      <c r="J11" s="4">
        <f t="shared" si="7"/>
        <v>-3.5961752170242486E-2</v>
      </c>
      <c r="K11" s="4">
        <f t="shared" si="7"/>
        <v>-2.9362647691173221E-2</v>
      </c>
      <c r="L11" s="4">
        <f t="shared" si="7"/>
        <v>-2.0762527296020107E-2</v>
      </c>
      <c r="M11" s="4" t="e">
        <f t="shared" si="7"/>
        <v>#NUM!</v>
      </c>
      <c r="N11" s="4">
        <f t="shared" si="7"/>
        <v>-2.0762527296020107E-2</v>
      </c>
      <c r="O11" s="4">
        <f t="shared" si="7"/>
        <v>-2.9362647691173221E-2</v>
      </c>
      <c r="P11" s="4">
        <f t="shared" si="7"/>
        <v>-3.5961752170242486E-2</v>
      </c>
      <c r="Q11" s="4">
        <f t="shared" si="7"/>
        <v>-4.1525054592040214E-2</v>
      </c>
      <c r="R11" s="4">
        <f t="shared" si="7"/>
        <v>-4.6426422418595861E-2</v>
      </c>
      <c r="S11" s="4">
        <f t="shared" si="7"/>
        <v>-5.0857597645857011E-2</v>
      </c>
      <c r="T11" s="4">
        <f t="shared" si="7"/>
        <v>-5.4932483814459553E-2</v>
      </c>
      <c r="U11" s="4">
        <f t="shared" si="7"/>
        <v>-5.8725295382346443E-2</v>
      </c>
      <c r="V11" s="4">
        <f t="shared" si="7"/>
        <v>-6.2287581888060328E-2</v>
      </c>
      <c r="W11" s="4">
        <f t="shared" si="7"/>
        <v>-6.5656876236840578E-2</v>
      </c>
    </row>
    <row r="13" spans="2:25">
      <c r="B13" s="9" t="s">
        <v>330</v>
      </c>
      <c r="C13" s="5">
        <f>AVERAGE(C24:C49)</f>
        <v>-3.0512826344344037E-3</v>
      </c>
      <c r="D13" s="5">
        <f t="shared" ref="D13:W13" si="8">AVERAGE(D24:D49)</f>
        <v>1.431826440053034E-4</v>
      </c>
      <c r="E13" s="5">
        <f t="shared" si="8"/>
        <v>4.2178140085095371E-3</v>
      </c>
      <c r="F13" s="5">
        <f t="shared" si="8"/>
        <v>5.3861712504017023E-3</v>
      </c>
      <c r="G13" s="5">
        <f t="shared" si="8"/>
        <v>5.0910148378903409E-3</v>
      </c>
      <c r="H13" s="5">
        <f t="shared" si="8"/>
        <v>1.0483875903360314E-2</v>
      </c>
      <c r="I13" s="5">
        <f t="shared" si="8"/>
        <v>1.6032793971705451E-3</v>
      </c>
      <c r="J13" s="5">
        <f t="shared" si="8"/>
        <v>1.6947014698515642E-3</v>
      </c>
      <c r="K13" s="5">
        <f t="shared" si="8"/>
        <v>-7.8360136548594871E-3</v>
      </c>
      <c r="L13" s="5">
        <f t="shared" si="8"/>
        <v>1.8474193146427731E-3</v>
      </c>
      <c r="M13" s="5">
        <f t="shared" si="8"/>
        <v>-4.9015155827746432E-3</v>
      </c>
      <c r="N13" s="5">
        <f t="shared" si="8"/>
        <v>-1.6737255083040189E-2</v>
      </c>
      <c r="O13" s="5">
        <f t="shared" si="8"/>
        <v>7.9169939232603785E-3</v>
      </c>
      <c r="P13" s="5">
        <f t="shared" si="8"/>
        <v>-5.7924939568155817E-3</v>
      </c>
      <c r="Q13" s="5">
        <f t="shared" si="8"/>
        <v>-7.9809199467659273E-3</v>
      </c>
      <c r="R13" s="5">
        <f t="shared" si="8"/>
        <v>-1.2145162223571617E-2</v>
      </c>
      <c r="S13" s="5">
        <f t="shared" si="8"/>
        <v>2.159442049543148E-2</v>
      </c>
      <c r="T13" s="5">
        <f t="shared" si="8"/>
        <v>9.802839970257755E-4</v>
      </c>
      <c r="U13" s="5">
        <f t="shared" si="8"/>
        <v>-6.4778321735833493E-3</v>
      </c>
      <c r="V13" s="5">
        <f t="shared" si="8"/>
        <v>9.05099401864644E-3</v>
      </c>
      <c r="W13" s="5">
        <f t="shared" si="8"/>
        <v>1.1044546372253005E-2</v>
      </c>
      <c r="Y13" s="1">
        <f>_xlfn.VAR.S(C13:W13)</f>
        <v>7.8728232748031835E-5</v>
      </c>
    </row>
    <row r="14" spans="2:25">
      <c r="B14" s="9" t="s">
        <v>322</v>
      </c>
      <c r="C14" s="1">
        <f>$Y$13*C2</f>
        <v>7.872823274803183E-4</v>
      </c>
      <c r="D14" s="1">
        <f t="shared" ref="D14:W14" si="9">$Y$13*D2</f>
        <v>7.0855409473228649E-4</v>
      </c>
      <c r="E14" s="1">
        <f t="shared" si="9"/>
        <v>6.2982586198425468E-4</v>
      </c>
      <c r="F14" s="1">
        <f t="shared" si="9"/>
        <v>5.5109762923622287E-4</v>
      </c>
      <c r="G14" s="1">
        <f t="shared" si="9"/>
        <v>4.7236939648819101E-4</v>
      </c>
      <c r="H14" s="1">
        <f t="shared" si="9"/>
        <v>3.9364116374015915E-4</v>
      </c>
      <c r="I14" s="1">
        <f t="shared" si="9"/>
        <v>3.1491293099212734E-4</v>
      </c>
      <c r="J14" s="1">
        <f t="shared" si="9"/>
        <v>2.3618469824409551E-4</v>
      </c>
      <c r="K14" s="1">
        <f t="shared" si="9"/>
        <v>1.5745646549606367E-4</v>
      </c>
      <c r="L14" s="1">
        <f t="shared" si="9"/>
        <v>7.8728232748031835E-5</v>
      </c>
      <c r="M14" s="1">
        <f t="shared" si="9"/>
        <v>0</v>
      </c>
      <c r="N14" s="1">
        <f t="shared" si="9"/>
        <v>7.8728232748031835E-5</v>
      </c>
      <c r="O14" s="1">
        <f t="shared" si="9"/>
        <v>1.5745646549606367E-4</v>
      </c>
      <c r="P14" s="1">
        <f t="shared" si="9"/>
        <v>2.3618469824409551E-4</v>
      </c>
      <c r="Q14" s="1">
        <f t="shared" si="9"/>
        <v>3.1491293099212734E-4</v>
      </c>
      <c r="R14" s="1">
        <f t="shared" si="9"/>
        <v>3.9364116374015915E-4</v>
      </c>
      <c r="S14" s="1">
        <f t="shared" si="9"/>
        <v>4.7236939648819101E-4</v>
      </c>
      <c r="T14" s="1">
        <f t="shared" si="9"/>
        <v>5.5109762923622287E-4</v>
      </c>
      <c r="U14" s="1">
        <f t="shared" si="9"/>
        <v>6.2982586198425468E-4</v>
      </c>
      <c r="V14" s="1">
        <f t="shared" si="9"/>
        <v>7.0855409473228649E-4</v>
      </c>
      <c r="W14" s="1">
        <f t="shared" si="9"/>
        <v>7.872823274803183E-4</v>
      </c>
    </row>
    <row r="15" spans="2:25">
      <c r="B15" s="9" t="s">
        <v>323</v>
      </c>
      <c r="C15" s="4">
        <f>SQRT(C14)</f>
        <v>2.8058551770900761E-2</v>
      </c>
      <c r="D15" s="4">
        <f t="shared" ref="D15:W15" si="10">SQRT(D14)</f>
        <v>2.6618679432539219E-2</v>
      </c>
      <c r="E15" s="4">
        <f t="shared" si="10"/>
        <v>2.5096331643972486E-2</v>
      </c>
      <c r="F15" s="4">
        <f t="shared" si="10"/>
        <v>2.3475468669149565E-2</v>
      </c>
      <c r="G15" s="4">
        <f t="shared" si="10"/>
        <v>2.1734060745479455E-2</v>
      </c>
      <c r="H15" s="4">
        <f t="shared" si="10"/>
        <v>1.984039222747774E-2</v>
      </c>
      <c r="I15" s="4">
        <f t="shared" si="10"/>
        <v>1.7745786288359482E-2</v>
      </c>
      <c r="J15" s="4">
        <f t="shared" si="10"/>
        <v>1.5368301735848874E-2</v>
      </c>
      <c r="K15" s="4">
        <f t="shared" si="10"/>
        <v>1.2548165821986243E-2</v>
      </c>
      <c r="L15" s="4">
        <f t="shared" si="10"/>
        <v>8.8728931441797408E-3</v>
      </c>
      <c r="M15" s="4">
        <f t="shared" si="10"/>
        <v>0</v>
      </c>
      <c r="N15" s="4">
        <f t="shared" si="10"/>
        <v>8.8728931441797408E-3</v>
      </c>
      <c r="O15" s="4">
        <f t="shared" si="10"/>
        <v>1.2548165821986243E-2</v>
      </c>
      <c r="P15" s="4">
        <f t="shared" si="10"/>
        <v>1.5368301735848874E-2</v>
      </c>
      <c r="Q15" s="4">
        <f t="shared" si="10"/>
        <v>1.7745786288359482E-2</v>
      </c>
      <c r="R15" s="4">
        <f t="shared" si="10"/>
        <v>1.984039222747774E-2</v>
      </c>
      <c r="S15" s="4">
        <f t="shared" si="10"/>
        <v>2.1734060745479455E-2</v>
      </c>
      <c r="T15" s="4">
        <f t="shared" si="10"/>
        <v>2.3475468669149565E-2</v>
      </c>
      <c r="U15" s="4">
        <f t="shared" si="10"/>
        <v>2.5096331643972486E-2</v>
      </c>
      <c r="V15" s="4">
        <f t="shared" si="10"/>
        <v>2.6618679432539219E-2</v>
      </c>
      <c r="W15" s="4">
        <f t="shared" si="10"/>
        <v>2.8058551770900761E-2</v>
      </c>
    </row>
    <row r="16" spans="2:25">
      <c r="B16" s="9" t="s">
        <v>324</v>
      </c>
      <c r="C16" s="13">
        <f>C3/C15</f>
        <v>-0.81577550393729736</v>
      </c>
      <c r="D16" s="13">
        <f t="shared" ref="D16:W16" si="11">D3/D15</f>
        <v>-0.85440112582982242</v>
      </c>
      <c r="E16" s="13">
        <f t="shared" si="11"/>
        <v>-0.73470396226353718</v>
      </c>
      <c r="F16" s="13">
        <f t="shared" si="11"/>
        <v>-0.55239098214627191</v>
      </c>
      <c r="G16" s="13">
        <f t="shared" si="11"/>
        <v>-0.35997455940684697</v>
      </c>
      <c r="H16" s="13">
        <f t="shared" si="11"/>
        <v>0.13543063998828658</v>
      </c>
      <c r="I16" s="13">
        <f t="shared" si="11"/>
        <v>0.24144815131797967</v>
      </c>
      <c r="J16" s="13">
        <f t="shared" si="11"/>
        <v>0.38850736752291787</v>
      </c>
      <c r="K16" s="13">
        <f t="shared" si="11"/>
        <v>-0.14736232141682215</v>
      </c>
      <c r="L16" s="13">
        <f t="shared" si="11"/>
        <v>0</v>
      </c>
      <c r="M16" s="13" t="e">
        <f t="shared" si="11"/>
        <v>#DIV/0!</v>
      </c>
      <c r="N16" s="13">
        <f t="shared" si="11"/>
        <v>-2.4125537973742652</v>
      </c>
      <c r="O16" s="13">
        <f t="shared" si="11"/>
        <v>-1.0860601055165702</v>
      </c>
      <c r="P16" s="13">
        <f t="shared" si="11"/>
        <v>-1.2574648884459565</v>
      </c>
      <c r="Q16" s="13">
        <f t="shared" si="11"/>
        <v>-1.5282861010487345</v>
      </c>
      <c r="R16" s="13">
        <f t="shared" si="11"/>
        <v>-1.9588803030129414</v>
      </c>
      <c r="S16" s="13">
        <f t="shared" si="11"/>
        <v>-0.82285955685935219</v>
      </c>
      <c r="T16" s="13">
        <f t="shared" si="11"/>
        <v>-0.72078880607575546</v>
      </c>
      <c r="U16" s="13">
        <f t="shared" si="11"/>
        <v>-0.92716718157861122</v>
      </c>
      <c r="V16" s="13">
        <f t="shared" si="11"/>
        <v>-0.54052177786215083</v>
      </c>
      <c r="W16" s="13">
        <f t="shared" si="11"/>
        <v>-0.12267214887520067</v>
      </c>
    </row>
    <row r="17" spans="1:25">
      <c r="B17" s="9" t="s">
        <v>325</v>
      </c>
      <c r="C17" s="14">
        <f>(1-_xlfn.NORM.S.DIST(ABS(C16),1))*2</f>
        <v>0.41462854598689991</v>
      </c>
      <c r="D17" s="14">
        <f t="shared" ref="D17:W17" si="12">(1-_xlfn.NORM.S.DIST(ABS(D16),1))*2</f>
        <v>0.39288277235588565</v>
      </c>
      <c r="E17" s="14">
        <f t="shared" si="12"/>
        <v>0.46251980669456083</v>
      </c>
      <c r="F17" s="14">
        <f t="shared" si="12"/>
        <v>0.58068050769308832</v>
      </c>
      <c r="G17" s="14">
        <f t="shared" si="12"/>
        <v>0.71886615866631098</v>
      </c>
      <c r="H17" s="14">
        <f t="shared" si="12"/>
        <v>0.89227140008232819</v>
      </c>
      <c r="I17" s="14">
        <f t="shared" si="12"/>
        <v>0.80920779704289458</v>
      </c>
      <c r="J17" s="14">
        <f t="shared" si="12"/>
        <v>0.69764060293513674</v>
      </c>
      <c r="K17" s="14">
        <f t="shared" si="12"/>
        <v>0.88284604394483779</v>
      </c>
      <c r="L17" s="14">
        <f t="shared" si="12"/>
        <v>1</v>
      </c>
      <c r="M17" s="14" t="e">
        <f t="shared" si="12"/>
        <v>#DIV/0!</v>
      </c>
      <c r="N17" s="14">
        <f t="shared" si="12"/>
        <v>1.5841199455606914E-2</v>
      </c>
      <c r="O17" s="14">
        <f t="shared" si="12"/>
        <v>0.27745240106397695</v>
      </c>
      <c r="P17" s="14">
        <f t="shared" si="12"/>
        <v>0.20858534545861396</v>
      </c>
      <c r="Q17" s="14">
        <f t="shared" si="12"/>
        <v>0.12644151926354374</v>
      </c>
      <c r="R17" s="14">
        <f t="shared" si="12"/>
        <v>5.012680627931454E-2</v>
      </c>
      <c r="S17" s="14">
        <f t="shared" si="12"/>
        <v>0.41058786377222534</v>
      </c>
      <c r="T17" s="14">
        <f t="shared" si="12"/>
        <v>0.47103946360913462</v>
      </c>
      <c r="U17" s="14">
        <f t="shared" si="12"/>
        <v>0.35383973944275193</v>
      </c>
      <c r="V17" s="14">
        <f t="shared" si="12"/>
        <v>0.58883724633753154</v>
      </c>
      <c r="W17" s="14">
        <f t="shared" si="12"/>
        <v>0.90236671923574363</v>
      </c>
    </row>
    <row r="18" spans="1:25">
      <c r="B18" s="9" t="s">
        <v>326</v>
      </c>
      <c r="C18" s="4">
        <f>_xlfn.NORM.INV(0.975,0,C15)</f>
        <v>5.4993750929318033E-2</v>
      </c>
      <c r="D18" s="4">
        <f t="shared" ref="D18:W18" si="13">_xlfn.NORM.INV(0.975,0,D15)</f>
        <v>5.2171653003793943E-2</v>
      </c>
      <c r="E18" s="4">
        <f t="shared" si="13"/>
        <v>4.9187906166258948E-2</v>
      </c>
      <c r="F18" s="4">
        <f t="shared" si="13"/>
        <v>4.6011073111731568E-2</v>
      </c>
      <c r="G18" s="4">
        <f t="shared" si="13"/>
        <v>4.2597976298945482E-2</v>
      </c>
      <c r="H18" s="4">
        <f t="shared" si="13"/>
        <v>3.8886454205004778E-2</v>
      </c>
      <c r="I18" s="4">
        <f t="shared" si="13"/>
        <v>3.4781102002529297E-2</v>
      </c>
      <c r="J18" s="4">
        <f t="shared" si="13"/>
        <v>3.012131790580818E-2</v>
      </c>
      <c r="K18" s="4">
        <f t="shared" si="13"/>
        <v>2.4593953083129474E-2</v>
      </c>
      <c r="L18" s="4">
        <f t="shared" si="13"/>
        <v>1.7390551001264649E-2</v>
      </c>
      <c r="M18" s="4" t="e">
        <f t="shared" si="13"/>
        <v>#NUM!</v>
      </c>
      <c r="N18" s="4">
        <f t="shared" si="13"/>
        <v>1.7390551001264649E-2</v>
      </c>
      <c r="O18" s="4">
        <f t="shared" si="13"/>
        <v>2.4593953083129474E-2</v>
      </c>
      <c r="P18" s="4">
        <f t="shared" si="13"/>
        <v>3.012131790580818E-2</v>
      </c>
      <c r="Q18" s="4">
        <f t="shared" si="13"/>
        <v>3.4781102002529297E-2</v>
      </c>
      <c r="R18" s="4">
        <f t="shared" si="13"/>
        <v>3.8886454205004778E-2</v>
      </c>
      <c r="S18" s="4">
        <f t="shared" si="13"/>
        <v>4.2597976298945482E-2</v>
      </c>
      <c r="T18" s="4">
        <f t="shared" si="13"/>
        <v>4.6011073111731568E-2</v>
      </c>
      <c r="U18" s="4">
        <f t="shared" si="13"/>
        <v>4.9187906166258948E-2</v>
      </c>
      <c r="V18" s="4">
        <f t="shared" si="13"/>
        <v>5.2171653003793943E-2</v>
      </c>
      <c r="W18" s="4">
        <f t="shared" si="13"/>
        <v>5.4993750929318033E-2</v>
      </c>
    </row>
    <row r="19" spans="1:25">
      <c r="B19" s="9" t="s">
        <v>327</v>
      </c>
      <c r="C19" s="4">
        <f>_xlfn.NORM.INV(0.995,0,C15)</f>
        <v>7.2274039866630058E-2</v>
      </c>
      <c r="D19" s="4">
        <f t="shared" ref="D19:W19" si="14">_xlfn.NORM.INV(0.995,0,D15)</f>
        <v>6.8565174504108928E-2</v>
      </c>
      <c r="E19" s="4">
        <f t="shared" si="14"/>
        <v>6.4643866460125862E-2</v>
      </c>
      <c r="F19" s="4">
        <f t="shared" si="14"/>
        <v>6.0468800112539543E-2</v>
      </c>
      <c r="G19" s="4">
        <f t="shared" si="14"/>
        <v>5.5983230553317831E-2</v>
      </c>
      <c r="H19" s="4">
        <f t="shared" si="14"/>
        <v>5.1105463693440996E-2</v>
      </c>
      <c r="I19" s="4">
        <f t="shared" si="14"/>
        <v>4.5710116336072623E-2</v>
      </c>
      <c r="J19" s="4">
        <f t="shared" si="14"/>
        <v>3.9586121956980955E-2</v>
      </c>
      <c r="K19" s="4">
        <f t="shared" si="14"/>
        <v>3.2321933230062931E-2</v>
      </c>
      <c r="L19" s="4">
        <f t="shared" si="14"/>
        <v>2.2855058168036312E-2</v>
      </c>
      <c r="M19" s="4" t="e">
        <f t="shared" si="14"/>
        <v>#NUM!</v>
      </c>
      <c r="N19" s="4">
        <f t="shared" si="14"/>
        <v>2.2855058168036312E-2</v>
      </c>
      <c r="O19" s="4">
        <f t="shared" si="14"/>
        <v>3.2321933230062931E-2</v>
      </c>
      <c r="P19" s="4">
        <f t="shared" si="14"/>
        <v>3.9586121956980955E-2</v>
      </c>
      <c r="Q19" s="4">
        <f t="shared" si="14"/>
        <v>4.5710116336072623E-2</v>
      </c>
      <c r="R19" s="4">
        <f t="shared" si="14"/>
        <v>5.1105463693440996E-2</v>
      </c>
      <c r="S19" s="4">
        <f t="shared" si="14"/>
        <v>5.5983230553317831E-2</v>
      </c>
      <c r="T19" s="4">
        <f t="shared" si="14"/>
        <v>6.0468800112539543E-2</v>
      </c>
      <c r="U19" s="4">
        <f t="shared" si="14"/>
        <v>6.4643866460125862E-2</v>
      </c>
      <c r="V19" s="4">
        <f t="shared" si="14"/>
        <v>6.8565174504108928E-2</v>
      </c>
      <c r="W19" s="4">
        <f t="shared" si="14"/>
        <v>7.2274039866630058E-2</v>
      </c>
    </row>
    <row r="20" spans="1:25">
      <c r="B20" s="9" t="s">
        <v>328</v>
      </c>
      <c r="C20" s="4">
        <f>_xlfn.NORM.INV(0.025,0,C15)</f>
        <v>-5.499375092931804E-2</v>
      </c>
      <c r="D20" s="4">
        <f t="shared" ref="D20:W20" si="15">_xlfn.NORM.INV(0.025,0,D15)</f>
        <v>-5.217165300379395E-2</v>
      </c>
      <c r="E20" s="4">
        <f t="shared" si="15"/>
        <v>-4.9187906166258955E-2</v>
      </c>
      <c r="F20" s="4">
        <f t="shared" si="15"/>
        <v>-4.6011073111731575E-2</v>
      </c>
      <c r="G20" s="4">
        <f t="shared" si="15"/>
        <v>-4.2597976298945489E-2</v>
      </c>
      <c r="H20" s="4">
        <f t="shared" si="15"/>
        <v>-3.8886454205004785E-2</v>
      </c>
      <c r="I20" s="4">
        <f t="shared" si="15"/>
        <v>-3.4781102002529304E-2</v>
      </c>
      <c r="J20" s="4">
        <f t="shared" si="15"/>
        <v>-3.0121317905808184E-2</v>
      </c>
      <c r="K20" s="4">
        <f t="shared" si="15"/>
        <v>-2.4593953083129477E-2</v>
      </c>
      <c r="L20" s="4">
        <f t="shared" si="15"/>
        <v>-1.7390551001264652E-2</v>
      </c>
      <c r="M20" s="4" t="e">
        <f t="shared" si="15"/>
        <v>#NUM!</v>
      </c>
      <c r="N20" s="4">
        <f t="shared" si="15"/>
        <v>-1.7390551001264652E-2</v>
      </c>
      <c r="O20" s="4">
        <f t="shared" si="15"/>
        <v>-2.4593953083129477E-2</v>
      </c>
      <c r="P20" s="4">
        <f t="shared" si="15"/>
        <v>-3.0121317905808184E-2</v>
      </c>
      <c r="Q20" s="4">
        <f t="shared" si="15"/>
        <v>-3.4781102002529304E-2</v>
      </c>
      <c r="R20" s="4">
        <f t="shared" si="15"/>
        <v>-3.8886454205004785E-2</v>
      </c>
      <c r="S20" s="4">
        <f t="shared" si="15"/>
        <v>-4.2597976298945489E-2</v>
      </c>
      <c r="T20" s="4">
        <f t="shared" si="15"/>
        <v>-4.6011073111731575E-2</v>
      </c>
      <c r="U20" s="4">
        <f t="shared" si="15"/>
        <v>-4.9187906166258955E-2</v>
      </c>
      <c r="V20" s="4">
        <f t="shared" si="15"/>
        <v>-5.217165300379395E-2</v>
      </c>
      <c r="W20" s="4">
        <f t="shared" si="15"/>
        <v>-5.499375092931804E-2</v>
      </c>
    </row>
    <row r="21" spans="1:25">
      <c r="B21" s="9" t="s">
        <v>329</v>
      </c>
      <c r="C21" s="4">
        <f>_xlfn.NORM.INV(0.005,0,C15)</f>
        <v>-7.2274039866630058E-2</v>
      </c>
      <c r="D21" s="4">
        <f t="shared" ref="D21:W21" si="16">_xlfn.NORM.INV(0.005,0,D15)</f>
        <v>-6.8565174504108928E-2</v>
      </c>
      <c r="E21" s="4">
        <f t="shared" si="16"/>
        <v>-6.4643866460125862E-2</v>
      </c>
      <c r="F21" s="4">
        <f t="shared" si="16"/>
        <v>-6.0468800112539543E-2</v>
      </c>
      <c r="G21" s="4">
        <f t="shared" si="16"/>
        <v>-5.5983230553317831E-2</v>
      </c>
      <c r="H21" s="4">
        <f t="shared" si="16"/>
        <v>-5.1105463693440996E-2</v>
      </c>
      <c r="I21" s="4">
        <f t="shared" si="16"/>
        <v>-4.5710116336072623E-2</v>
      </c>
      <c r="J21" s="4">
        <f t="shared" si="16"/>
        <v>-3.9586121956980955E-2</v>
      </c>
      <c r="K21" s="4">
        <f t="shared" si="16"/>
        <v>-3.2321933230062931E-2</v>
      </c>
      <c r="L21" s="4">
        <f t="shared" si="16"/>
        <v>-2.2855058168036312E-2</v>
      </c>
      <c r="M21" s="4" t="e">
        <f t="shared" si="16"/>
        <v>#NUM!</v>
      </c>
      <c r="N21" s="4">
        <f t="shared" si="16"/>
        <v>-2.2855058168036312E-2</v>
      </c>
      <c r="O21" s="4">
        <f t="shared" si="16"/>
        <v>-3.2321933230062931E-2</v>
      </c>
      <c r="P21" s="4">
        <f t="shared" si="16"/>
        <v>-3.9586121956980955E-2</v>
      </c>
      <c r="Q21" s="4">
        <f t="shared" si="16"/>
        <v>-4.5710116336072623E-2</v>
      </c>
      <c r="R21" s="4">
        <f t="shared" si="16"/>
        <v>-5.1105463693440996E-2</v>
      </c>
      <c r="S21" s="4">
        <f t="shared" si="16"/>
        <v>-5.5983230553317831E-2</v>
      </c>
      <c r="T21" s="4">
        <f t="shared" si="16"/>
        <v>-6.0468800112539543E-2</v>
      </c>
      <c r="U21" s="4">
        <f t="shared" si="16"/>
        <v>-6.4643866460125862E-2</v>
      </c>
      <c r="V21" s="4">
        <f t="shared" si="16"/>
        <v>-6.8565174504108928E-2</v>
      </c>
      <c r="W21" s="4">
        <f t="shared" si="16"/>
        <v>-7.2274039866630058E-2</v>
      </c>
    </row>
    <row r="23" spans="1:25">
      <c r="A23" s="1" t="s">
        <v>0</v>
      </c>
      <c r="B23" s="1" t="s">
        <v>27</v>
      </c>
      <c r="C23" s="1" t="s">
        <v>106</v>
      </c>
      <c r="D23" s="1" t="s">
        <v>107</v>
      </c>
      <c r="E23" s="1" t="s">
        <v>108</v>
      </c>
      <c r="F23" s="1" t="s">
        <v>109</v>
      </c>
      <c r="G23" s="1" t="s">
        <v>110</v>
      </c>
      <c r="H23" s="1" t="s">
        <v>111</v>
      </c>
      <c r="I23" s="1" t="s">
        <v>112</v>
      </c>
      <c r="J23" s="1" t="s">
        <v>113</v>
      </c>
      <c r="K23" s="1" t="s">
        <v>114</v>
      </c>
      <c r="L23" s="1" t="s">
        <v>115</v>
      </c>
      <c r="M23" s="1" t="s">
        <v>116</v>
      </c>
      <c r="N23" s="1" t="s">
        <v>117</v>
      </c>
      <c r="O23" s="1" t="s">
        <v>118</v>
      </c>
      <c r="P23" s="1" t="s">
        <v>119</v>
      </c>
      <c r="Q23" s="1" t="s">
        <v>120</v>
      </c>
      <c r="R23" s="1" t="s">
        <v>121</v>
      </c>
      <c r="S23" s="1" t="s">
        <v>122</v>
      </c>
      <c r="T23" s="1" t="s">
        <v>123</v>
      </c>
      <c r="U23" s="1" t="s">
        <v>124</v>
      </c>
      <c r="V23" s="1" t="s">
        <v>125</v>
      </c>
      <c r="W23" s="1" t="s">
        <v>126</v>
      </c>
      <c r="Y23" s="12" t="s">
        <v>377</v>
      </c>
    </row>
    <row r="24" spans="1:25">
      <c r="A24" s="1" t="s">
        <v>1</v>
      </c>
      <c r="B24" s="1" t="s">
        <v>29</v>
      </c>
      <c r="C24" s="3">
        <v>1.8461374565958977E-2</v>
      </c>
      <c r="D24" s="3">
        <v>4.0227867662906647E-2</v>
      </c>
      <c r="E24" s="3">
        <v>1.9137267023324966E-2</v>
      </c>
      <c r="F24" s="3">
        <v>8.5035711526870728E-3</v>
      </c>
      <c r="G24" s="3">
        <v>4.5796740800142288E-2</v>
      </c>
      <c r="H24" s="3">
        <v>2.7630338445305824E-2</v>
      </c>
      <c r="I24" s="3">
        <v>1.3364662881940603E-3</v>
      </c>
      <c r="J24" s="3">
        <v>2.9488751664757729E-2</v>
      </c>
      <c r="K24" s="3">
        <v>-1.8051614984869957E-2</v>
      </c>
      <c r="L24" s="3">
        <v>-1.3009360060095787E-2</v>
      </c>
      <c r="M24" s="3">
        <v>-2.1621843916364014E-4</v>
      </c>
      <c r="N24" s="3">
        <v>-1.7373653128743172E-2</v>
      </c>
      <c r="O24" s="3">
        <v>3.9499558508396149E-2</v>
      </c>
      <c r="P24" s="3">
        <v>-5.7579450309276581E-2</v>
      </c>
      <c r="Q24" s="3">
        <v>3.8887977134436369E-3</v>
      </c>
      <c r="R24" s="3">
        <v>-4.1922096163034439E-2</v>
      </c>
      <c r="S24" s="3">
        <v>3.9549537003040314E-2</v>
      </c>
      <c r="T24" s="3">
        <v>-3.0016161501407623E-2</v>
      </c>
      <c r="U24" s="3">
        <v>-5.0512924790382385E-2</v>
      </c>
      <c r="V24" s="3">
        <v>-3.1882666051387787E-2</v>
      </c>
      <c r="W24" s="3">
        <v>4.4067826122045517E-2</v>
      </c>
      <c r="Y24" s="1">
        <f>_xlfn.VAR.S(C24:W24)</f>
        <v>1.069765589233235E-3</v>
      </c>
    </row>
    <row r="25" spans="1:25">
      <c r="A25" s="1" t="s">
        <v>2</v>
      </c>
      <c r="B25" s="1" t="s">
        <v>29</v>
      </c>
      <c r="C25" s="3">
        <v>1.7488544806838036E-2</v>
      </c>
      <c r="D25" s="3">
        <v>2.9756583273410797E-2</v>
      </c>
      <c r="E25" s="3">
        <v>-1.1649173684418201E-2</v>
      </c>
      <c r="F25" s="3">
        <v>-3.3732879906892776E-2</v>
      </c>
      <c r="G25" s="3">
        <v>2.0076002925634384E-2</v>
      </c>
      <c r="H25" s="3">
        <v>2.4146789684891701E-2</v>
      </c>
      <c r="I25" s="3">
        <v>-1.1673208326101303E-2</v>
      </c>
      <c r="J25" s="3">
        <v>1.9119875505566597E-2</v>
      </c>
      <c r="K25" s="3">
        <v>-6.7779287695884705E-2</v>
      </c>
      <c r="L25" s="3">
        <v>9.8241865634918213E-2</v>
      </c>
      <c r="M25" s="3">
        <v>-1.4066455885767937E-2</v>
      </c>
      <c r="N25" s="3">
        <v>-3.3776044845581055E-2</v>
      </c>
      <c r="O25" s="3">
        <v>-2.376907505095005E-2</v>
      </c>
      <c r="P25" s="3">
        <v>5.1952559500932693E-2</v>
      </c>
      <c r="Q25" s="3">
        <v>-1.3326334767043591E-2</v>
      </c>
      <c r="R25" s="3">
        <v>-2.2467765957117081E-3</v>
      </c>
      <c r="S25" s="3">
        <v>3.087838739156723E-2</v>
      </c>
      <c r="T25" s="3">
        <v>-2.7998441364616156E-3</v>
      </c>
      <c r="U25" s="3">
        <v>-3.7605110555887222E-2</v>
      </c>
      <c r="V25" s="3">
        <v>5.5255226790904999E-2</v>
      </c>
      <c r="W25" s="3">
        <v>-3.866928443312645E-2</v>
      </c>
      <c r="Y25" s="1">
        <f t="shared" ref="Y25:Y49" si="17">_xlfn.VAR.S(C25:W25)</f>
        <v>1.4879622060746224E-3</v>
      </c>
    </row>
    <row r="26" spans="1:25">
      <c r="A26" s="1" t="s">
        <v>3</v>
      </c>
      <c r="B26" s="1" t="s">
        <v>29</v>
      </c>
      <c r="C26" s="3">
        <v>6.6868406720459461E-3</v>
      </c>
      <c r="D26" s="3">
        <v>1.5366500010713935E-3</v>
      </c>
      <c r="E26" s="3">
        <v>-3.5668264608830214E-3</v>
      </c>
      <c r="F26" s="3">
        <v>2.4945637211203575E-2</v>
      </c>
      <c r="G26" s="3">
        <v>1.7754704458639026E-4</v>
      </c>
      <c r="H26" s="3">
        <v>-1.4758606441318989E-2</v>
      </c>
      <c r="I26" s="3">
        <v>6.5713026560842991E-3</v>
      </c>
      <c r="J26" s="3">
        <v>9.6456054598093033E-3</v>
      </c>
      <c r="K26" s="3">
        <v>4.8071518540382385E-2</v>
      </c>
      <c r="L26" s="3">
        <v>9.0988883748650551E-3</v>
      </c>
      <c r="M26" s="3">
        <v>1.5996022149920464E-2</v>
      </c>
      <c r="N26" s="3">
        <v>-6.8357065320014954E-2</v>
      </c>
      <c r="O26" s="3">
        <v>4.7941464930772781E-2</v>
      </c>
      <c r="P26" s="3">
        <v>1.2248378247022629E-2</v>
      </c>
      <c r="Q26" s="3">
        <v>-3.2674698159098625E-3</v>
      </c>
      <c r="R26" s="3">
        <v>5.0781914032995701E-3</v>
      </c>
      <c r="S26" s="3">
        <v>4.0192700922489166E-2</v>
      </c>
      <c r="T26" s="3">
        <v>3.3402238041162491E-2</v>
      </c>
      <c r="U26" s="3">
        <v>-3.4038916230201721E-2</v>
      </c>
      <c r="V26" s="3">
        <v>-6.2082973308861256E-3</v>
      </c>
      <c r="W26" s="3">
        <v>7.0142685435712337E-3</v>
      </c>
      <c r="Y26" s="1">
        <f t="shared" si="17"/>
        <v>6.9542708338891186E-4</v>
      </c>
    </row>
    <row r="27" spans="1:25">
      <c r="A27" s="1" t="s">
        <v>4</v>
      </c>
      <c r="B27" s="1" t="s">
        <v>29</v>
      </c>
      <c r="C27" s="4">
        <v>7.2099534548707E-3</v>
      </c>
      <c r="D27" s="4">
        <v>3.9820075384815997E-3</v>
      </c>
      <c r="E27" s="4">
        <v>-1.3049314609446101E-2</v>
      </c>
      <c r="F27" s="4">
        <v>-2.338345026771E-2</v>
      </c>
      <c r="G27" s="4">
        <v>1.3224276012045301E-2</v>
      </c>
      <c r="H27" s="4">
        <v>1.15989631239031E-2</v>
      </c>
      <c r="I27" s="4">
        <v>8.1059693572352598E-3</v>
      </c>
      <c r="J27" s="4">
        <v>7.5190740721352801E-3</v>
      </c>
      <c r="K27" s="4">
        <v>-3.9531000237005504E-3</v>
      </c>
      <c r="L27" s="4">
        <v>4.0475045677323601E-2</v>
      </c>
      <c r="M27" s="4">
        <v>-4.4790047532186898E-2</v>
      </c>
      <c r="N27" s="4">
        <v>4.1713437031421399E-2</v>
      </c>
      <c r="O27" s="4">
        <v>5.5753527839567801E-2</v>
      </c>
      <c r="P27" s="4">
        <v>8.8533563854360196E-3</v>
      </c>
      <c r="Q27" s="4">
        <v>-9.6759410367505794E-2</v>
      </c>
      <c r="R27" s="4">
        <v>2.79600925865487E-3</v>
      </c>
      <c r="S27" s="4">
        <v>-1.02099292429302E-2</v>
      </c>
      <c r="T27" s="4">
        <v>6.3383341708244502E-3</v>
      </c>
      <c r="U27" s="4">
        <v>3.2172352739938598E-2</v>
      </c>
      <c r="V27" s="4">
        <v>2.30807513630257E-2</v>
      </c>
      <c r="W27" s="4">
        <v>2.2870869150260799E-2</v>
      </c>
      <c r="Y27" s="1">
        <f t="shared" si="17"/>
        <v>1.0496084623609699E-3</v>
      </c>
    </row>
    <row r="28" spans="1:25">
      <c r="A28" s="1" t="s">
        <v>5</v>
      </c>
      <c r="B28" s="1" t="s">
        <v>29</v>
      </c>
      <c r="C28" s="3">
        <v>-3.1802747398614883E-2</v>
      </c>
      <c r="D28" s="3">
        <v>-1.7289536073803902E-2</v>
      </c>
      <c r="E28" s="3">
        <v>3.3975020051002502E-2</v>
      </c>
      <c r="F28" s="3">
        <v>9.013407863676548E-3</v>
      </c>
      <c r="G28" s="3">
        <v>1.6971440985798836E-2</v>
      </c>
      <c r="H28" s="3">
        <v>6.8208243465051055E-4</v>
      </c>
      <c r="I28" s="3">
        <v>5.704861250706017E-4</v>
      </c>
      <c r="J28" s="3">
        <v>2.3701073601841927E-2</v>
      </c>
      <c r="K28" s="3">
        <v>-1.3690599240362644E-2</v>
      </c>
      <c r="L28" s="3">
        <v>-2.9112596064805984E-2</v>
      </c>
      <c r="M28" s="3">
        <v>-0.1603626161813736</v>
      </c>
      <c r="N28" s="3">
        <v>7.1175429038703442E-3</v>
      </c>
      <c r="O28" s="3">
        <v>1.7645359039306641E-2</v>
      </c>
      <c r="P28" s="3">
        <v>-6.879633292555809E-4</v>
      </c>
      <c r="Q28" s="3">
        <v>7.5267598032951355E-2</v>
      </c>
      <c r="R28" s="3">
        <v>3.6774422973394394E-2</v>
      </c>
      <c r="S28" s="3">
        <v>-1.3499523513019085E-2</v>
      </c>
      <c r="T28" s="3">
        <v>-3.0490348115563393E-2</v>
      </c>
      <c r="U28" s="3">
        <v>5.4824583232402802E-2</v>
      </c>
      <c r="V28" s="3">
        <v>-1.6098808497190475E-2</v>
      </c>
      <c r="W28" s="3">
        <v>9.3679754063487053E-3</v>
      </c>
      <c r="Y28" s="1">
        <f t="shared" si="17"/>
        <v>2.0978591899405278E-3</v>
      </c>
    </row>
    <row r="29" spans="1:25">
      <c r="A29" s="1" t="s">
        <v>6</v>
      </c>
      <c r="B29" s="1" t="s">
        <v>29</v>
      </c>
      <c r="C29" s="3">
        <v>1.871127262711525E-2</v>
      </c>
      <c r="D29" s="3">
        <v>-8.4556713700294495E-3</v>
      </c>
      <c r="E29" s="3">
        <v>-1.986393891274929E-2</v>
      </c>
      <c r="F29" s="3">
        <v>-3.6148149520158768E-2</v>
      </c>
      <c r="G29" s="3">
        <v>2.5403730571269989E-2</v>
      </c>
      <c r="H29" s="3">
        <v>-8.7148509919643402E-3</v>
      </c>
      <c r="I29" s="3">
        <v>8.7069207802414894E-3</v>
      </c>
      <c r="J29" s="3">
        <v>1.014973153360188E-3</v>
      </c>
      <c r="K29" s="3">
        <v>4.5876014046370983E-3</v>
      </c>
      <c r="L29" s="3">
        <v>-1.7407294362783432E-3</v>
      </c>
      <c r="M29" s="3">
        <v>1.5630719717592001E-3</v>
      </c>
      <c r="N29" s="3">
        <v>4.6560652554035187E-2</v>
      </c>
      <c r="O29" s="3">
        <v>-2.5891922414302826E-2</v>
      </c>
      <c r="P29" s="3">
        <v>1.8259482458233833E-2</v>
      </c>
      <c r="Q29" s="3">
        <v>-4.7387517988681793E-2</v>
      </c>
      <c r="R29" s="3">
        <v>3.5420399159193039E-2</v>
      </c>
      <c r="S29" s="3">
        <v>2.3369848728179932E-2</v>
      </c>
      <c r="T29" s="3">
        <v>-2.9192440211772919E-2</v>
      </c>
      <c r="U29" s="3">
        <v>2.5342663750052452E-2</v>
      </c>
      <c r="V29" s="3">
        <v>1.0435686446726322E-2</v>
      </c>
      <c r="W29" s="3">
        <v>-1.4883038587868214E-2</v>
      </c>
      <c r="Y29" s="1">
        <f t="shared" si="17"/>
        <v>5.9777249409971394E-4</v>
      </c>
    </row>
    <row r="30" spans="1:25">
      <c r="A30" s="1" t="s">
        <v>7</v>
      </c>
      <c r="B30" s="1" t="s">
        <v>29</v>
      </c>
      <c r="C30" s="3">
        <v>-1.564475242048502E-4</v>
      </c>
      <c r="D30" s="3">
        <v>1.0555766522884369E-2</v>
      </c>
      <c r="E30" s="3">
        <v>2.0047870930284262E-3</v>
      </c>
      <c r="F30" s="3">
        <v>8.3466991782188416E-3</v>
      </c>
      <c r="G30" s="3">
        <v>-1.3008821755647659E-2</v>
      </c>
      <c r="H30" s="3">
        <v>3.819076344370842E-2</v>
      </c>
      <c r="I30" s="3">
        <v>-2.2994009777903557E-3</v>
      </c>
      <c r="J30" s="3">
        <v>-3.4242499619722366E-2</v>
      </c>
      <c r="K30" s="3">
        <v>3.3802714198827744E-2</v>
      </c>
      <c r="L30" s="3">
        <v>-5.4730262607336044E-2</v>
      </c>
      <c r="M30" s="3">
        <v>-2.2426726296544075E-2</v>
      </c>
      <c r="N30" s="3">
        <v>5.1829139702022076E-3</v>
      </c>
      <c r="O30" s="3">
        <v>-4.7288473695516586E-2</v>
      </c>
      <c r="P30" s="3">
        <v>6.6106051206588745E-2</v>
      </c>
      <c r="Q30" s="3">
        <v>-9.6055762842297554E-3</v>
      </c>
      <c r="R30" s="3">
        <v>4.8531871289014816E-3</v>
      </c>
      <c r="S30" s="3">
        <v>5.7224370539188385E-2</v>
      </c>
      <c r="T30" s="3">
        <v>3.5880263894796371E-2</v>
      </c>
      <c r="U30" s="3">
        <v>2.7848787605762482E-2</v>
      </c>
      <c r="V30" s="3">
        <v>3.6388453096151352E-2</v>
      </c>
      <c r="W30" s="3">
        <v>1.0556949302554131E-2</v>
      </c>
      <c r="Y30" s="1">
        <f t="shared" si="17"/>
        <v>1.0018183520789491E-3</v>
      </c>
    </row>
    <row r="31" spans="1:25">
      <c r="A31" s="1" t="s">
        <v>8</v>
      </c>
      <c r="B31" s="1" t="s">
        <v>29</v>
      </c>
      <c r="C31" s="3">
        <v>-3.3109236974269152E-3</v>
      </c>
      <c r="D31" s="3">
        <v>-8.3500053733587265E-3</v>
      </c>
      <c r="E31" s="3">
        <v>2.0783829968422651E-3</v>
      </c>
      <c r="F31" s="3">
        <v>2.7951172087341547E-3</v>
      </c>
      <c r="G31" s="3">
        <v>1.2723219580948353E-2</v>
      </c>
      <c r="H31" s="3">
        <v>-3.1390979420393705E-3</v>
      </c>
      <c r="I31" s="3">
        <v>4.1291797533631325E-3</v>
      </c>
      <c r="J31" s="3">
        <v>1.8987705931067467E-2</v>
      </c>
      <c r="K31" s="3">
        <v>5.0410885363817215E-2</v>
      </c>
      <c r="L31" s="3">
        <v>3.2753799110651016E-2</v>
      </c>
      <c r="M31" s="3">
        <v>3.0918456614017487E-2</v>
      </c>
      <c r="N31" s="3">
        <v>8.9889384806156158E-2</v>
      </c>
      <c r="O31" s="3">
        <v>-3.1869928352534771E-3</v>
      </c>
      <c r="P31" s="3">
        <v>-0.12036602199077606</v>
      </c>
      <c r="Q31" s="3">
        <v>-1.4832399785518646E-2</v>
      </c>
      <c r="R31" s="3">
        <v>-1.2514413334429264E-2</v>
      </c>
      <c r="S31" s="3">
        <v>1.3931943103671074E-2</v>
      </c>
      <c r="T31" s="3">
        <v>1.4218566939234734E-2</v>
      </c>
      <c r="U31" s="3">
        <v>1.5279609709978104E-2</v>
      </c>
      <c r="V31" s="3">
        <v>-1.233298983424902E-2</v>
      </c>
      <c r="W31" s="3">
        <v>3.0669037252664566E-2</v>
      </c>
      <c r="Y31" s="1">
        <f t="shared" si="17"/>
        <v>1.4473017629939443E-3</v>
      </c>
    </row>
    <row r="32" spans="1:25">
      <c r="A32" s="1" t="s">
        <v>9</v>
      </c>
      <c r="B32" s="1" t="s">
        <v>29</v>
      </c>
      <c r="C32" s="3">
        <v>4.0747476741671562E-3</v>
      </c>
      <c r="D32" s="3">
        <v>-1.1588888242840767E-2</v>
      </c>
      <c r="E32" s="3">
        <v>1.6983902081847191E-2</v>
      </c>
      <c r="F32" s="3">
        <v>-3.8454493042081594E-3</v>
      </c>
      <c r="G32" s="3">
        <v>2.993749687448144E-3</v>
      </c>
      <c r="H32" s="3">
        <v>1.1059131473302841E-2</v>
      </c>
      <c r="I32" s="3">
        <v>3.9088800549507141E-2</v>
      </c>
      <c r="J32" s="3">
        <v>1.3516839593648911E-2</v>
      </c>
      <c r="K32" s="3">
        <v>4.935893788933754E-2</v>
      </c>
      <c r="L32" s="3">
        <v>1.6313621774315834E-2</v>
      </c>
      <c r="M32" s="3">
        <v>5.7519432157278061E-2</v>
      </c>
      <c r="N32" s="3">
        <v>-3.426867350935936E-2</v>
      </c>
      <c r="O32" s="3">
        <v>-1.0541808791458607E-2</v>
      </c>
      <c r="P32" s="3">
        <v>7.3409825563430786E-2</v>
      </c>
      <c r="Q32" s="3">
        <v>3.6741461604833603E-2</v>
      </c>
      <c r="R32" s="3">
        <v>-2.9414655640721321E-2</v>
      </c>
      <c r="S32" s="3">
        <v>3.3766642212867737E-2</v>
      </c>
      <c r="T32" s="3">
        <v>6.1734125018119812E-2</v>
      </c>
      <c r="U32" s="3">
        <v>1.5809670090675354E-2</v>
      </c>
      <c r="V32" s="3">
        <v>-1.8887493759393692E-2</v>
      </c>
      <c r="W32" s="3">
        <v>-2.6012541726231575E-2</v>
      </c>
      <c r="Y32" s="1">
        <f t="shared" si="17"/>
        <v>9.6039106115926223E-4</v>
      </c>
    </row>
    <row r="33" spans="1:25">
      <c r="A33" s="1" t="s">
        <v>10</v>
      </c>
      <c r="B33" s="1" t="s">
        <v>29</v>
      </c>
      <c r="C33" s="3">
        <v>-5.0709600327536464E-4</v>
      </c>
      <c r="D33" s="3">
        <v>1.4440715312957764E-2</v>
      </c>
      <c r="E33" s="3">
        <v>-9.479147382080555E-3</v>
      </c>
      <c r="F33" s="3">
        <v>1.9477767869830132E-2</v>
      </c>
      <c r="G33" s="3">
        <v>1.3309529982507229E-2</v>
      </c>
      <c r="H33" s="3">
        <v>3.469342365860939E-3</v>
      </c>
      <c r="I33" s="3">
        <v>2.5283761322498322E-2</v>
      </c>
      <c r="J33" s="3">
        <v>4.6144872903823853E-3</v>
      </c>
      <c r="K33" s="3">
        <v>1.1538550024852157E-3</v>
      </c>
      <c r="L33" s="3">
        <v>9.0469621121883392E-2</v>
      </c>
      <c r="M33" s="3">
        <v>3.1045230105519295E-2</v>
      </c>
      <c r="N33" s="3">
        <v>-1.0255030356347561E-3</v>
      </c>
      <c r="O33" s="3">
        <v>4.0291279554367065E-2</v>
      </c>
      <c r="P33" s="3">
        <v>-5.6829564273357391E-2</v>
      </c>
      <c r="Q33" s="3">
        <v>-8.1818168982863426E-3</v>
      </c>
      <c r="R33" s="3">
        <v>-4.7588210552930832E-2</v>
      </c>
      <c r="S33" s="3">
        <v>-1.0946627706289291E-2</v>
      </c>
      <c r="T33" s="3">
        <v>1.9638953730463982E-2</v>
      </c>
      <c r="U33" s="3">
        <v>-3.4094988368451595E-3</v>
      </c>
      <c r="V33" s="3">
        <v>-6.938982754945755E-3</v>
      </c>
      <c r="W33" s="3">
        <v>6.3322916626930237E-2</v>
      </c>
      <c r="Y33" s="1">
        <f t="shared" si="17"/>
        <v>1.0433882139106736E-3</v>
      </c>
    </row>
    <row r="34" spans="1:25">
      <c r="A34" s="1" t="s">
        <v>11</v>
      </c>
      <c r="B34" s="1" t="s">
        <v>29</v>
      </c>
      <c r="C34" s="3">
        <v>-2.1602215245366096E-2</v>
      </c>
      <c r="D34" s="3">
        <v>-2.1448401734232903E-2</v>
      </c>
      <c r="E34" s="3">
        <v>-4.4518858194351196E-3</v>
      </c>
      <c r="F34" s="3">
        <v>2.4958050344139338E-3</v>
      </c>
      <c r="G34" s="3">
        <v>6.0996594838798046E-3</v>
      </c>
      <c r="H34" s="3">
        <v>4.0199488401412964E-2</v>
      </c>
      <c r="I34" s="3">
        <v>-2.0255852490663528E-2</v>
      </c>
      <c r="J34" s="3">
        <v>-1.7629554495215416E-2</v>
      </c>
      <c r="K34" s="3">
        <v>-2.1693095564842224E-2</v>
      </c>
      <c r="L34" s="3">
        <v>-3.7001028656959534E-2</v>
      </c>
      <c r="M34" s="3">
        <v>5.2513308823108673E-2</v>
      </c>
      <c r="N34" s="3">
        <v>7.6280906796455383E-3</v>
      </c>
      <c r="O34" s="3">
        <v>-1.4803996309638023E-2</v>
      </c>
      <c r="P34" s="3">
        <v>3.7278983741998672E-2</v>
      </c>
      <c r="Q34" s="3">
        <v>-6.0519683174788952E-3</v>
      </c>
      <c r="R34" s="3">
        <v>-1.6836611554026604E-2</v>
      </c>
      <c r="S34" s="3">
        <v>1.4040856622159481E-2</v>
      </c>
      <c r="T34" s="3">
        <v>-1.0002978146076202E-2</v>
      </c>
      <c r="U34" s="3">
        <v>-9.5165595412254333E-3</v>
      </c>
      <c r="V34" s="3">
        <v>-3.0780129600316286E-3</v>
      </c>
      <c r="W34" s="3">
        <v>5.9526514261960983E-2</v>
      </c>
      <c r="Y34" s="1">
        <f t="shared" si="17"/>
        <v>6.9204327290107938E-4</v>
      </c>
    </row>
    <row r="35" spans="1:25">
      <c r="A35" s="1" t="s">
        <v>12</v>
      </c>
      <c r="B35" s="1" t="s">
        <v>29</v>
      </c>
      <c r="C35" s="3">
        <v>-2.8888266533613205E-3</v>
      </c>
      <c r="D35" s="3">
        <v>5.5809305049479008E-3</v>
      </c>
      <c r="E35" s="3">
        <v>1.5399285592138767E-2</v>
      </c>
      <c r="F35" s="3">
        <v>1.0706042870879173E-2</v>
      </c>
      <c r="G35" s="3">
        <v>-2.6720348978415132E-4</v>
      </c>
      <c r="H35" s="3">
        <v>2.156861312687397E-2</v>
      </c>
      <c r="I35" s="3">
        <v>2.5982790975831449E-4</v>
      </c>
      <c r="J35" s="3">
        <v>2.8439159505069256E-3</v>
      </c>
      <c r="K35" s="3">
        <v>8.1191055476665497E-2</v>
      </c>
      <c r="L35" s="3">
        <v>-6.6429004073143005E-2</v>
      </c>
      <c r="M35" s="3">
        <v>8.2950346171855927E-2</v>
      </c>
      <c r="N35" s="3">
        <v>-9.337422251701355E-2</v>
      </c>
      <c r="O35" s="3">
        <v>-3.4709818661212921E-2</v>
      </c>
      <c r="P35" s="3">
        <v>4.8479560762643814E-2</v>
      </c>
      <c r="Q35" s="3">
        <v>2.3826232645660639E-3</v>
      </c>
      <c r="R35" s="3">
        <v>-2.7695653960108757E-2</v>
      </c>
      <c r="S35" s="3">
        <v>-1.7166825011372566E-2</v>
      </c>
      <c r="T35" s="3">
        <v>5.217377096414566E-2</v>
      </c>
      <c r="U35" s="3">
        <v>-7.4001015163958073E-3</v>
      </c>
      <c r="V35" s="3">
        <v>-7.8901477158069611E-2</v>
      </c>
      <c r="W35" s="3">
        <v>1.4848743565380573E-2</v>
      </c>
      <c r="Y35" s="1">
        <f t="shared" si="17"/>
        <v>2.0654949909130831E-3</v>
      </c>
    </row>
    <row r="36" spans="1:25">
      <c r="A36" s="1" t="s">
        <v>13</v>
      </c>
      <c r="B36" s="1" t="s">
        <v>29</v>
      </c>
      <c r="C36" s="3">
        <v>-5.0507120788097382E-2</v>
      </c>
      <c r="D36" s="3">
        <v>4.5137065462768078E-3</v>
      </c>
      <c r="E36" s="3">
        <v>1.640254445374012E-2</v>
      </c>
      <c r="F36" s="3">
        <v>1.9295843318104744E-2</v>
      </c>
      <c r="G36" s="3">
        <v>-2.562439301982522E-3</v>
      </c>
      <c r="H36" s="3">
        <v>-4.8198574222624302E-3</v>
      </c>
      <c r="I36" s="3">
        <v>2.2967047989368439E-2</v>
      </c>
      <c r="J36" s="3">
        <v>-7.7351108193397522E-3</v>
      </c>
      <c r="K36" s="3">
        <v>-6.2283467501401901E-2</v>
      </c>
      <c r="L36" s="3">
        <v>0.11388670653104782</v>
      </c>
      <c r="M36" s="3">
        <v>8.0118820071220398E-2</v>
      </c>
      <c r="N36" s="3">
        <v>2.402172889560461E-3</v>
      </c>
      <c r="O36" s="3">
        <v>7.7461861073970795E-2</v>
      </c>
      <c r="P36" s="3">
        <v>-5.1491677761077881E-2</v>
      </c>
      <c r="Q36" s="3">
        <v>-3.1514383852481842E-2</v>
      </c>
      <c r="R36" s="3">
        <v>-3.2138224691152573E-2</v>
      </c>
      <c r="S36" s="3">
        <v>3.3204641193151474E-2</v>
      </c>
      <c r="T36" s="3">
        <v>-1.3017518445849419E-2</v>
      </c>
      <c r="U36" s="3">
        <v>-8.1516437232494354E-2</v>
      </c>
      <c r="V36" s="3">
        <v>2.5318387895822525E-2</v>
      </c>
      <c r="W36" s="3">
        <v>-1.7868379130959511E-2</v>
      </c>
      <c r="Y36" s="1">
        <f t="shared" si="17"/>
        <v>2.3291194425868497E-3</v>
      </c>
    </row>
    <row r="37" spans="1:25">
      <c r="A37" s="1" t="s">
        <v>14</v>
      </c>
      <c r="B37" s="1" t="s">
        <v>29</v>
      </c>
      <c r="C37" s="3">
        <v>8.4873400628566742E-3</v>
      </c>
      <c r="D37" s="3">
        <v>6.9979145191609859E-3</v>
      </c>
      <c r="E37" s="3">
        <v>6.142202764749527E-3</v>
      </c>
      <c r="F37" s="3">
        <v>-8.7962094694375992E-3</v>
      </c>
      <c r="G37" s="3">
        <v>-1.1065025813877583E-2</v>
      </c>
      <c r="H37" s="3">
        <v>-2.5385692715644836E-2</v>
      </c>
      <c r="I37" s="3">
        <v>-2.2261021658778191E-2</v>
      </c>
      <c r="J37" s="3">
        <v>6.4499042928218842E-3</v>
      </c>
      <c r="K37" s="3">
        <v>-5.2202802151441574E-2</v>
      </c>
      <c r="L37" s="3">
        <v>-7.9639581963419914E-3</v>
      </c>
      <c r="M37" s="3">
        <v>-6.0727924108505249E-2</v>
      </c>
      <c r="N37" s="3">
        <v>9.660300612449646E-2</v>
      </c>
      <c r="O37" s="3">
        <v>-8.0635827034711838E-3</v>
      </c>
      <c r="P37" s="3">
        <v>-5.7522065937519073E-2</v>
      </c>
      <c r="Q37" s="3">
        <v>1.022703479975462E-2</v>
      </c>
      <c r="R37" s="3">
        <v>7.8324444591999054E-2</v>
      </c>
      <c r="S37" s="3">
        <v>-4.0958978235721588E-2</v>
      </c>
      <c r="T37" s="3">
        <v>-2.5581667199730873E-2</v>
      </c>
      <c r="U37" s="3">
        <v>-4.179270938038826E-3</v>
      </c>
      <c r="V37" s="3">
        <v>2.8507744893431664E-2</v>
      </c>
      <c r="W37" s="3">
        <v>-2.6079915463924408E-2</v>
      </c>
      <c r="Y37" s="1">
        <f t="shared" si="17"/>
        <v>1.511897048391491E-3</v>
      </c>
    </row>
    <row r="38" spans="1:25">
      <c r="A38" s="1" t="s">
        <v>15</v>
      </c>
      <c r="B38" s="1" t="s">
        <v>29</v>
      </c>
      <c r="C38" s="3">
        <v>2.6743721682578325E-3</v>
      </c>
      <c r="D38" s="3">
        <v>-8.5360091179609299E-4</v>
      </c>
      <c r="E38" s="3">
        <v>7.966197095811367E-3</v>
      </c>
      <c r="F38" s="3">
        <v>4.8988754861056805E-3</v>
      </c>
      <c r="G38" s="3">
        <v>-1.1220429092645645E-2</v>
      </c>
      <c r="H38" s="3">
        <v>1.3200166635215282E-2</v>
      </c>
      <c r="I38" s="3">
        <v>1.2659362982958555E-3</v>
      </c>
      <c r="J38" s="3">
        <v>1.1614573188126087E-2</v>
      </c>
      <c r="K38" s="3">
        <v>-1.5265803784132004E-2</v>
      </c>
      <c r="L38" s="3">
        <v>-3.4816086292266846E-2</v>
      </c>
      <c r="M38" s="3">
        <v>1.5969645231962204E-2</v>
      </c>
      <c r="N38" s="3">
        <v>-3.5325281322002411E-2</v>
      </c>
      <c r="O38" s="3">
        <v>-8.2283224910497665E-3</v>
      </c>
      <c r="P38" s="3">
        <v>8.3033256232738495E-3</v>
      </c>
      <c r="Q38" s="3">
        <v>2.0576696842908859E-3</v>
      </c>
      <c r="R38" s="3">
        <v>-4.5475628226995468E-2</v>
      </c>
      <c r="S38" s="3">
        <v>-4.2891941964626312E-2</v>
      </c>
      <c r="T38" s="3">
        <v>-3.0015294905751944E-3</v>
      </c>
      <c r="U38" s="3">
        <v>-3.9047680795192719E-2</v>
      </c>
      <c r="V38" s="3">
        <v>4.7071304172277451E-2</v>
      </c>
      <c r="W38" s="3">
        <v>-6.8335272371768951E-3</v>
      </c>
      <c r="Y38" s="1">
        <f t="shared" si="17"/>
        <v>5.272716248844074E-4</v>
      </c>
    </row>
    <row r="39" spans="1:25">
      <c r="A39" s="1" t="s">
        <v>16</v>
      </c>
      <c r="B39" s="1" t="s">
        <v>29</v>
      </c>
      <c r="C39" s="4">
        <v>-6.9883478388773901E-3</v>
      </c>
      <c r="D39" s="4">
        <v>4.9445073364348001E-3</v>
      </c>
      <c r="E39" s="4">
        <v>1.1937380558145401E-2</v>
      </c>
      <c r="F39" s="4">
        <v>3.9933791678968301E-2</v>
      </c>
      <c r="G39" s="4">
        <v>1.41450373979196E-3</v>
      </c>
      <c r="H39" s="4">
        <v>-9.6135307645944801E-3</v>
      </c>
      <c r="I39" s="4">
        <v>2.8593310846441E-3</v>
      </c>
      <c r="J39" s="4">
        <v>-4.30089647982363E-2</v>
      </c>
      <c r="K39" s="4">
        <v>-1.0733656476607999E-3</v>
      </c>
      <c r="L39" s="4">
        <v>-3.7046255372755799E-3</v>
      </c>
      <c r="M39" s="4">
        <v>2.9841159058002099E-2</v>
      </c>
      <c r="N39" s="4">
        <v>-6.3328720047598194E-2</v>
      </c>
      <c r="O39" s="4">
        <v>4.1794510807916699E-2</v>
      </c>
      <c r="P39" s="4">
        <v>6.2714603383381098E-2</v>
      </c>
      <c r="Q39" s="4">
        <v>1.02848253714133E-2</v>
      </c>
      <c r="R39" s="4">
        <v>-2.8000369933111901E-2</v>
      </c>
      <c r="S39" s="4">
        <v>-1.10631012504803E-2</v>
      </c>
      <c r="T39" s="4">
        <v>-1.451577167384E-2</v>
      </c>
      <c r="U39" s="4">
        <v>-3.0628688692219401E-4</v>
      </c>
      <c r="V39" s="4">
        <v>-2.6703870495492301E-2</v>
      </c>
      <c r="W39" s="4">
        <v>0.106110341147655</v>
      </c>
      <c r="Y39" s="1">
        <f t="shared" si="17"/>
        <v>1.3521886053522061E-3</v>
      </c>
    </row>
    <row r="40" spans="1:25">
      <c r="A40" s="1" t="s">
        <v>17</v>
      </c>
      <c r="B40" s="1" t="s">
        <v>29</v>
      </c>
      <c r="C40" s="4">
        <v>-1.4122883764273E-2</v>
      </c>
      <c r="D40" s="4">
        <v>-1.6822281404692101E-3</v>
      </c>
      <c r="E40" s="4">
        <v>-1.62169375010341E-2</v>
      </c>
      <c r="F40" s="4">
        <v>7.68134453110636E-3</v>
      </c>
      <c r="G40" s="4">
        <v>-1.9007506955078399E-2</v>
      </c>
      <c r="H40" s="4">
        <v>1.3033462186572E-2</v>
      </c>
      <c r="I40" s="4">
        <v>2.79385732355211E-2</v>
      </c>
      <c r="J40" s="4">
        <v>-2.1663709163176101E-2</v>
      </c>
      <c r="K40" s="4">
        <v>-5.0108913255725203E-2</v>
      </c>
      <c r="L40" s="4">
        <v>-3.2889109096387502E-2</v>
      </c>
      <c r="M40" s="4">
        <v>3.0478449045456199E-2</v>
      </c>
      <c r="N40" s="4">
        <v>-7.9373610606391004E-2</v>
      </c>
      <c r="O40" s="4">
        <v>3.8631845214170298E-2</v>
      </c>
      <c r="P40" s="4">
        <v>-5.5342523712973997E-2</v>
      </c>
      <c r="Q40" s="4">
        <v>2.6989791649842899E-3</v>
      </c>
      <c r="R40" s="4">
        <v>-4.96978826385088E-2</v>
      </c>
      <c r="S40" s="4">
        <v>-2.9645502879583001E-2</v>
      </c>
      <c r="T40" s="4">
        <v>2.5226127586793598E-3</v>
      </c>
      <c r="U40" s="4">
        <v>1.31683800396668E-2</v>
      </c>
      <c r="V40" s="4">
        <v>7.6323721359783298E-2</v>
      </c>
      <c r="W40" s="4">
        <v>-1.27147129644901E-2</v>
      </c>
      <c r="Y40" s="1">
        <f t="shared" si="17"/>
        <v>1.291449842217968E-3</v>
      </c>
    </row>
    <row r="41" spans="1:25">
      <c r="A41" s="1" t="s">
        <v>18</v>
      </c>
      <c r="B41" s="1" t="s">
        <v>29</v>
      </c>
      <c r="C41" s="3">
        <v>2.5973832234740257E-2</v>
      </c>
      <c r="D41" s="3">
        <v>-1.3024460524320602E-2</v>
      </c>
      <c r="E41" s="3">
        <v>-5.0749713554978371E-3</v>
      </c>
      <c r="F41" s="3">
        <v>5.1219230517745018E-3</v>
      </c>
      <c r="G41" s="3">
        <v>4.0391501970589161E-3</v>
      </c>
      <c r="H41" s="3">
        <v>3.2065999694168568E-3</v>
      </c>
      <c r="I41" s="3">
        <v>-1.3577908277511597E-2</v>
      </c>
      <c r="J41" s="3">
        <v>4.8192148096859455E-3</v>
      </c>
      <c r="K41" s="3">
        <v>-1.7596989870071411E-2</v>
      </c>
      <c r="L41" s="3">
        <v>4.606911912560463E-2</v>
      </c>
      <c r="M41" s="3">
        <v>6.6076397895812988E-2</v>
      </c>
      <c r="N41" s="3">
        <v>3.7964776158332825E-2</v>
      </c>
      <c r="O41" s="3">
        <v>-2.6140319183468819E-2</v>
      </c>
      <c r="P41" s="3">
        <v>-0.10770177096128464</v>
      </c>
      <c r="Q41" s="3">
        <v>5.8923617005348206E-2</v>
      </c>
      <c r="R41" s="3">
        <v>1.4985683374106884E-2</v>
      </c>
      <c r="S41" s="3">
        <v>2.7095450088381767E-2</v>
      </c>
      <c r="T41" s="3">
        <v>-4.4200953096151352E-2</v>
      </c>
      <c r="U41" s="3">
        <v>3.8318841252475977E-3</v>
      </c>
      <c r="V41" s="3">
        <v>1.2136891484260559E-2</v>
      </c>
      <c r="W41" s="3">
        <v>1.0921900160610676E-2</v>
      </c>
      <c r="Y41" s="1">
        <f t="shared" si="17"/>
        <v>1.3949591077086283E-3</v>
      </c>
    </row>
    <row r="42" spans="1:25">
      <c r="A42" s="1" t="s">
        <v>19</v>
      </c>
      <c r="B42" s="1" t="s">
        <v>29</v>
      </c>
      <c r="C42" s="3">
        <v>4.7076929360628128E-2</v>
      </c>
      <c r="D42" s="3">
        <v>-2.8177762404084206E-2</v>
      </c>
      <c r="E42" s="3">
        <v>-9.2409998178482056E-3</v>
      </c>
      <c r="F42" s="3">
        <v>-2.4381361901760101E-2</v>
      </c>
      <c r="G42" s="3">
        <v>8.1711448729038239E-3</v>
      </c>
      <c r="H42" s="3">
        <v>1.8508702516555786E-2</v>
      </c>
      <c r="I42" s="3">
        <v>-1.0662153363227844E-3</v>
      </c>
      <c r="J42" s="3">
        <v>-3.0112156644463539E-2</v>
      </c>
      <c r="K42" s="3">
        <v>-8.0296725034713745E-2</v>
      </c>
      <c r="L42" s="3">
        <v>3.5617981106042862E-2</v>
      </c>
      <c r="M42" s="3">
        <v>-9.4548603519797325E-3</v>
      </c>
      <c r="N42" s="3">
        <v>-2.5466717779636383E-2</v>
      </c>
      <c r="O42" s="3">
        <v>2.0324291661381721E-2</v>
      </c>
      <c r="P42" s="3">
        <v>-5.1391441375017166E-2</v>
      </c>
      <c r="Q42" s="3">
        <v>1.5589971095323563E-2</v>
      </c>
      <c r="R42" s="3">
        <v>-3.910430520772934E-2</v>
      </c>
      <c r="S42" s="3">
        <v>5.441279336810112E-2</v>
      </c>
      <c r="T42" s="3">
        <v>6.135447695851326E-2</v>
      </c>
      <c r="U42" s="3">
        <v>9.5459623262286186E-3</v>
      </c>
      <c r="V42" s="3">
        <v>4.3900027871131897E-2</v>
      </c>
      <c r="W42" s="3">
        <v>-1.4224148355424404E-2</v>
      </c>
      <c r="Y42" s="1">
        <f t="shared" si="17"/>
        <v>1.3616730532943532E-3</v>
      </c>
    </row>
    <row r="43" spans="1:25">
      <c r="A43" s="1" t="s">
        <v>20</v>
      </c>
      <c r="B43" s="1" t="s">
        <v>29</v>
      </c>
      <c r="C43" s="3">
        <v>-1.7446478828787804E-2</v>
      </c>
      <c r="D43" s="3">
        <v>7.7232429757714272E-3</v>
      </c>
      <c r="E43" s="3">
        <v>-1.0836885310709476E-2</v>
      </c>
      <c r="F43" s="3">
        <v>7.0686074905097485E-3</v>
      </c>
      <c r="G43" s="3">
        <v>4.5303655788302422E-3</v>
      </c>
      <c r="H43" s="3">
        <v>1.2963706627488136E-2</v>
      </c>
      <c r="I43" s="3">
        <v>1.3151192106306553E-2</v>
      </c>
      <c r="J43" s="3">
        <v>2.6812371797859669E-3</v>
      </c>
      <c r="K43" s="3">
        <v>-5.4731383919715881E-2</v>
      </c>
      <c r="L43" s="3">
        <v>6.7595586180686951E-2</v>
      </c>
      <c r="M43" s="3">
        <v>-9.0452708303928375E-2</v>
      </c>
      <c r="N43" s="3">
        <v>-3.4410063177347183E-2</v>
      </c>
      <c r="O43" s="3">
        <v>-9.9274434149265289E-2</v>
      </c>
      <c r="P43" s="3">
        <v>9.1106340289115906E-2</v>
      </c>
      <c r="Q43" s="3">
        <v>-0.1624554842710495</v>
      </c>
      <c r="R43" s="3">
        <v>0.10850944370031357</v>
      </c>
      <c r="S43" s="3">
        <v>8.4788590669631958E-2</v>
      </c>
      <c r="T43" s="3">
        <v>-4.9054484814405441E-2</v>
      </c>
      <c r="U43" s="3">
        <v>-4.9370605498552322E-2</v>
      </c>
      <c r="V43" s="3">
        <v>-4.9092035740613937E-2</v>
      </c>
      <c r="W43" s="3">
        <v>5.4414089769124985E-2</v>
      </c>
      <c r="Y43" s="1">
        <f t="shared" si="17"/>
        <v>4.5148704608521557E-3</v>
      </c>
    </row>
    <row r="44" spans="1:25">
      <c r="A44" s="1" t="s">
        <v>21</v>
      </c>
      <c r="B44" s="1" t="s">
        <v>29</v>
      </c>
      <c r="C44" s="3">
        <v>-1.4839250594377518E-2</v>
      </c>
      <c r="D44" s="3">
        <v>-9.2245535925030708E-3</v>
      </c>
      <c r="E44" s="3">
        <v>2.9311569407582283E-2</v>
      </c>
      <c r="F44" s="3">
        <v>1.7159853130578995E-2</v>
      </c>
      <c r="G44" s="3">
        <v>1.185321481898427E-3</v>
      </c>
      <c r="H44" s="3">
        <v>7.6610678806900978E-3</v>
      </c>
      <c r="I44" s="3">
        <v>-5.0930045545101166E-2</v>
      </c>
      <c r="J44" s="3">
        <v>-6.6230003722012043E-3</v>
      </c>
      <c r="K44" s="3">
        <v>-0.14794300496578217</v>
      </c>
      <c r="L44" s="3">
        <v>-7.8596904873847961E-2</v>
      </c>
      <c r="M44" s="3">
        <v>-3.1169094145298004E-2</v>
      </c>
      <c r="N44" s="3">
        <v>-9.6202626824378967E-2</v>
      </c>
      <c r="O44" s="3">
        <v>2.427687868475914E-2</v>
      </c>
      <c r="P44" s="3">
        <v>-5.0098570063710213E-3</v>
      </c>
      <c r="Q44" s="3">
        <v>3.8927048444747925E-2</v>
      </c>
      <c r="R44" s="3">
        <v>-1.9895096775144339E-3</v>
      </c>
      <c r="S44" s="3">
        <v>0.10048029571771622</v>
      </c>
      <c r="T44" s="3">
        <v>2.2146694362163544E-2</v>
      </c>
      <c r="U44" s="3">
        <v>-1.1104926466941833E-2</v>
      </c>
      <c r="V44" s="3">
        <v>3.617454320192337E-2</v>
      </c>
      <c r="W44" s="3">
        <v>5.1211996469646692E-4</v>
      </c>
      <c r="Y44" s="1">
        <f t="shared" si="17"/>
        <v>2.7564424811265796E-3</v>
      </c>
    </row>
    <row r="45" spans="1:25">
      <c r="A45" s="1" t="s">
        <v>22</v>
      </c>
      <c r="B45" s="1" t="s">
        <v>29</v>
      </c>
      <c r="C45" s="3">
        <v>-2.316640131175518E-2</v>
      </c>
      <c r="D45" s="3">
        <v>-8.1529896706342697E-3</v>
      </c>
      <c r="E45" s="3">
        <v>1.2098402716219425E-2</v>
      </c>
      <c r="F45" s="3">
        <v>3.8286749273538589E-2</v>
      </c>
      <c r="G45" s="3">
        <v>2.5246299803256989E-2</v>
      </c>
      <c r="H45" s="3">
        <v>2.8678487986326218E-2</v>
      </c>
      <c r="I45" s="3">
        <v>-2.4101791903376579E-2</v>
      </c>
      <c r="J45" s="3">
        <v>2.1901141852140427E-2</v>
      </c>
      <c r="K45" s="3">
        <v>1.1429916135966778E-2</v>
      </c>
      <c r="L45" s="3">
        <v>-6.4588576555252075E-2</v>
      </c>
      <c r="M45" s="3">
        <v>9.8764590919017792E-2</v>
      </c>
      <c r="N45" s="3">
        <v>-0.10395312309265137</v>
      </c>
      <c r="O45" s="3">
        <v>-4.7485709190368652E-2</v>
      </c>
      <c r="P45" s="3">
        <v>-2.5183649733662605E-2</v>
      </c>
      <c r="Q45" s="3">
        <v>2.5376912672072649E-3</v>
      </c>
      <c r="R45" s="3">
        <v>-0.14181804656982422</v>
      </c>
      <c r="S45" s="3">
        <v>2.7481840923428535E-2</v>
      </c>
      <c r="T45" s="3">
        <v>-1.5745054930448532E-2</v>
      </c>
      <c r="U45" s="3">
        <v>-3.8015510886907578E-2</v>
      </c>
      <c r="V45" s="3">
        <v>4.9425149336457253E-3</v>
      </c>
      <c r="W45" s="3">
        <v>5.417376384139061E-2</v>
      </c>
      <c r="Y45" s="1">
        <f t="shared" si="17"/>
        <v>2.8345742512339944E-3</v>
      </c>
    </row>
    <row r="46" spans="1:25">
      <c r="A46" s="1" t="s">
        <v>23</v>
      </c>
      <c r="B46" s="1" t="s">
        <v>29</v>
      </c>
      <c r="C46" s="3">
        <v>1.3418853050097823E-3</v>
      </c>
      <c r="D46" s="3">
        <v>-1.1967887170612812E-2</v>
      </c>
      <c r="E46" s="3">
        <v>-1.629212056286633E-3</v>
      </c>
      <c r="F46" s="3">
        <v>9.0005313977599144E-3</v>
      </c>
      <c r="G46" s="3">
        <v>-8.6168162524700165E-3</v>
      </c>
      <c r="H46" s="3">
        <v>3.0458062887191772E-2</v>
      </c>
      <c r="I46" s="3">
        <v>-1.4417118392884731E-2</v>
      </c>
      <c r="J46" s="3">
        <v>1.8155379220843315E-2</v>
      </c>
      <c r="K46" s="3">
        <v>3.9609530940651894E-3</v>
      </c>
      <c r="L46" s="3">
        <v>-2.6224240660667419E-2</v>
      </c>
      <c r="M46" s="3">
        <v>-3.3205565065145493E-2</v>
      </c>
      <c r="N46" s="3">
        <v>-4.8168683424592018E-3</v>
      </c>
      <c r="O46" s="3">
        <v>4.4405777007341385E-2</v>
      </c>
      <c r="P46" s="3">
        <v>3.916359506547451E-3</v>
      </c>
      <c r="Q46" s="3">
        <v>-3.3243417739868164E-2</v>
      </c>
      <c r="R46" s="3">
        <v>-4.1365351527929306E-2</v>
      </c>
      <c r="S46" s="3">
        <v>1.2174422154203057E-3</v>
      </c>
      <c r="T46" s="3">
        <v>-1.1788162402808666E-2</v>
      </c>
      <c r="U46" s="3">
        <v>1.1115239933133125E-2</v>
      </c>
      <c r="V46" s="3">
        <v>4.0873367339372635E-2</v>
      </c>
      <c r="W46" s="3">
        <v>-3.400827944278717E-2</v>
      </c>
      <c r="Y46" s="1">
        <f t="shared" si="17"/>
        <v>5.6690499449657951E-4</v>
      </c>
    </row>
    <row r="47" spans="1:25">
      <c r="A47" s="1" t="s">
        <v>24</v>
      </c>
      <c r="B47" s="1" t="s">
        <v>29</v>
      </c>
      <c r="C47" s="3">
        <v>-9.3189021572470665E-3</v>
      </c>
      <c r="D47" s="3">
        <v>5.9745674952864647E-3</v>
      </c>
      <c r="E47" s="3">
        <v>1.7817510291934013E-2</v>
      </c>
      <c r="F47" s="3">
        <v>1.3927215710282326E-2</v>
      </c>
      <c r="G47" s="3">
        <v>-2.4248972535133362E-2</v>
      </c>
      <c r="H47" s="3">
        <v>7.0103658363223076E-3</v>
      </c>
      <c r="I47" s="3">
        <v>-7.945405668579042E-4</v>
      </c>
      <c r="J47" s="3">
        <v>1.3680516742169857E-2</v>
      </c>
      <c r="K47" s="3">
        <v>7.1089386940002441E-2</v>
      </c>
      <c r="L47" s="3">
        <v>1.2144432403147221E-2</v>
      </c>
      <c r="M47" s="3">
        <v>9.0879715979099274E-2</v>
      </c>
      <c r="N47" s="3">
        <v>-4.0696471929550171E-2</v>
      </c>
      <c r="O47" s="3">
        <v>6.8107888102531433E-2</v>
      </c>
      <c r="P47" s="3">
        <v>9.7139673307538033E-3</v>
      </c>
      <c r="Q47" s="3">
        <v>-1.2831404805183411E-2</v>
      </c>
      <c r="R47" s="3">
        <v>-5.8909796178340912E-2</v>
      </c>
      <c r="S47" s="3">
        <v>9.1561637818813324E-3</v>
      </c>
      <c r="T47" s="3">
        <v>-7.9613697016611695E-4</v>
      </c>
      <c r="U47" s="3">
        <v>1.8828745931386948E-2</v>
      </c>
      <c r="V47" s="3">
        <v>4.073956236243248E-2</v>
      </c>
      <c r="W47" s="3">
        <v>1.4726960100233555E-2</v>
      </c>
      <c r="Y47" s="1">
        <f t="shared" si="17"/>
        <v>1.2186324309820798E-3</v>
      </c>
    </row>
    <row r="48" spans="1:25">
      <c r="A48" s="1" t="s">
        <v>25</v>
      </c>
      <c r="B48" s="1" t="s">
        <v>29</v>
      </c>
      <c r="C48" s="3">
        <v>-2.8623281046748161E-2</v>
      </c>
      <c r="D48" s="3">
        <v>3.0522951856255531E-3</v>
      </c>
      <c r="E48" s="3">
        <v>7.7009708620607853E-3</v>
      </c>
      <c r="F48" s="3">
        <v>6.9159953854978085E-3</v>
      </c>
      <c r="G48" s="3">
        <v>1.8320251256227493E-2</v>
      </c>
      <c r="H48" s="3">
        <v>1.768960990011692E-2</v>
      </c>
      <c r="I48" s="3">
        <v>1.6020061448216438E-2</v>
      </c>
      <c r="J48" s="3">
        <v>1.7844783142209053E-3</v>
      </c>
      <c r="K48" s="3">
        <v>6.3490301370620728E-2</v>
      </c>
      <c r="L48" s="3">
        <v>-5.4127596318721771E-2</v>
      </c>
      <c r="M48" s="3">
        <v>-2.8962805867195129E-2</v>
      </c>
      <c r="N48" s="3">
        <v>-1.4578187838196754E-2</v>
      </c>
      <c r="O48" s="3">
        <v>4.2536322027444839E-2</v>
      </c>
      <c r="P48" s="3">
        <v>7.2976291179656982E-2</v>
      </c>
      <c r="Q48" s="3">
        <v>-4.4819172471761703E-2</v>
      </c>
      <c r="R48" s="3">
        <v>-5.4869811981916428E-2</v>
      </c>
      <c r="S48" s="3">
        <v>5.3846791386604309E-2</v>
      </c>
      <c r="T48" s="3">
        <v>-3.8801718503236771E-2</v>
      </c>
      <c r="U48" s="3">
        <v>-5.0711654126644135E-2</v>
      </c>
      <c r="V48" s="3">
        <v>1.4997400343418121E-2</v>
      </c>
      <c r="W48" s="3">
        <v>-1.8114274367690086E-2</v>
      </c>
      <c r="Y48" s="1">
        <f t="shared" si="17"/>
        <v>1.4765352047167459E-3</v>
      </c>
    </row>
    <row r="49" spans="1:25">
      <c r="A49" s="1" t="s">
        <v>26</v>
      </c>
      <c r="B49" s="1" t="s">
        <v>29</v>
      </c>
      <c r="C49" s="3">
        <v>-1.2239518575370312E-2</v>
      </c>
      <c r="D49" s="3">
        <v>4.6519790776073933E-3</v>
      </c>
      <c r="E49" s="3">
        <v>1.5767034143209457E-2</v>
      </c>
      <c r="F49" s="3">
        <v>1.4753174036741257E-2</v>
      </c>
      <c r="G49" s="3">
        <v>2.6806669775396585E-3</v>
      </c>
      <c r="H49" s="3">
        <v>8.05666483938694E-3</v>
      </c>
      <c r="I49" s="3">
        <v>2.4807510897517204E-2</v>
      </c>
      <c r="J49" s="3">
        <v>-6.4615136943757534E-3</v>
      </c>
      <c r="K49" s="3">
        <v>-1.561332680284977E-2</v>
      </c>
      <c r="L49" s="3">
        <v>-9.6996864303946495E-3</v>
      </c>
      <c r="M49" s="3">
        <v>-0.31623902916908264</v>
      </c>
      <c r="N49" s="3">
        <v>-2.3903775960206985E-2</v>
      </c>
      <c r="O49" s="3">
        <v>-3.4442669712007046E-3</v>
      </c>
      <c r="P49" s="3">
        <v>-0.12681794166564941</v>
      </c>
      <c r="Q49" s="3">
        <v>1.724512130022049E-2</v>
      </c>
      <c r="R49" s="3">
        <v>6.9071345031261444E-2</v>
      </c>
      <c r="S49" s="3">
        <v>9.3199066817760468E-2</v>
      </c>
      <c r="T49" s="3">
        <v>3.5082116723060608E-2</v>
      </c>
      <c r="U49" s="3">
        <v>2.0543968304991722E-2</v>
      </c>
      <c r="V49" s="3">
        <v>-1.0695104487240314E-2</v>
      </c>
      <c r="W49" s="3">
        <v>-6.5379678271710873E-3</v>
      </c>
      <c r="Y49" s="1">
        <f t="shared" si="17"/>
        <v>6.5757246199351152E-3</v>
      </c>
    </row>
  </sheetData>
  <conditionalFormatting sqref="C7:W7">
    <cfRule type="cellIs" dxfId="12" priority="3" operator="lessThan">
      <formula>0.1</formula>
    </cfRule>
  </conditionalFormatting>
  <conditionalFormatting sqref="C17:W17">
    <cfRule type="cellIs" dxfId="11" priority="2" operator="lessThan">
      <formula>0.1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EED4E-8428-4EF8-AC67-2C6D28288EFD}">
  <dimension ref="A1:Y49"/>
  <sheetViews>
    <sheetView topLeftCell="N1" workbookViewId="0">
      <selection activeCell="C2" sqref="C2:W3"/>
    </sheetView>
  </sheetViews>
  <sheetFormatPr baseColWidth="10" defaultColWidth="8.88671875" defaultRowHeight="14.4"/>
  <cols>
    <col min="1" max="1" width="12.33203125" bestFit="1" customWidth="1"/>
    <col min="2" max="2" width="28.77734375" bestFit="1" customWidth="1"/>
    <col min="3" max="3" width="24.88671875" bestFit="1" customWidth="1"/>
    <col min="4" max="12" width="23.88671875" bestFit="1" customWidth="1"/>
    <col min="13" max="22" width="22.88671875" bestFit="1" customWidth="1"/>
    <col min="23" max="23" width="23.88671875" bestFit="1" customWidth="1"/>
  </cols>
  <sheetData>
    <row r="1" spans="2:25">
      <c r="B1" s="1"/>
      <c r="C1" s="6">
        <v>-10</v>
      </c>
      <c r="D1" s="6">
        <v>-9</v>
      </c>
      <c r="E1" s="6">
        <v>-8</v>
      </c>
      <c r="F1" s="6">
        <v>-7</v>
      </c>
      <c r="G1" s="6">
        <v>-6</v>
      </c>
      <c r="H1" s="6">
        <v>-5</v>
      </c>
      <c r="I1" s="6">
        <v>-4</v>
      </c>
      <c r="J1" s="6">
        <v>-3</v>
      </c>
      <c r="K1" s="6">
        <v>-2</v>
      </c>
      <c r="L1" s="6">
        <v>-1</v>
      </c>
      <c r="M1" s="6">
        <v>0</v>
      </c>
      <c r="N1" s="6">
        <v>1</v>
      </c>
      <c r="O1" s="6">
        <v>2</v>
      </c>
      <c r="P1" s="6">
        <v>3</v>
      </c>
      <c r="Q1" s="6">
        <v>4</v>
      </c>
      <c r="R1" s="6">
        <v>5</v>
      </c>
      <c r="S1" s="6">
        <v>6</v>
      </c>
      <c r="T1" s="6">
        <v>7</v>
      </c>
      <c r="U1" s="6">
        <v>8</v>
      </c>
      <c r="V1" s="6">
        <v>9</v>
      </c>
      <c r="W1" s="6">
        <v>10</v>
      </c>
    </row>
    <row r="2" spans="2:25">
      <c r="B2" s="1"/>
      <c r="C2" s="7">
        <v>10</v>
      </c>
      <c r="D2" s="7">
        <v>9</v>
      </c>
      <c r="E2" s="7">
        <v>8</v>
      </c>
      <c r="F2" s="7">
        <v>7</v>
      </c>
      <c r="G2" s="7">
        <v>6</v>
      </c>
      <c r="H2" s="7">
        <v>5</v>
      </c>
      <c r="I2" s="7">
        <v>4</v>
      </c>
      <c r="J2" s="7">
        <v>3</v>
      </c>
      <c r="K2" s="7">
        <v>2</v>
      </c>
      <c r="L2" s="7">
        <v>1</v>
      </c>
      <c r="M2" s="7">
        <v>0</v>
      </c>
      <c r="N2" s="7">
        <v>1</v>
      </c>
      <c r="O2" s="7">
        <v>2</v>
      </c>
      <c r="P2" s="7">
        <v>3</v>
      </c>
      <c r="Q2" s="7">
        <v>4</v>
      </c>
      <c r="R2" s="7">
        <v>5</v>
      </c>
      <c r="S2" s="7">
        <v>6</v>
      </c>
      <c r="T2" s="7">
        <v>7</v>
      </c>
      <c r="U2" s="7">
        <v>8</v>
      </c>
      <c r="V2" s="7">
        <v>9</v>
      </c>
      <c r="W2" s="7">
        <v>10</v>
      </c>
    </row>
    <row r="3" spans="2:25">
      <c r="B3" s="8" t="s">
        <v>321</v>
      </c>
      <c r="C3" s="24">
        <f>1-EXP(SUM(D13:$L$13))</f>
        <v>6.8786623537873126E-3</v>
      </c>
      <c r="D3" s="24">
        <f>1-EXP(SUM(E13:$L$13))</f>
        <v>5.0626873002577177E-3</v>
      </c>
      <c r="E3" s="24">
        <f>1-EXP(SUM(F13:$L$13))</f>
        <v>7.3020034267803346E-3</v>
      </c>
      <c r="F3" s="24">
        <f>1-EXP(SUM(G13:$L$13))</f>
        <v>9.7349830980445473E-3</v>
      </c>
      <c r="G3" s="24">
        <f>1-EXP(SUM(H13:$L$13))</f>
        <v>7.7804209991599871E-3</v>
      </c>
      <c r="H3" s="24">
        <f>1-EXP(SUM(I13:$L$13))</f>
        <v>5.2137429104914812E-3</v>
      </c>
      <c r="I3" s="24">
        <f>1-EXP(SUM(J13:$L$13))</f>
        <v>2.4527957647758614E-3</v>
      </c>
      <c r="J3" s="24">
        <f>1-EXP(SUM(K13:$L$13))</f>
        <v>2.3689121927148449E-3</v>
      </c>
      <c r="K3" s="24">
        <f>1-EXP(SUM(L13:$L$13))</f>
        <v>6.8204891795198286E-4</v>
      </c>
      <c r="L3" s="25">
        <v>0</v>
      </c>
      <c r="M3" s="24">
        <f>EXP(SUM($M$13:M13))-1</f>
        <v>6.05492878133429E-3</v>
      </c>
      <c r="N3" s="24">
        <f>EXP(SUM($M$13:N13))-1</f>
        <v>6.6983454505387119E-3</v>
      </c>
      <c r="O3" s="24">
        <f>EXP(SUM($M$13:O13))-1</f>
        <v>7.2128920248808459E-3</v>
      </c>
      <c r="P3" s="24">
        <f>EXP(SUM($M$13:P13))-1</f>
        <v>9.5795192983005872E-3</v>
      </c>
      <c r="Q3" s="24">
        <f>EXP(SUM($M$13:Q13))-1</f>
        <v>1.5342042865111205E-2</v>
      </c>
      <c r="R3" s="24">
        <f>EXP(SUM($M$13:R13))-1</f>
        <v>1.6032846748283314E-2</v>
      </c>
      <c r="S3" s="24">
        <f>EXP(SUM($M$13:S13))-1</f>
        <v>1.6741036132716935E-2</v>
      </c>
      <c r="T3" s="24">
        <f>EXP(SUM($M$13:T13))-1</f>
        <v>1.3433751152319706E-2</v>
      </c>
      <c r="U3" s="24">
        <f>EXP(SUM($M$13:U13))-1</f>
        <v>4.1283756472672017E-3</v>
      </c>
      <c r="V3" s="24">
        <f>EXP(SUM($M$13:V13))-1</f>
        <v>-3.5274930083875056E-3</v>
      </c>
      <c r="W3" s="24">
        <f>EXP(SUM($M$13:W13))-1</f>
        <v>-4.1352269020449306E-3</v>
      </c>
      <c r="X3" s="1"/>
      <c r="Y3" s="1"/>
    </row>
    <row r="4" spans="2:25">
      <c r="B4" s="8" t="s">
        <v>322</v>
      </c>
      <c r="C4" s="1">
        <f t="shared" ref="C4:W4" si="0">SUM($Y$24:$Y$49)/(COUNT($Y$24:$Y$49)^2)*C2</f>
        <v>8.0970883400987472E-5</v>
      </c>
      <c r="D4" s="1">
        <f t="shared" si="0"/>
        <v>7.2873795060888726E-5</v>
      </c>
      <c r="E4" s="1">
        <f t="shared" si="0"/>
        <v>6.477670672078998E-5</v>
      </c>
      <c r="F4" s="1">
        <f t="shared" si="0"/>
        <v>5.6679618380691234E-5</v>
      </c>
      <c r="G4" s="1">
        <f t="shared" si="0"/>
        <v>4.8582530040592489E-5</v>
      </c>
      <c r="H4" s="1">
        <f t="shared" si="0"/>
        <v>4.0485441700493736E-5</v>
      </c>
      <c r="I4" s="1">
        <f t="shared" si="0"/>
        <v>3.238835336039499E-5</v>
      </c>
      <c r="J4" s="1">
        <f t="shared" si="0"/>
        <v>2.4291265020296244E-5</v>
      </c>
      <c r="K4" s="1">
        <f t="shared" si="0"/>
        <v>1.6194176680197495E-5</v>
      </c>
      <c r="L4" s="1">
        <f t="shared" si="0"/>
        <v>8.0970883400987475E-6</v>
      </c>
      <c r="M4" s="1">
        <f t="shared" si="0"/>
        <v>0</v>
      </c>
      <c r="N4" s="1">
        <f t="shared" si="0"/>
        <v>8.0970883400987475E-6</v>
      </c>
      <c r="O4" s="1">
        <f t="shared" si="0"/>
        <v>1.6194176680197495E-5</v>
      </c>
      <c r="P4" s="1">
        <f t="shared" si="0"/>
        <v>2.4291265020296244E-5</v>
      </c>
      <c r="Q4" s="1">
        <f t="shared" si="0"/>
        <v>3.238835336039499E-5</v>
      </c>
      <c r="R4" s="1">
        <f t="shared" si="0"/>
        <v>4.0485441700493736E-5</v>
      </c>
      <c r="S4" s="1">
        <f t="shared" si="0"/>
        <v>4.8582530040592489E-5</v>
      </c>
      <c r="T4" s="1">
        <f t="shared" si="0"/>
        <v>5.6679618380691234E-5</v>
      </c>
      <c r="U4" s="1">
        <f t="shared" si="0"/>
        <v>6.477670672078998E-5</v>
      </c>
      <c r="V4" s="1">
        <f t="shared" si="0"/>
        <v>7.2873795060888726E-5</v>
      </c>
      <c r="W4" s="1">
        <f t="shared" si="0"/>
        <v>8.0970883400987472E-5</v>
      </c>
      <c r="X4" s="1"/>
      <c r="Y4" s="1"/>
    </row>
    <row r="5" spans="2:25">
      <c r="B5" s="8" t="s">
        <v>323</v>
      </c>
      <c r="C5" s="4">
        <f>SQRT(C4)</f>
        <v>8.9983822657735239E-3</v>
      </c>
      <c r="D5" s="4">
        <f t="shared" ref="D5:W5" si="1">SQRT(D4)</f>
        <v>8.5366149650132825E-3</v>
      </c>
      <c r="E5" s="4">
        <f t="shared" si="1"/>
        <v>8.0483977735192717E-3</v>
      </c>
      <c r="F5" s="4">
        <f t="shared" si="1"/>
        <v>7.5285867452458324E-3</v>
      </c>
      <c r="G5" s="4">
        <f t="shared" si="1"/>
        <v>6.9701169316298047E-3</v>
      </c>
      <c r="H5" s="4">
        <f t="shared" si="1"/>
        <v>6.3628171198372293E-3</v>
      </c>
      <c r="I5" s="4">
        <f t="shared" si="1"/>
        <v>5.6910766433421883E-3</v>
      </c>
      <c r="J5" s="4">
        <f t="shared" si="1"/>
        <v>4.9286169480186066E-3</v>
      </c>
      <c r="K5" s="4">
        <f t="shared" si="1"/>
        <v>4.0241988867596359E-3</v>
      </c>
      <c r="L5" s="4">
        <f t="shared" si="1"/>
        <v>2.8455383216710942E-3</v>
      </c>
      <c r="M5" s="4">
        <f t="shared" si="1"/>
        <v>0</v>
      </c>
      <c r="N5" s="4">
        <f t="shared" si="1"/>
        <v>2.8455383216710942E-3</v>
      </c>
      <c r="O5" s="4">
        <f t="shared" si="1"/>
        <v>4.0241988867596359E-3</v>
      </c>
      <c r="P5" s="4">
        <f t="shared" si="1"/>
        <v>4.9286169480186066E-3</v>
      </c>
      <c r="Q5" s="4">
        <f t="shared" si="1"/>
        <v>5.6910766433421883E-3</v>
      </c>
      <c r="R5" s="4">
        <f t="shared" si="1"/>
        <v>6.3628171198372293E-3</v>
      </c>
      <c r="S5" s="4">
        <f t="shared" si="1"/>
        <v>6.9701169316298047E-3</v>
      </c>
      <c r="T5" s="4">
        <f t="shared" si="1"/>
        <v>7.5285867452458324E-3</v>
      </c>
      <c r="U5" s="4">
        <f t="shared" si="1"/>
        <v>8.0483977735192717E-3</v>
      </c>
      <c r="V5" s="4">
        <f t="shared" si="1"/>
        <v>8.5366149650132825E-3</v>
      </c>
      <c r="W5" s="4">
        <f t="shared" si="1"/>
        <v>8.9983822657735239E-3</v>
      </c>
      <c r="X5" s="1"/>
      <c r="Y5" s="1"/>
    </row>
    <row r="6" spans="2:25">
      <c r="B6" s="8" t="s">
        <v>324</v>
      </c>
      <c r="C6" s="13">
        <f>C3/C5</f>
        <v>0.76443322261948887</v>
      </c>
      <c r="D6" s="13">
        <f t="shared" ref="D6:W6" si="2">D3/D5</f>
        <v>0.59305559885350179</v>
      </c>
      <c r="E6" s="13">
        <f t="shared" si="2"/>
        <v>0.90726174727661779</v>
      </c>
      <c r="F6" s="13">
        <f t="shared" si="2"/>
        <v>1.293069128039471</v>
      </c>
      <c r="G6" s="13">
        <f t="shared" si="2"/>
        <v>1.1162540134517815</v>
      </c>
      <c r="H6" s="13">
        <f t="shared" si="2"/>
        <v>0.81940794655824667</v>
      </c>
      <c r="I6" s="13">
        <f t="shared" si="2"/>
        <v>0.43098976142683126</v>
      </c>
      <c r="J6" s="13">
        <f t="shared" si="2"/>
        <v>0.48064441154575638</v>
      </c>
      <c r="K6" s="13">
        <f t="shared" si="2"/>
        <v>0.1694868810276875</v>
      </c>
      <c r="L6" s="13">
        <f t="shared" si="2"/>
        <v>0</v>
      </c>
      <c r="M6" s="13" t="e">
        <f t="shared" si="2"/>
        <v>#DIV/0!</v>
      </c>
      <c r="N6" s="13">
        <f t="shared" si="2"/>
        <v>2.353981810585839</v>
      </c>
      <c r="O6" s="13">
        <f t="shared" si="2"/>
        <v>1.7923796084265629</v>
      </c>
      <c r="P6" s="13">
        <f t="shared" si="2"/>
        <v>1.943652631018876</v>
      </c>
      <c r="Q6" s="13">
        <f t="shared" si="2"/>
        <v>2.6958067561889854</v>
      </c>
      <c r="R6" s="13">
        <f t="shared" si="2"/>
        <v>2.5197717373171113</v>
      </c>
      <c r="S6" s="13">
        <f t="shared" si="2"/>
        <v>2.4018300262291898</v>
      </c>
      <c r="T6" s="13">
        <f t="shared" si="2"/>
        <v>1.7843655930248634</v>
      </c>
      <c r="U6" s="13">
        <f t="shared" si="2"/>
        <v>0.51294378874393198</v>
      </c>
      <c r="V6" s="13">
        <f t="shared" si="2"/>
        <v>-0.41321917678666403</v>
      </c>
      <c r="W6" s="13">
        <f t="shared" si="2"/>
        <v>-0.45955225949599687</v>
      </c>
      <c r="X6" s="1"/>
      <c r="Y6" s="1"/>
    </row>
    <row r="7" spans="2:25">
      <c r="B7" s="8" t="s">
        <v>325</v>
      </c>
      <c r="C7" s="14">
        <f>(1-_xlfn.NORM.S.DIST(ABS(C6),1))*2</f>
        <v>0.44460911685175364</v>
      </c>
      <c r="D7" s="14">
        <f t="shared" ref="D7:W7" si="3">(1-_xlfn.NORM.S.DIST(ABS(D6),1))*2</f>
        <v>0.55314394401527389</v>
      </c>
      <c r="E7" s="14">
        <f t="shared" si="3"/>
        <v>0.36426839766750629</v>
      </c>
      <c r="F7" s="14">
        <f t="shared" si="3"/>
        <v>0.19598715141655254</v>
      </c>
      <c r="G7" s="14">
        <f t="shared" si="3"/>
        <v>0.26431342000341185</v>
      </c>
      <c r="H7" s="14">
        <f t="shared" si="3"/>
        <v>0.41255370260797308</v>
      </c>
      <c r="I7" s="14">
        <f t="shared" si="3"/>
        <v>0.66647581511325082</v>
      </c>
      <c r="J7" s="14">
        <f t="shared" si="3"/>
        <v>0.63076924539183787</v>
      </c>
      <c r="K7" s="14">
        <f t="shared" si="3"/>
        <v>0.86541369050636785</v>
      </c>
      <c r="L7" s="14">
        <f t="shared" si="3"/>
        <v>1</v>
      </c>
      <c r="M7" s="14" t="e">
        <f t="shared" si="3"/>
        <v>#DIV/0!</v>
      </c>
      <c r="N7" s="14">
        <f t="shared" si="3"/>
        <v>1.8573519923795967E-2</v>
      </c>
      <c r="O7" s="14">
        <f t="shared" si="3"/>
        <v>7.3072178960063905E-2</v>
      </c>
      <c r="P7" s="14">
        <f t="shared" si="3"/>
        <v>5.1937354452622708E-2</v>
      </c>
      <c r="Q7" s="14">
        <f t="shared" si="3"/>
        <v>7.0218389937553027E-3</v>
      </c>
      <c r="R7" s="14">
        <f t="shared" si="3"/>
        <v>1.1743095943713699E-2</v>
      </c>
      <c r="S7" s="14">
        <f t="shared" si="3"/>
        <v>1.6313286473961908E-2</v>
      </c>
      <c r="T7" s="14">
        <f t="shared" si="3"/>
        <v>7.436427816252289E-2</v>
      </c>
      <c r="U7" s="14">
        <f t="shared" si="3"/>
        <v>0.60799064156909743</v>
      </c>
      <c r="V7" s="14">
        <f t="shared" si="3"/>
        <v>0.67944603931475456</v>
      </c>
      <c r="W7" s="14">
        <f t="shared" si="3"/>
        <v>0.64583763302756259</v>
      </c>
      <c r="X7" s="1"/>
      <c r="Y7" s="1"/>
    </row>
    <row r="8" spans="2:25">
      <c r="B8" s="8" t="s">
        <v>326</v>
      </c>
      <c r="C8" s="4">
        <f>_xlfn.NORM.INV(0.975,0,C5)</f>
        <v>1.763650516004003E-2</v>
      </c>
      <c r="D8" s="4">
        <f t="shared" ref="D8:W8" si="4">_xlfn.NORM.INV(0.975,0,D5)</f>
        <v>1.6731457881311685E-2</v>
      </c>
      <c r="E8" s="4">
        <f t="shared" si="4"/>
        <v>1.5774569769350127E-2</v>
      </c>
      <c r="F8" s="4">
        <f t="shared" si="4"/>
        <v>1.4755758875167455E-2</v>
      </c>
      <c r="G8" s="4">
        <f t="shared" si="4"/>
        <v>1.3661178154027244E-2</v>
      </c>
      <c r="H8" s="4">
        <f t="shared" si="4"/>
        <v>1.2470892395095844E-2</v>
      </c>
      <c r="I8" s="4">
        <f t="shared" si="4"/>
        <v>1.1154305254207788E-2</v>
      </c>
      <c r="J8" s="4">
        <f t="shared" si="4"/>
        <v>9.6599117117101858E-3</v>
      </c>
      <c r="K8" s="4">
        <f t="shared" si="4"/>
        <v>7.8872848846750637E-3</v>
      </c>
      <c r="L8" s="4">
        <f t="shared" si="4"/>
        <v>5.5771526271038941E-3</v>
      </c>
      <c r="M8" s="4" t="e">
        <f t="shared" si="4"/>
        <v>#NUM!</v>
      </c>
      <c r="N8" s="4">
        <f t="shared" si="4"/>
        <v>5.5771526271038941E-3</v>
      </c>
      <c r="O8" s="4">
        <f t="shared" si="4"/>
        <v>7.8872848846750637E-3</v>
      </c>
      <c r="P8" s="4">
        <f t="shared" si="4"/>
        <v>9.6599117117101858E-3</v>
      </c>
      <c r="Q8" s="4">
        <f t="shared" si="4"/>
        <v>1.1154305254207788E-2</v>
      </c>
      <c r="R8" s="4">
        <f t="shared" si="4"/>
        <v>1.2470892395095844E-2</v>
      </c>
      <c r="S8" s="4">
        <f t="shared" si="4"/>
        <v>1.3661178154027244E-2</v>
      </c>
      <c r="T8" s="4">
        <f t="shared" si="4"/>
        <v>1.4755758875167455E-2</v>
      </c>
      <c r="U8" s="4">
        <f t="shared" si="4"/>
        <v>1.5774569769350127E-2</v>
      </c>
      <c r="V8" s="4">
        <f t="shared" si="4"/>
        <v>1.6731457881311685E-2</v>
      </c>
      <c r="W8" s="4">
        <f t="shared" si="4"/>
        <v>1.763650516004003E-2</v>
      </c>
      <c r="X8" s="1"/>
      <c r="Y8" s="1"/>
    </row>
    <row r="9" spans="2:25">
      <c r="B9" s="8" t="s">
        <v>327</v>
      </c>
      <c r="C9" s="4">
        <f>_xlfn.NORM.INV(0.995,0,C5)</f>
        <v>2.3178296724714189E-2</v>
      </c>
      <c r="D9" s="4">
        <f t="shared" ref="D9:W9" si="5">_xlfn.NORM.INV(0.995,0,D5)</f>
        <v>2.1988862979995281E-2</v>
      </c>
      <c r="E9" s="4">
        <f t="shared" si="5"/>
        <v>2.0731298831648662E-2</v>
      </c>
      <c r="F9" s="4">
        <f t="shared" si="5"/>
        <v>1.9392354352714053E-2</v>
      </c>
      <c r="G9" s="4">
        <f t="shared" si="5"/>
        <v>1.7953831441654394E-2</v>
      </c>
      <c r="H9" s="4">
        <f t="shared" si="5"/>
        <v>1.638953079039935E-2</v>
      </c>
      <c r="I9" s="4">
        <f t="shared" si="5"/>
        <v>1.465924198666352E-2</v>
      </c>
      <c r="J9" s="4">
        <f t="shared" si="5"/>
        <v>1.2695275960674072E-2</v>
      </c>
      <c r="K9" s="4">
        <f t="shared" si="5"/>
        <v>1.0365649415824331E-2</v>
      </c>
      <c r="L9" s="4">
        <f t="shared" si="5"/>
        <v>7.32962099333176E-3</v>
      </c>
      <c r="M9" s="4" t="e">
        <f t="shared" si="5"/>
        <v>#NUM!</v>
      </c>
      <c r="N9" s="4">
        <f t="shared" si="5"/>
        <v>7.32962099333176E-3</v>
      </c>
      <c r="O9" s="4">
        <f t="shared" si="5"/>
        <v>1.0365649415824331E-2</v>
      </c>
      <c r="P9" s="4">
        <f t="shared" si="5"/>
        <v>1.2695275960674072E-2</v>
      </c>
      <c r="Q9" s="4">
        <f t="shared" si="5"/>
        <v>1.465924198666352E-2</v>
      </c>
      <c r="R9" s="4">
        <f t="shared" si="5"/>
        <v>1.638953079039935E-2</v>
      </c>
      <c r="S9" s="4">
        <f t="shared" si="5"/>
        <v>1.7953831441654394E-2</v>
      </c>
      <c r="T9" s="4">
        <f t="shared" si="5"/>
        <v>1.9392354352714053E-2</v>
      </c>
      <c r="U9" s="4">
        <f t="shared" si="5"/>
        <v>2.0731298831648662E-2</v>
      </c>
      <c r="V9" s="4">
        <f t="shared" si="5"/>
        <v>2.1988862979995281E-2</v>
      </c>
      <c r="W9" s="4">
        <f t="shared" si="5"/>
        <v>2.3178296724714189E-2</v>
      </c>
      <c r="X9" s="1"/>
      <c r="Y9" s="1"/>
    </row>
    <row r="10" spans="2:25">
      <c r="B10" s="8" t="s">
        <v>328</v>
      </c>
      <c r="C10" s="4">
        <f>_xlfn.NORM.INV(0.025,0,C5)</f>
        <v>-1.7636505160040034E-2</v>
      </c>
      <c r="D10" s="4">
        <f t="shared" ref="D10:W10" si="6">_xlfn.NORM.INV(0.025,0,D5)</f>
        <v>-1.6731457881311685E-2</v>
      </c>
      <c r="E10" s="4">
        <f t="shared" si="6"/>
        <v>-1.5774569769350131E-2</v>
      </c>
      <c r="F10" s="4">
        <f t="shared" si="6"/>
        <v>-1.4755758875167457E-2</v>
      </c>
      <c r="G10" s="4">
        <f t="shared" si="6"/>
        <v>-1.3661178154027245E-2</v>
      </c>
      <c r="H10" s="4">
        <f t="shared" si="6"/>
        <v>-1.2470892395095846E-2</v>
      </c>
      <c r="I10" s="4">
        <f t="shared" si="6"/>
        <v>-1.115430525420779E-2</v>
      </c>
      <c r="J10" s="4">
        <f t="shared" si="6"/>
        <v>-9.6599117117101875E-3</v>
      </c>
      <c r="K10" s="4">
        <f t="shared" si="6"/>
        <v>-7.8872848846750655E-3</v>
      </c>
      <c r="L10" s="4">
        <f t="shared" si="6"/>
        <v>-5.577152627103895E-3</v>
      </c>
      <c r="M10" s="4" t="e">
        <f t="shared" si="6"/>
        <v>#NUM!</v>
      </c>
      <c r="N10" s="4">
        <f t="shared" si="6"/>
        <v>-5.577152627103895E-3</v>
      </c>
      <c r="O10" s="4">
        <f t="shared" si="6"/>
        <v>-7.8872848846750655E-3</v>
      </c>
      <c r="P10" s="4">
        <f t="shared" si="6"/>
        <v>-9.6599117117101875E-3</v>
      </c>
      <c r="Q10" s="4">
        <f t="shared" si="6"/>
        <v>-1.115430525420779E-2</v>
      </c>
      <c r="R10" s="4">
        <f t="shared" si="6"/>
        <v>-1.2470892395095846E-2</v>
      </c>
      <c r="S10" s="4">
        <f t="shared" si="6"/>
        <v>-1.3661178154027245E-2</v>
      </c>
      <c r="T10" s="4">
        <f t="shared" si="6"/>
        <v>-1.4755758875167457E-2</v>
      </c>
      <c r="U10" s="4">
        <f t="shared" si="6"/>
        <v>-1.5774569769350131E-2</v>
      </c>
      <c r="V10" s="4">
        <f t="shared" si="6"/>
        <v>-1.6731457881311685E-2</v>
      </c>
      <c r="W10" s="4">
        <f t="shared" si="6"/>
        <v>-1.7636505160040034E-2</v>
      </c>
      <c r="X10" s="1"/>
      <c r="Y10" s="1"/>
    </row>
    <row r="11" spans="2:25">
      <c r="B11" s="8" t="s">
        <v>329</v>
      </c>
      <c r="C11" s="4">
        <f>_xlfn.NORM.INV(0.005,0,C5)</f>
        <v>-2.3178296724714189E-2</v>
      </c>
      <c r="D11" s="4">
        <f t="shared" ref="D11:W11" si="7">_xlfn.NORM.INV(0.005,0,D5)</f>
        <v>-2.1988862979995281E-2</v>
      </c>
      <c r="E11" s="4">
        <f t="shared" si="7"/>
        <v>-2.0731298831648662E-2</v>
      </c>
      <c r="F11" s="4">
        <f t="shared" si="7"/>
        <v>-1.9392354352714053E-2</v>
      </c>
      <c r="G11" s="4">
        <f t="shared" si="7"/>
        <v>-1.7953831441654394E-2</v>
      </c>
      <c r="H11" s="4">
        <f t="shared" si="7"/>
        <v>-1.638953079039935E-2</v>
      </c>
      <c r="I11" s="4">
        <f t="shared" si="7"/>
        <v>-1.465924198666352E-2</v>
      </c>
      <c r="J11" s="4">
        <f t="shared" si="7"/>
        <v>-1.2695275960674072E-2</v>
      </c>
      <c r="K11" s="4">
        <f t="shared" si="7"/>
        <v>-1.0365649415824331E-2</v>
      </c>
      <c r="L11" s="4">
        <f t="shared" si="7"/>
        <v>-7.32962099333176E-3</v>
      </c>
      <c r="M11" s="4" t="e">
        <f t="shared" si="7"/>
        <v>#NUM!</v>
      </c>
      <c r="N11" s="4">
        <f t="shared" si="7"/>
        <v>-7.32962099333176E-3</v>
      </c>
      <c r="O11" s="4">
        <f t="shared" si="7"/>
        <v>-1.0365649415824331E-2</v>
      </c>
      <c r="P11" s="4">
        <f t="shared" si="7"/>
        <v>-1.2695275960674072E-2</v>
      </c>
      <c r="Q11" s="4">
        <f t="shared" si="7"/>
        <v>-1.465924198666352E-2</v>
      </c>
      <c r="R11" s="4">
        <f t="shared" si="7"/>
        <v>-1.638953079039935E-2</v>
      </c>
      <c r="S11" s="4">
        <f t="shared" si="7"/>
        <v>-1.7953831441654394E-2</v>
      </c>
      <c r="T11" s="4">
        <f t="shared" si="7"/>
        <v>-1.9392354352714053E-2</v>
      </c>
      <c r="U11" s="4">
        <f t="shared" si="7"/>
        <v>-2.0731298831648662E-2</v>
      </c>
      <c r="V11" s="4">
        <f t="shared" si="7"/>
        <v>-2.1988862979995281E-2</v>
      </c>
      <c r="W11" s="4">
        <f t="shared" si="7"/>
        <v>-2.3178296724714189E-2</v>
      </c>
      <c r="X11" s="1"/>
      <c r="Y11" s="1"/>
    </row>
    <row r="12" spans="2: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2:25">
      <c r="B13" s="9" t="s">
        <v>330</v>
      </c>
      <c r="C13" s="5">
        <f>AVERAGE(C24:C49)</f>
        <v>2.4552084581006229E-3</v>
      </c>
      <c r="D13" s="5">
        <f t="shared" ref="D13:W13" si="8">AVERAGE(D24:D49)</f>
        <v>-1.8268832846375072E-3</v>
      </c>
      <c r="E13" s="5">
        <f t="shared" si="8"/>
        <v>2.2532474277508533E-3</v>
      </c>
      <c r="F13" s="5">
        <f t="shared" si="8"/>
        <v>2.4538842889045426E-3</v>
      </c>
      <c r="G13" s="5">
        <f t="shared" si="8"/>
        <v>-1.9718314444627468E-3</v>
      </c>
      <c r="H13" s="5">
        <f t="shared" si="8"/>
        <v>-2.5834644967940345E-3</v>
      </c>
      <c r="I13" s="5">
        <f t="shared" si="8"/>
        <v>-2.7715730992721038E-3</v>
      </c>
      <c r="J13" s="5">
        <f t="shared" si="8"/>
        <v>-8.4086291881748786E-5</v>
      </c>
      <c r="K13" s="5">
        <f t="shared" si="8"/>
        <v>-1.6894408852045372E-3</v>
      </c>
      <c r="L13" s="5">
        <f t="shared" si="8"/>
        <v>-6.8228161913032196E-4</v>
      </c>
      <c r="M13" s="5">
        <f t="shared" si="8"/>
        <v>6.036671361246259E-3</v>
      </c>
      <c r="N13" s="5">
        <f t="shared" si="8"/>
        <v>6.3933985288532058E-4</v>
      </c>
      <c r="O13" s="5">
        <f t="shared" si="8"/>
        <v>5.1099231779791238E-4</v>
      </c>
      <c r="P13" s="5">
        <f t="shared" si="8"/>
        <v>2.3469231106024407E-3</v>
      </c>
      <c r="Q13" s="5">
        <f t="shared" si="8"/>
        <v>5.6916171279451071E-3</v>
      </c>
      <c r="R13" s="5">
        <f t="shared" si="8"/>
        <v>6.8013433988363826E-4</v>
      </c>
      <c r="S13" s="5">
        <f t="shared" si="8"/>
        <v>6.9677145997327117E-4</v>
      </c>
      <c r="T13" s="5">
        <f t="shared" si="8"/>
        <v>-3.2581311981558178E-3</v>
      </c>
      <c r="U13" s="5">
        <f t="shared" si="8"/>
        <v>-9.2244410860644176E-3</v>
      </c>
      <c r="V13" s="5">
        <f t="shared" si="8"/>
        <v>-7.6536065678897208E-3</v>
      </c>
      <c r="W13" s="5">
        <f t="shared" si="8"/>
        <v>-6.1007131531394315E-4</v>
      </c>
      <c r="X13" s="1"/>
      <c r="Y13" s="1">
        <f>_xlfn.VAR.S(C13:W13)</f>
        <v>1.3456899618227258E-5</v>
      </c>
    </row>
    <row r="14" spans="2:25">
      <c r="B14" s="9" t="s">
        <v>322</v>
      </c>
      <c r="C14" s="1">
        <f>$Y$13*C2</f>
        <v>1.3456899618227258E-4</v>
      </c>
      <c r="D14" s="1">
        <f t="shared" ref="D14:W14" si="9">$Y$13*D2</f>
        <v>1.2111209656404532E-4</v>
      </c>
      <c r="E14" s="1">
        <f t="shared" si="9"/>
        <v>1.0765519694581806E-4</v>
      </c>
      <c r="F14" s="1">
        <f t="shared" si="9"/>
        <v>9.4198297327590806E-5</v>
      </c>
      <c r="G14" s="1">
        <f t="shared" si="9"/>
        <v>8.0741397709363548E-5</v>
      </c>
      <c r="H14" s="1">
        <f t="shared" si="9"/>
        <v>6.728449809113629E-5</v>
      </c>
      <c r="I14" s="1">
        <f t="shared" si="9"/>
        <v>5.3827598472909032E-5</v>
      </c>
      <c r="J14" s="1">
        <f t="shared" si="9"/>
        <v>4.0370698854681774E-5</v>
      </c>
      <c r="K14" s="1">
        <f t="shared" si="9"/>
        <v>2.6913799236454516E-5</v>
      </c>
      <c r="L14" s="1">
        <f t="shared" si="9"/>
        <v>1.3456899618227258E-5</v>
      </c>
      <c r="M14" s="1">
        <f t="shared" si="9"/>
        <v>0</v>
      </c>
      <c r="N14" s="1">
        <f t="shared" si="9"/>
        <v>1.3456899618227258E-5</v>
      </c>
      <c r="O14" s="1">
        <f t="shared" si="9"/>
        <v>2.6913799236454516E-5</v>
      </c>
      <c r="P14" s="1">
        <f t="shared" si="9"/>
        <v>4.0370698854681774E-5</v>
      </c>
      <c r="Q14" s="1">
        <f t="shared" si="9"/>
        <v>5.3827598472909032E-5</v>
      </c>
      <c r="R14" s="1">
        <f t="shared" si="9"/>
        <v>6.728449809113629E-5</v>
      </c>
      <c r="S14" s="1">
        <f t="shared" si="9"/>
        <v>8.0741397709363548E-5</v>
      </c>
      <c r="T14" s="1">
        <f t="shared" si="9"/>
        <v>9.4198297327590806E-5</v>
      </c>
      <c r="U14" s="1">
        <f t="shared" si="9"/>
        <v>1.0765519694581806E-4</v>
      </c>
      <c r="V14" s="1">
        <f t="shared" si="9"/>
        <v>1.2111209656404532E-4</v>
      </c>
      <c r="W14" s="1">
        <f t="shared" si="9"/>
        <v>1.3456899618227258E-4</v>
      </c>
      <c r="X14" s="1"/>
      <c r="Y14" s="1"/>
    </row>
    <row r="15" spans="2:25">
      <c r="B15" s="9" t="s">
        <v>323</v>
      </c>
      <c r="C15" s="4">
        <f>SQRT(C14)</f>
        <v>1.1600387759996326E-2</v>
      </c>
      <c r="D15" s="4">
        <f t="shared" ref="D15:W15" si="10">SQRT(D14)</f>
        <v>1.1005094118818127E-2</v>
      </c>
      <c r="E15" s="4">
        <f t="shared" si="10"/>
        <v>1.037570223868332E-2</v>
      </c>
      <c r="F15" s="4">
        <f t="shared" si="10"/>
        <v>9.7055807310840909E-3</v>
      </c>
      <c r="G15" s="4">
        <f t="shared" si="10"/>
        <v>8.9856217208028263E-3</v>
      </c>
      <c r="H15" s="4">
        <f t="shared" si="10"/>
        <v>8.2027128494868255E-3</v>
      </c>
      <c r="I15" s="4">
        <f t="shared" si="10"/>
        <v>7.3367294125454181E-3</v>
      </c>
      <c r="J15" s="4">
        <f t="shared" si="10"/>
        <v>6.3537940519568133E-3</v>
      </c>
      <c r="K15" s="4">
        <f t="shared" si="10"/>
        <v>5.1878511193416601E-3</v>
      </c>
      <c r="L15" s="4">
        <f t="shared" si="10"/>
        <v>3.6683647062727091E-3</v>
      </c>
      <c r="M15" s="4">
        <f t="shared" si="10"/>
        <v>0</v>
      </c>
      <c r="N15" s="4">
        <f t="shared" si="10"/>
        <v>3.6683647062727091E-3</v>
      </c>
      <c r="O15" s="4">
        <f t="shared" si="10"/>
        <v>5.1878511193416601E-3</v>
      </c>
      <c r="P15" s="4">
        <f t="shared" si="10"/>
        <v>6.3537940519568133E-3</v>
      </c>
      <c r="Q15" s="4">
        <f t="shared" si="10"/>
        <v>7.3367294125454181E-3</v>
      </c>
      <c r="R15" s="4">
        <f t="shared" si="10"/>
        <v>8.2027128494868255E-3</v>
      </c>
      <c r="S15" s="4">
        <f t="shared" si="10"/>
        <v>8.9856217208028263E-3</v>
      </c>
      <c r="T15" s="4">
        <f t="shared" si="10"/>
        <v>9.7055807310840909E-3</v>
      </c>
      <c r="U15" s="4">
        <f t="shared" si="10"/>
        <v>1.037570223868332E-2</v>
      </c>
      <c r="V15" s="4">
        <f t="shared" si="10"/>
        <v>1.1005094118818127E-2</v>
      </c>
      <c r="W15" s="4">
        <f t="shared" si="10"/>
        <v>1.1600387759996326E-2</v>
      </c>
      <c r="X15" s="1"/>
      <c r="Y15" s="1"/>
    </row>
    <row r="16" spans="2:25">
      <c r="B16" s="9" t="s">
        <v>324</v>
      </c>
      <c r="C16" s="13">
        <f>C3/C15</f>
        <v>0.59296831244798764</v>
      </c>
      <c r="D16" s="13">
        <f t="shared" ref="D16:W16" si="11">D3/D15</f>
        <v>0.46003125876050355</v>
      </c>
      <c r="E16" s="13">
        <f t="shared" si="11"/>
        <v>0.70375992475541216</v>
      </c>
      <c r="F16" s="13">
        <f t="shared" si="11"/>
        <v>1.0030294289208568</v>
      </c>
      <c r="G16" s="13">
        <f t="shared" si="11"/>
        <v>0.86587453165843264</v>
      </c>
      <c r="H16" s="13">
        <f t="shared" si="11"/>
        <v>0.63561202326101918</v>
      </c>
      <c r="I16" s="13">
        <f t="shared" si="11"/>
        <v>0.3343173268161847</v>
      </c>
      <c r="J16" s="13">
        <f t="shared" si="11"/>
        <v>0.37283427403273761</v>
      </c>
      <c r="K16" s="13">
        <f t="shared" si="11"/>
        <v>0.13147041082368899</v>
      </c>
      <c r="L16" s="13">
        <f t="shared" si="11"/>
        <v>0</v>
      </c>
      <c r="M16" s="13" t="e">
        <f t="shared" si="11"/>
        <v>#DIV/0!</v>
      </c>
      <c r="N16" s="13">
        <f t="shared" si="11"/>
        <v>1.8259758739595593</v>
      </c>
      <c r="O16" s="13">
        <f t="shared" si="11"/>
        <v>1.3903429105722225</v>
      </c>
      <c r="P16" s="13">
        <f t="shared" si="11"/>
        <v>1.5076848918876005</v>
      </c>
      <c r="Q16" s="13">
        <f t="shared" si="11"/>
        <v>2.0911283492174491</v>
      </c>
      <c r="R16" s="13">
        <f t="shared" si="11"/>
        <v>1.9545785696114371</v>
      </c>
      <c r="S16" s="13">
        <f t="shared" si="11"/>
        <v>1.8630915759517637</v>
      </c>
      <c r="T16" s="13">
        <f t="shared" si="11"/>
        <v>1.384126465436055</v>
      </c>
      <c r="U16" s="13">
        <f t="shared" si="11"/>
        <v>0.39788879367369873</v>
      </c>
      <c r="V16" s="13">
        <f t="shared" si="11"/>
        <v>-0.32053274331890352</v>
      </c>
      <c r="W16" s="13">
        <f t="shared" si="11"/>
        <v>-0.35647316172526289</v>
      </c>
      <c r="X16" s="1"/>
      <c r="Y16" s="1"/>
    </row>
    <row r="17" spans="1:25">
      <c r="B17" s="9" t="s">
        <v>325</v>
      </c>
      <c r="C17" s="14">
        <f>(1-_xlfn.NORM.S.DIST(ABS(C16),1))*2</f>
        <v>0.55320235896155801</v>
      </c>
      <c r="D17" s="14">
        <f t="shared" ref="D17:W17" si="12">(1-_xlfn.NORM.S.DIST(ABS(D16),1))*2</f>
        <v>0.64549378373069999</v>
      </c>
      <c r="E17" s="14">
        <f t="shared" si="12"/>
        <v>0.48158229471168634</v>
      </c>
      <c r="F17" s="14">
        <f t="shared" si="12"/>
        <v>0.31584666230950753</v>
      </c>
      <c r="G17" s="14">
        <f t="shared" si="12"/>
        <v>0.38655897105612191</v>
      </c>
      <c r="H17" s="14">
        <f t="shared" si="12"/>
        <v>0.52502933094121906</v>
      </c>
      <c r="I17" s="14">
        <f t="shared" si="12"/>
        <v>0.73814011699643567</v>
      </c>
      <c r="J17" s="14">
        <f t="shared" si="12"/>
        <v>0.70927179208907809</v>
      </c>
      <c r="K17" s="14">
        <f t="shared" si="12"/>
        <v>0.89540319212275188</v>
      </c>
      <c r="L17" s="14">
        <f t="shared" si="12"/>
        <v>1</v>
      </c>
      <c r="M17" s="14" t="e">
        <f t="shared" si="12"/>
        <v>#DIV/0!</v>
      </c>
      <c r="N17" s="14">
        <f t="shared" si="12"/>
        <v>6.7853896025585891E-2</v>
      </c>
      <c r="O17" s="14">
        <f t="shared" si="12"/>
        <v>0.16442477339638684</v>
      </c>
      <c r="P17" s="14">
        <f t="shared" si="12"/>
        <v>0.13163519405325319</v>
      </c>
      <c r="Q17" s="14">
        <f t="shared" si="12"/>
        <v>3.6516560049509428E-2</v>
      </c>
      <c r="R17" s="14">
        <f t="shared" si="12"/>
        <v>5.0632832821119633E-2</v>
      </c>
      <c r="S17" s="14">
        <f t="shared" si="12"/>
        <v>6.244938324316518E-2</v>
      </c>
      <c r="T17" s="14">
        <f t="shared" si="12"/>
        <v>0.1663197345101477</v>
      </c>
      <c r="U17" s="14">
        <f t="shared" si="12"/>
        <v>0.69071216088864018</v>
      </c>
      <c r="V17" s="14">
        <f t="shared" si="12"/>
        <v>0.74856451303347749</v>
      </c>
      <c r="W17" s="14">
        <f t="shared" si="12"/>
        <v>0.72148624759991198</v>
      </c>
      <c r="X17" s="1"/>
      <c r="Y17" s="1"/>
    </row>
    <row r="18" spans="1:25">
      <c r="B18" s="9" t="s">
        <v>326</v>
      </c>
      <c r="C18" s="4">
        <f>_xlfn.NORM.INV(0.975,0,C15)</f>
        <v>2.2736342216292067E-2</v>
      </c>
      <c r="D18" s="4">
        <f t="shared" ref="D18:W18" si="13">_xlfn.NORM.INV(0.975,0,D15)</f>
        <v>2.1569588119357087E-2</v>
      </c>
      <c r="E18" s="4">
        <f t="shared" si="13"/>
        <v>2.0336002702130915E-2</v>
      </c>
      <c r="F18" s="4">
        <f t="shared" si="13"/>
        <v>1.902258868197074E-2</v>
      </c>
      <c r="G18" s="4">
        <f t="shared" si="13"/>
        <v>1.7611494951474359E-2</v>
      </c>
      <c r="H18" s="4">
        <f t="shared" si="13"/>
        <v>1.6077021760518097E-2</v>
      </c>
      <c r="I18" s="4">
        <f t="shared" si="13"/>
        <v>1.4379725412904724E-2</v>
      </c>
      <c r="J18" s="4">
        <f t="shared" si="13"/>
        <v>1.2453207507020168E-2</v>
      </c>
      <c r="K18" s="4">
        <f t="shared" si="13"/>
        <v>1.0168001351065457E-2</v>
      </c>
      <c r="L18" s="4">
        <f t="shared" si="13"/>
        <v>7.1898627064523619E-3</v>
      </c>
      <c r="M18" s="4" t="e">
        <f t="shared" si="13"/>
        <v>#NUM!</v>
      </c>
      <c r="N18" s="4">
        <f t="shared" si="13"/>
        <v>7.1898627064523619E-3</v>
      </c>
      <c r="O18" s="4">
        <f t="shared" si="13"/>
        <v>1.0168001351065457E-2</v>
      </c>
      <c r="P18" s="4">
        <f t="shared" si="13"/>
        <v>1.2453207507020168E-2</v>
      </c>
      <c r="Q18" s="4">
        <f t="shared" si="13"/>
        <v>1.4379725412904724E-2</v>
      </c>
      <c r="R18" s="4">
        <f t="shared" si="13"/>
        <v>1.6077021760518097E-2</v>
      </c>
      <c r="S18" s="4">
        <f t="shared" si="13"/>
        <v>1.7611494951474359E-2</v>
      </c>
      <c r="T18" s="4">
        <f t="shared" si="13"/>
        <v>1.902258868197074E-2</v>
      </c>
      <c r="U18" s="4">
        <f t="shared" si="13"/>
        <v>2.0336002702130915E-2</v>
      </c>
      <c r="V18" s="4">
        <f t="shared" si="13"/>
        <v>2.1569588119357087E-2</v>
      </c>
      <c r="W18" s="4">
        <f t="shared" si="13"/>
        <v>2.2736342216292067E-2</v>
      </c>
      <c r="X18" s="1"/>
      <c r="Y18" s="1"/>
    </row>
    <row r="19" spans="1:25">
      <c r="B19" s="9" t="s">
        <v>327</v>
      </c>
      <c r="C19" s="4">
        <f>_xlfn.NORM.INV(0.995,0,C15)</f>
        <v>2.9880618724728521E-2</v>
      </c>
      <c r="D19" s="4">
        <f t="shared" ref="D19:W19" si="14">_xlfn.NORM.INV(0.995,0,D15)</f>
        <v>2.834724391956539E-2</v>
      </c>
      <c r="E19" s="4">
        <f t="shared" si="14"/>
        <v>2.672603787129842E-2</v>
      </c>
      <c r="F19" s="4">
        <f t="shared" si="14"/>
        <v>2.4999919255085958E-2</v>
      </c>
      <c r="G19" s="4">
        <f t="shared" si="14"/>
        <v>2.3145427739049412E-2</v>
      </c>
      <c r="H19" s="4">
        <f t="shared" si="14"/>
        <v>2.1128788126305264E-2</v>
      </c>
      <c r="I19" s="4">
        <f t="shared" si="14"/>
        <v>1.8898162613043595E-2</v>
      </c>
      <c r="J19" s="4">
        <f t="shared" si="14"/>
        <v>1.6366288907745063E-2</v>
      </c>
      <c r="K19" s="4">
        <f t="shared" si="14"/>
        <v>1.336301893564921E-2</v>
      </c>
      <c r="L19" s="4">
        <f t="shared" si="14"/>
        <v>9.4490813065217973E-3</v>
      </c>
      <c r="M19" s="4" t="e">
        <f t="shared" si="14"/>
        <v>#NUM!</v>
      </c>
      <c r="N19" s="4">
        <f t="shared" si="14"/>
        <v>9.4490813065217973E-3</v>
      </c>
      <c r="O19" s="4">
        <f t="shared" si="14"/>
        <v>1.336301893564921E-2</v>
      </c>
      <c r="P19" s="4">
        <f t="shared" si="14"/>
        <v>1.6366288907745063E-2</v>
      </c>
      <c r="Q19" s="4">
        <f t="shared" si="14"/>
        <v>1.8898162613043595E-2</v>
      </c>
      <c r="R19" s="4">
        <f t="shared" si="14"/>
        <v>2.1128788126305264E-2</v>
      </c>
      <c r="S19" s="4">
        <f t="shared" si="14"/>
        <v>2.3145427739049412E-2</v>
      </c>
      <c r="T19" s="4">
        <f t="shared" si="14"/>
        <v>2.4999919255085958E-2</v>
      </c>
      <c r="U19" s="4">
        <f t="shared" si="14"/>
        <v>2.672603787129842E-2</v>
      </c>
      <c r="V19" s="4">
        <f t="shared" si="14"/>
        <v>2.834724391956539E-2</v>
      </c>
      <c r="W19" s="4">
        <f t="shared" si="14"/>
        <v>2.9880618724728521E-2</v>
      </c>
      <c r="X19" s="1"/>
      <c r="Y19" s="1"/>
    </row>
    <row r="20" spans="1:25">
      <c r="B20" s="9" t="s">
        <v>328</v>
      </c>
      <c r="C20" s="4">
        <f>_xlfn.NORM.INV(0.025,0,C15)</f>
        <v>-2.2736342216292071E-2</v>
      </c>
      <c r="D20" s="4">
        <f t="shared" ref="D20:W20" si="15">_xlfn.NORM.INV(0.025,0,D15)</f>
        <v>-2.1569588119357091E-2</v>
      </c>
      <c r="E20" s="4">
        <f t="shared" si="15"/>
        <v>-2.0336002702130918E-2</v>
      </c>
      <c r="F20" s="4">
        <f t="shared" si="15"/>
        <v>-1.9022588681970744E-2</v>
      </c>
      <c r="G20" s="4">
        <f t="shared" si="15"/>
        <v>-1.7611494951474363E-2</v>
      </c>
      <c r="H20" s="4">
        <f t="shared" si="15"/>
        <v>-1.6077021760518097E-2</v>
      </c>
      <c r="I20" s="4">
        <f t="shared" si="15"/>
        <v>-1.4379725412904725E-2</v>
      </c>
      <c r="J20" s="4">
        <f t="shared" si="15"/>
        <v>-1.245320750702017E-2</v>
      </c>
      <c r="K20" s="4">
        <f t="shared" si="15"/>
        <v>-1.0168001351065459E-2</v>
      </c>
      <c r="L20" s="4">
        <f t="shared" si="15"/>
        <v>-7.1898627064523627E-3</v>
      </c>
      <c r="M20" s="4" t="e">
        <f t="shared" si="15"/>
        <v>#NUM!</v>
      </c>
      <c r="N20" s="4">
        <f t="shared" si="15"/>
        <v>-7.1898627064523627E-3</v>
      </c>
      <c r="O20" s="4">
        <f t="shared" si="15"/>
        <v>-1.0168001351065459E-2</v>
      </c>
      <c r="P20" s="4">
        <f t="shared" si="15"/>
        <v>-1.245320750702017E-2</v>
      </c>
      <c r="Q20" s="4">
        <f t="shared" si="15"/>
        <v>-1.4379725412904725E-2</v>
      </c>
      <c r="R20" s="4">
        <f t="shared" si="15"/>
        <v>-1.6077021760518097E-2</v>
      </c>
      <c r="S20" s="4">
        <f t="shared" si="15"/>
        <v>-1.7611494951474363E-2</v>
      </c>
      <c r="T20" s="4">
        <f t="shared" si="15"/>
        <v>-1.9022588681970744E-2</v>
      </c>
      <c r="U20" s="4">
        <f t="shared" si="15"/>
        <v>-2.0336002702130918E-2</v>
      </c>
      <c r="V20" s="4">
        <f t="shared" si="15"/>
        <v>-2.1569588119357091E-2</v>
      </c>
      <c r="W20" s="4">
        <f t="shared" si="15"/>
        <v>-2.2736342216292071E-2</v>
      </c>
      <c r="X20" s="1"/>
      <c r="Y20" s="1"/>
    </row>
    <row r="21" spans="1:25">
      <c r="B21" s="9" t="s">
        <v>329</v>
      </c>
      <c r="C21" s="4">
        <f>_xlfn.NORM.INV(0.005,0,C15)</f>
        <v>-2.9880618724728521E-2</v>
      </c>
      <c r="D21" s="4">
        <f t="shared" ref="D21:W21" si="16">_xlfn.NORM.INV(0.005,0,D15)</f>
        <v>-2.834724391956539E-2</v>
      </c>
      <c r="E21" s="4">
        <f t="shared" si="16"/>
        <v>-2.672603787129842E-2</v>
      </c>
      <c r="F21" s="4">
        <f t="shared" si="16"/>
        <v>-2.4999919255085958E-2</v>
      </c>
      <c r="G21" s="4">
        <f t="shared" si="16"/>
        <v>-2.3145427739049412E-2</v>
      </c>
      <c r="H21" s="4">
        <f t="shared" si="16"/>
        <v>-2.1128788126305264E-2</v>
      </c>
      <c r="I21" s="4">
        <f t="shared" si="16"/>
        <v>-1.8898162613043595E-2</v>
      </c>
      <c r="J21" s="4">
        <f t="shared" si="16"/>
        <v>-1.6366288907745063E-2</v>
      </c>
      <c r="K21" s="4">
        <f t="shared" si="16"/>
        <v>-1.336301893564921E-2</v>
      </c>
      <c r="L21" s="4">
        <f t="shared" si="16"/>
        <v>-9.4490813065217973E-3</v>
      </c>
      <c r="M21" s="4" t="e">
        <f t="shared" si="16"/>
        <v>#NUM!</v>
      </c>
      <c r="N21" s="4">
        <f t="shared" si="16"/>
        <v>-9.4490813065217973E-3</v>
      </c>
      <c r="O21" s="4">
        <f t="shared" si="16"/>
        <v>-1.336301893564921E-2</v>
      </c>
      <c r="P21" s="4">
        <f t="shared" si="16"/>
        <v>-1.6366288907745063E-2</v>
      </c>
      <c r="Q21" s="4">
        <f t="shared" si="16"/>
        <v>-1.8898162613043595E-2</v>
      </c>
      <c r="R21" s="4">
        <f t="shared" si="16"/>
        <v>-2.1128788126305264E-2</v>
      </c>
      <c r="S21" s="4">
        <f t="shared" si="16"/>
        <v>-2.3145427739049412E-2</v>
      </c>
      <c r="T21" s="4">
        <f t="shared" si="16"/>
        <v>-2.4999919255085958E-2</v>
      </c>
      <c r="U21" s="4">
        <f t="shared" si="16"/>
        <v>-2.672603787129842E-2</v>
      </c>
      <c r="V21" s="4">
        <f t="shared" si="16"/>
        <v>-2.834724391956539E-2</v>
      </c>
      <c r="W21" s="4">
        <f t="shared" si="16"/>
        <v>-2.9880618724728521E-2</v>
      </c>
      <c r="X21" s="1"/>
      <c r="Y21" s="1"/>
    </row>
    <row r="22" spans="1: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t="s">
        <v>0</v>
      </c>
      <c r="B23" t="s">
        <v>27</v>
      </c>
      <c r="C23" t="s">
        <v>106</v>
      </c>
      <c r="D23" t="s">
        <v>107</v>
      </c>
      <c r="E23" t="s">
        <v>108</v>
      </c>
      <c r="F23" t="s">
        <v>109</v>
      </c>
      <c r="G23" t="s">
        <v>110</v>
      </c>
      <c r="H23" t="s">
        <v>111</v>
      </c>
      <c r="I23" t="s">
        <v>112</v>
      </c>
      <c r="J23" t="s">
        <v>113</v>
      </c>
      <c r="K23" t="s">
        <v>114</v>
      </c>
      <c r="L23" t="s">
        <v>115</v>
      </c>
      <c r="M23" t="s">
        <v>116</v>
      </c>
      <c r="N23" t="s">
        <v>117</v>
      </c>
      <c r="O23" t="s">
        <v>118</v>
      </c>
      <c r="P23" t="s">
        <v>119</v>
      </c>
      <c r="Q23" t="s">
        <v>120</v>
      </c>
      <c r="R23" t="s">
        <v>121</v>
      </c>
      <c r="S23" t="s">
        <v>122</v>
      </c>
      <c r="T23" t="s">
        <v>123</v>
      </c>
      <c r="U23" t="s">
        <v>124</v>
      </c>
      <c r="V23" t="s">
        <v>125</v>
      </c>
      <c r="W23" t="s">
        <v>126</v>
      </c>
      <c r="Y23" s="12" t="s">
        <v>377</v>
      </c>
    </row>
    <row r="24" spans="1:25">
      <c r="A24" t="s">
        <v>1</v>
      </c>
      <c r="B24" t="s">
        <v>30</v>
      </c>
      <c r="C24" s="3">
        <v>1.8401820212602615E-2</v>
      </c>
      <c r="D24" s="3">
        <v>-1.7451174790039659E-4</v>
      </c>
      <c r="E24" s="3">
        <v>6.7306910641491413E-3</v>
      </c>
      <c r="F24" s="3">
        <v>-1.0766460560262203E-2</v>
      </c>
      <c r="G24" s="3">
        <v>-7.4526108801364899E-3</v>
      </c>
      <c r="H24" s="3">
        <v>-2.0150447264313698E-2</v>
      </c>
      <c r="I24" s="3">
        <v>-3.4341684076935053E-3</v>
      </c>
      <c r="J24" s="3">
        <v>9.2604290693998337E-3</v>
      </c>
      <c r="K24" s="3">
        <v>3.5187725443392992E-3</v>
      </c>
      <c r="L24" s="3">
        <v>1.3228138908743858E-2</v>
      </c>
      <c r="M24" s="3">
        <v>-3.3961092121899128E-3</v>
      </c>
      <c r="N24" s="3">
        <v>4.1275651892647147E-4</v>
      </c>
      <c r="O24" s="3">
        <v>-1.5440771356225014E-2</v>
      </c>
      <c r="P24" s="3">
        <v>-2.1162950433790684E-3</v>
      </c>
      <c r="Q24" s="3">
        <v>1.4622106216847897E-2</v>
      </c>
      <c r="R24" s="3">
        <v>1.7976155504584312E-3</v>
      </c>
      <c r="S24" s="3">
        <v>1.2856926769018173E-3</v>
      </c>
      <c r="T24" s="3">
        <v>-1.7101715784519911E-3</v>
      </c>
      <c r="U24" s="3">
        <v>-2.7842922136187553E-2</v>
      </c>
      <c r="V24" s="3">
        <v>2.1266750991344452E-2</v>
      </c>
      <c r="W24" s="3">
        <v>-6.9536985829472542E-3</v>
      </c>
      <c r="Y24">
        <f>_xlfn.VAR.S(C24:W24)</f>
        <v>1.4973307765856744E-4</v>
      </c>
    </row>
    <row r="25" spans="1:25">
      <c r="A25" t="s">
        <v>2</v>
      </c>
      <c r="B25" t="s">
        <v>30</v>
      </c>
      <c r="C25" s="3">
        <v>-1.8331160768866539E-2</v>
      </c>
      <c r="D25" s="3">
        <v>-1.0789028601720929E-3</v>
      </c>
      <c r="E25" s="3">
        <v>1.2840335257351398E-2</v>
      </c>
      <c r="F25" s="3">
        <v>-9.5451176166534424E-3</v>
      </c>
      <c r="G25" s="3">
        <v>-7.089441642165184E-3</v>
      </c>
      <c r="H25" s="3">
        <v>7.6950914226472378E-3</v>
      </c>
      <c r="I25" s="3">
        <v>4.0584909729659557E-3</v>
      </c>
      <c r="J25" s="3">
        <v>-1.1595398187637329E-2</v>
      </c>
      <c r="K25" s="3">
        <v>-3.0088191851973534E-3</v>
      </c>
      <c r="L25" s="3">
        <v>2.0864058285951614E-2</v>
      </c>
      <c r="M25" s="3">
        <v>7.070119958370924E-3</v>
      </c>
      <c r="N25" s="3">
        <v>4.5305173262022436E-4</v>
      </c>
      <c r="O25" s="3">
        <v>2.026229165494442E-2</v>
      </c>
      <c r="P25" s="3">
        <v>-1.1020245030522346E-2</v>
      </c>
      <c r="Q25" s="3">
        <v>8.7381992489099503E-3</v>
      </c>
      <c r="R25" s="3">
        <v>-6.8405637284740806E-4</v>
      </c>
      <c r="S25" s="3">
        <v>-5.2026961930096149E-4</v>
      </c>
      <c r="T25" s="3">
        <v>-1.3584095984697342E-2</v>
      </c>
      <c r="U25" s="3">
        <v>6.5757837146520615E-3</v>
      </c>
      <c r="V25" s="3">
        <v>8.7995780631899834E-3</v>
      </c>
      <c r="W25" s="3">
        <v>-4.210958257317543E-3</v>
      </c>
      <c r="Y25">
        <f t="shared" ref="Y25:Y49" si="17">_xlfn.VAR.S(C25:W25)</f>
        <v>1.1334520285900052E-4</v>
      </c>
    </row>
    <row r="26" spans="1:25">
      <c r="A26" t="s">
        <v>3</v>
      </c>
      <c r="B26" t="s">
        <v>30</v>
      </c>
      <c r="C26" s="3">
        <v>9.5393983647227287E-3</v>
      </c>
      <c r="D26" s="3">
        <v>-2.4404261261224747E-2</v>
      </c>
      <c r="E26" s="3">
        <v>5.1875473000109196E-3</v>
      </c>
      <c r="F26" s="3">
        <v>-2.4582715705037117E-3</v>
      </c>
      <c r="G26" s="3">
        <v>2.6384672150015831E-2</v>
      </c>
      <c r="H26" s="3">
        <v>2.0527208689600229E-3</v>
      </c>
      <c r="I26" s="3">
        <v>3.4029881935566664E-3</v>
      </c>
      <c r="J26" s="3">
        <v>-1.5011615119874477E-2</v>
      </c>
      <c r="K26" s="3">
        <v>1.1270677670836449E-2</v>
      </c>
      <c r="L26" s="3">
        <v>-1.1574529111385345E-2</v>
      </c>
      <c r="M26" s="3">
        <v>2.9017210006713867E-2</v>
      </c>
      <c r="N26" s="3">
        <v>2.4177283048629761E-3</v>
      </c>
      <c r="O26" s="3">
        <v>-8.0269770696759224E-3</v>
      </c>
      <c r="P26" s="3">
        <v>-1.42032066360116E-2</v>
      </c>
      <c r="Q26" s="3">
        <v>2.6625091210007668E-2</v>
      </c>
      <c r="R26" s="3">
        <v>6.2493799487128854E-4</v>
      </c>
      <c r="S26" s="3">
        <v>9.5270172460004687E-4</v>
      </c>
      <c r="T26" s="3">
        <v>1.6749437898397446E-2</v>
      </c>
      <c r="U26" s="3">
        <v>3.2214697450399399E-2</v>
      </c>
      <c r="V26" s="3">
        <v>-3.1216075643897057E-2</v>
      </c>
      <c r="W26" s="3">
        <v>1.9930871203541756E-2</v>
      </c>
      <c r="Y26">
        <f t="shared" si="17"/>
        <v>3.0656234909398703E-4</v>
      </c>
    </row>
    <row r="27" spans="1:25">
      <c r="A27" t="s">
        <v>4</v>
      </c>
      <c r="B27" t="s">
        <v>30</v>
      </c>
      <c r="C27" s="3">
        <v>1.1895662173628807E-2</v>
      </c>
      <c r="D27" s="3">
        <v>-1.3044734485447407E-2</v>
      </c>
      <c r="E27" s="3">
        <v>2.4037567898631096E-2</v>
      </c>
      <c r="F27" s="3">
        <v>-1.3090400956571102E-2</v>
      </c>
      <c r="G27" s="3">
        <v>2.0687175856437534E-4</v>
      </c>
      <c r="H27" s="3">
        <v>1.4386288821697235E-2</v>
      </c>
      <c r="I27" s="3">
        <v>9.9080726504325867E-3</v>
      </c>
      <c r="J27" s="3">
        <v>-6.5905735827982426E-3</v>
      </c>
      <c r="K27" s="3">
        <v>-4.8341713845729828E-3</v>
      </c>
      <c r="L27" s="3">
        <v>-1.0810943320393562E-2</v>
      </c>
      <c r="M27" s="3">
        <v>8.4830522537231445E-3</v>
      </c>
      <c r="N27" s="3">
        <v>3.9923582226037979E-3</v>
      </c>
      <c r="O27" s="3">
        <v>-7.7070612460374832E-3</v>
      </c>
      <c r="P27" s="3">
        <v>1.8254400929436088E-3</v>
      </c>
      <c r="Q27" s="3">
        <v>-5.3037307225167751E-3</v>
      </c>
      <c r="R27" s="3">
        <v>2.9802864883095026E-3</v>
      </c>
      <c r="S27" s="3">
        <v>3.3978968858718872E-3</v>
      </c>
      <c r="T27" s="3">
        <v>2.2981969639658928E-2</v>
      </c>
      <c r="U27" s="3">
        <v>-4.0113166905939579E-3</v>
      </c>
      <c r="V27" s="3">
        <v>-1.1632904410362244E-2</v>
      </c>
      <c r="W27" s="3">
        <v>4.0459174662828445E-2</v>
      </c>
      <c r="Y27">
        <f t="shared" si="17"/>
        <v>1.9241326919272901E-4</v>
      </c>
    </row>
    <row r="28" spans="1:25">
      <c r="A28" t="s">
        <v>5</v>
      </c>
      <c r="B28" t="s">
        <v>30</v>
      </c>
      <c r="C28" s="3">
        <v>2.4387627840042114E-2</v>
      </c>
      <c r="D28" s="3">
        <v>1.7742210999131203E-2</v>
      </c>
      <c r="E28" s="3">
        <v>5.5432852357625961E-2</v>
      </c>
      <c r="F28" s="3">
        <v>-2.895604632794857E-2</v>
      </c>
      <c r="G28" s="3">
        <v>-2.7163925115019083E-3</v>
      </c>
      <c r="H28" s="3">
        <v>-1.9019750878214836E-2</v>
      </c>
      <c r="I28" s="3">
        <v>9.1208480298519135E-3</v>
      </c>
      <c r="J28" s="3">
        <v>5.8143552392721176E-2</v>
      </c>
      <c r="K28" s="3">
        <v>-2.9073711484670639E-2</v>
      </c>
      <c r="L28" s="3">
        <v>4.8575461842119694E-3</v>
      </c>
      <c r="M28" s="3">
        <v>1.7317560268566012E-3</v>
      </c>
      <c r="N28" s="3">
        <v>-3.2810631673783064E-3</v>
      </c>
      <c r="O28" s="3">
        <v>2.9593454673886299E-2</v>
      </c>
      <c r="P28" s="3">
        <v>-2.6694195345044136E-2</v>
      </c>
      <c r="Q28" s="3">
        <v>5.5658929049968719E-3</v>
      </c>
      <c r="R28" s="3">
        <v>-3.0469878111034632E-3</v>
      </c>
      <c r="S28" s="3">
        <v>-4.4151828624308109E-3</v>
      </c>
      <c r="T28" s="3">
        <v>5.4263095371425152E-3</v>
      </c>
      <c r="U28" s="3">
        <v>-3.3092275261878967E-2</v>
      </c>
      <c r="V28" s="3">
        <v>-5.2012447267770767E-2</v>
      </c>
      <c r="W28" s="3">
        <v>-7.9852892085909843E-3</v>
      </c>
      <c r="Y28">
        <f t="shared" si="17"/>
        <v>7.5390015092399796E-4</v>
      </c>
    </row>
    <row r="29" spans="1:25">
      <c r="A29" t="s">
        <v>6</v>
      </c>
      <c r="B29" t="s">
        <v>30</v>
      </c>
      <c r="C29" s="3">
        <v>4.5533599331974983E-3</v>
      </c>
      <c r="D29" s="3">
        <v>5.394649226218462E-3</v>
      </c>
      <c r="E29" s="3">
        <v>-1.8237797543406487E-2</v>
      </c>
      <c r="F29" s="3">
        <v>-4.0294751524925232E-3</v>
      </c>
      <c r="G29" s="3">
        <v>1.1842129752039909E-2</v>
      </c>
      <c r="H29" s="3">
        <v>-2.6658281683921814E-2</v>
      </c>
      <c r="I29" s="3">
        <v>1.682279072701931E-2</v>
      </c>
      <c r="J29" s="3">
        <v>-2.0940445363521576E-2</v>
      </c>
      <c r="K29" s="3">
        <v>-1.4498212374746799E-2</v>
      </c>
      <c r="L29" s="3">
        <v>5.7185767218470573E-3</v>
      </c>
      <c r="M29" s="3">
        <v>-2.0558169111609459E-2</v>
      </c>
      <c r="N29" s="3">
        <v>-6.8551272852346301E-4</v>
      </c>
      <c r="O29" s="3">
        <v>-4.9460604786872864E-3</v>
      </c>
      <c r="P29" s="3">
        <v>-9.9190874025225639E-3</v>
      </c>
      <c r="Q29" s="3">
        <v>-9.1024748980998993E-3</v>
      </c>
      <c r="R29" s="3">
        <v>5.1059236284345388E-4</v>
      </c>
      <c r="S29" s="3">
        <v>4.5509263145504519E-5</v>
      </c>
      <c r="T29" s="3">
        <v>-7.9050995409488678E-3</v>
      </c>
      <c r="U29" s="3">
        <v>-4.4317836873233318E-3</v>
      </c>
      <c r="V29" s="3">
        <v>1.3324270024895668E-2</v>
      </c>
      <c r="W29" s="3">
        <v>-5.7698837481439114E-3</v>
      </c>
      <c r="Y29">
        <f t="shared" si="17"/>
        <v>1.3774233750401952E-4</v>
      </c>
    </row>
    <row r="30" spans="1:25">
      <c r="A30" t="s">
        <v>7</v>
      </c>
      <c r="B30" t="s">
        <v>30</v>
      </c>
      <c r="C30" s="3">
        <v>-1.7664069309830666E-2</v>
      </c>
      <c r="D30" s="3">
        <v>-1.2680499814450741E-2</v>
      </c>
      <c r="E30" s="3">
        <v>-7.2441673837602139E-3</v>
      </c>
      <c r="F30" s="3">
        <v>-1.1903991922736168E-2</v>
      </c>
      <c r="G30" s="3">
        <v>5.3025539964437485E-3</v>
      </c>
      <c r="H30" s="3">
        <v>-1.7116982489824295E-2</v>
      </c>
      <c r="I30" s="3">
        <v>-9.1763585805892944E-3</v>
      </c>
      <c r="J30" s="3">
        <v>-6.315392442047596E-3</v>
      </c>
      <c r="K30" s="3">
        <v>4.108136985450983E-3</v>
      </c>
      <c r="L30" s="3">
        <v>1.3242989080026746E-3</v>
      </c>
      <c r="M30" s="3">
        <v>-1.5585835091769695E-2</v>
      </c>
      <c r="N30" s="3">
        <v>-2.3680755402892828E-3</v>
      </c>
      <c r="O30" s="3">
        <v>-1.1900447309017181E-2</v>
      </c>
      <c r="P30" s="3">
        <v>1.6124697402119637E-2</v>
      </c>
      <c r="Q30" s="3">
        <v>-7.3723392561078072E-3</v>
      </c>
      <c r="R30" s="3">
        <v>-1.4114499790593982E-3</v>
      </c>
      <c r="S30" s="3">
        <v>-1.7815143801271915E-3</v>
      </c>
      <c r="T30" s="3">
        <v>-5.0821220502257347E-3</v>
      </c>
      <c r="U30" s="3">
        <v>1.5277815982699394E-3</v>
      </c>
      <c r="V30" s="3">
        <v>-2.7686858084052801E-3</v>
      </c>
      <c r="W30" s="3">
        <v>-2.3779119364917278E-3</v>
      </c>
      <c r="Y30">
        <f t="shared" si="17"/>
        <v>6.8166742619435195E-5</v>
      </c>
    </row>
    <row r="31" spans="1:25">
      <c r="A31" t="s">
        <v>8</v>
      </c>
      <c r="B31" t="s">
        <v>30</v>
      </c>
      <c r="C31" s="3">
        <v>5.947683472186327E-3</v>
      </c>
      <c r="D31" s="3">
        <v>2.8199210646562278E-4</v>
      </c>
      <c r="E31" s="3">
        <v>2.4754772894084454E-3</v>
      </c>
      <c r="F31" s="3">
        <v>-8.6607392877340317E-3</v>
      </c>
      <c r="G31" s="3">
        <v>-9.7296526655554771E-3</v>
      </c>
      <c r="H31" s="3">
        <v>1.7388254404067993E-2</v>
      </c>
      <c r="I31" s="3">
        <v>-2.5913607329130173E-2</v>
      </c>
      <c r="J31" s="3">
        <v>3.5381924360990524E-2</v>
      </c>
      <c r="K31" s="3">
        <v>4.7824662178754807E-3</v>
      </c>
      <c r="L31" s="3">
        <v>-1.019738707691431E-2</v>
      </c>
      <c r="M31" s="3">
        <v>-8.3757797256112099E-3</v>
      </c>
      <c r="N31" s="3">
        <v>-1.7278557061217725E-4</v>
      </c>
      <c r="O31" s="3">
        <v>-7.1021486073732376E-3</v>
      </c>
      <c r="P31" s="3">
        <v>-8.1537878140807152E-3</v>
      </c>
      <c r="Q31" s="3">
        <v>-8.2690995186567307E-3</v>
      </c>
      <c r="R31" s="3">
        <v>-4.2619576561264694E-4</v>
      </c>
      <c r="S31" s="3">
        <v>-3.2808157266117632E-4</v>
      </c>
      <c r="T31" s="3">
        <v>-1.1261383071541786E-2</v>
      </c>
      <c r="U31" s="3">
        <v>-1.1974065564572811E-2</v>
      </c>
      <c r="V31" s="3">
        <v>-2.0938573870807886E-3</v>
      </c>
      <c r="W31" s="3">
        <v>4.4570360332727432E-3</v>
      </c>
      <c r="Y31">
        <f t="shared" si="17"/>
        <v>1.5151547946316282E-4</v>
      </c>
    </row>
    <row r="32" spans="1:25">
      <c r="A32" t="s">
        <v>9</v>
      </c>
      <c r="B32" t="s">
        <v>30</v>
      </c>
      <c r="C32" s="3">
        <v>-1.8260532990098E-2</v>
      </c>
      <c r="D32" s="3">
        <v>3.085348941385746E-2</v>
      </c>
      <c r="E32" s="3">
        <v>-2.3350071161985397E-2</v>
      </c>
      <c r="F32" s="3">
        <v>6.5695997327566147E-3</v>
      </c>
      <c r="G32" s="3">
        <v>1.0444236919283867E-2</v>
      </c>
      <c r="H32" s="3">
        <v>1.4193347888067365E-3</v>
      </c>
      <c r="I32" s="3">
        <v>1.9026482477784157E-2</v>
      </c>
      <c r="J32" s="3">
        <v>-2.6329890824854374E-3</v>
      </c>
      <c r="K32" s="3">
        <v>-1.7082527279853821E-2</v>
      </c>
      <c r="L32" s="3">
        <v>-1.1374340392649174E-2</v>
      </c>
      <c r="M32" s="3">
        <v>1.076857466250658E-2</v>
      </c>
      <c r="N32" s="3">
        <v>-2.7499846182763577E-3</v>
      </c>
      <c r="O32" s="3">
        <v>-3.068841528147459E-3</v>
      </c>
      <c r="P32" s="3">
        <v>6.4992965199053288E-3</v>
      </c>
      <c r="Q32" s="3">
        <v>2.1396728698164225E-3</v>
      </c>
      <c r="R32" s="3">
        <v>-1.4410705771297216E-3</v>
      </c>
      <c r="S32" s="3">
        <v>-2.012923825532198E-3</v>
      </c>
      <c r="T32" s="3">
        <v>3.315676236525178E-3</v>
      </c>
      <c r="U32" s="3">
        <v>1.1018708348274231E-2</v>
      </c>
      <c r="V32" s="3">
        <v>-2.3139949887990952E-2</v>
      </c>
      <c r="W32" s="3">
        <v>-1.1751250363886356E-2</v>
      </c>
      <c r="Y32">
        <f t="shared" si="17"/>
        <v>1.878198014757087E-4</v>
      </c>
    </row>
    <row r="33" spans="1:25">
      <c r="A33" t="s">
        <v>10</v>
      </c>
      <c r="B33" t="s">
        <v>30</v>
      </c>
      <c r="C33" s="3">
        <v>1.623883843421936E-2</v>
      </c>
      <c r="D33" s="3">
        <v>-3.8513649255037308E-2</v>
      </c>
      <c r="E33" s="3">
        <v>6.5490035340189934E-3</v>
      </c>
      <c r="F33" s="3">
        <v>2.6575233787298203E-2</v>
      </c>
      <c r="G33" s="3">
        <v>1.5116355381906033E-2</v>
      </c>
      <c r="H33" s="3">
        <v>2.0990325137972832E-2</v>
      </c>
      <c r="I33" s="3">
        <v>-2.2396337240934372E-2</v>
      </c>
      <c r="J33" s="3">
        <v>4.8406845889985561E-3</v>
      </c>
      <c r="K33" s="3">
        <v>5.3058997727930546E-3</v>
      </c>
      <c r="L33" s="3">
        <v>1.0655309073626995E-2</v>
      </c>
      <c r="M33" s="3">
        <v>-5.8211642317473888E-3</v>
      </c>
      <c r="N33" s="3">
        <v>3.9202356711030006E-3</v>
      </c>
      <c r="O33" s="3">
        <v>1.2527111917734146E-2</v>
      </c>
      <c r="P33" s="3">
        <v>7.1826418861746788E-3</v>
      </c>
      <c r="Q33" s="3">
        <v>3.5835898015648127E-3</v>
      </c>
      <c r="R33" s="3">
        <v>3.0171975959092379E-3</v>
      </c>
      <c r="S33" s="3">
        <v>3.3175083808600903E-3</v>
      </c>
      <c r="T33" s="3">
        <v>-3.1455506104975939E-3</v>
      </c>
      <c r="U33" s="3">
        <v>1.008873712271452E-2</v>
      </c>
      <c r="V33" s="3">
        <v>2.2114750754553825E-4</v>
      </c>
      <c r="W33" s="3">
        <v>1.8785841763019562E-2</v>
      </c>
      <c r="Y33">
        <f t="shared" si="17"/>
        <v>2.0601122687126006E-4</v>
      </c>
    </row>
    <row r="34" spans="1:25">
      <c r="A34" t="s">
        <v>11</v>
      </c>
      <c r="B34" t="s">
        <v>30</v>
      </c>
      <c r="C34" s="3">
        <v>-4.7022120270412415E-5</v>
      </c>
      <c r="D34" s="3">
        <v>-1.1055747047066689E-2</v>
      </c>
      <c r="E34" s="3">
        <v>3.8087412249296904E-3</v>
      </c>
      <c r="F34" s="3">
        <v>6.8021733313798904E-3</v>
      </c>
      <c r="G34" s="3">
        <v>4.1280169971287251E-3</v>
      </c>
      <c r="H34" s="3">
        <v>-8.1616807729005814E-3</v>
      </c>
      <c r="I34" s="3">
        <v>-5.4969168268144131E-3</v>
      </c>
      <c r="J34" s="3">
        <v>-8.0254226922988892E-3</v>
      </c>
      <c r="K34" s="3">
        <v>2.5683965068310499E-3</v>
      </c>
      <c r="L34" s="3">
        <v>6.6481526009738445E-3</v>
      </c>
      <c r="M34" s="3">
        <v>1.1937202652916312E-3</v>
      </c>
      <c r="N34" s="3">
        <v>1.5593557618558407E-3</v>
      </c>
      <c r="O34" s="3">
        <v>2.4670492857694626E-3</v>
      </c>
      <c r="P34" s="3">
        <v>-2.9596628155559301E-3</v>
      </c>
      <c r="Q34" s="3">
        <v>1.5276147983968258E-2</v>
      </c>
      <c r="R34" s="3">
        <v>-4.9602898798184469E-5</v>
      </c>
      <c r="S34" s="3">
        <v>1.5028954949229956E-3</v>
      </c>
      <c r="T34" s="3">
        <v>-1.3254871591925621E-2</v>
      </c>
      <c r="U34" s="3">
        <v>-3.4812729805707932E-2</v>
      </c>
      <c r="V34" s="3">
        <v>6.4378846436738968E-3</v>
      </c>
      <c r="W34" s="3">
        <v>-2.307107113301754E-2</v>
      </c>
      <c r="Y34">
        <f t="shared" si="17"/>
        <v>1.2430413606085388E-4</v>
      </c>
    </row>
    <row r="35" spans="1:25">
      <c r="A35" t="s">
        <v>12</v>
      </c>
      <c r="B35" t="s">
        <v>30</v>
      </c>
      <c r="C35" s="3">
        <v>1.5275568701326847E-2</v>
      </c>
      <c r="D35" s="3">
        <v>1.671169325709343E-2</v>
      </c>
      <c r="E35" s="3">
        <v>-3.613361855968833E-3</v>
      </c>
      <c r="F35" s="3">
        <v>1.3428059406578541E-2</v>
      </c>
      <c r="G35" s="3">
        <v>1.5745110809803009E-2</v>
      </c>
      <c r="H35" s="3">
        <v>2.0445829257369041E-2</v>
      </c>
      <c r="I35" s="3">
        <v>-3.6401629447937012E-2</v>
      </c>
      <c r="J35" s="3">
        <v>6.3216295093297958E-3</v>
      </c>
      <c r="K35" s="3">
        <v>-1.6811678651720285E-3</v>
      </c>
      <c r="L35" s="3">
        <v>1.2300359085202217E-2</v>
      </c>
      <c r="M35" s="3">
        <v>2.5166671723127365E-2</v>
      </c>
      <c r="N35" s="3">
        <v>-6.5116136102005839E-4</v>
      </c>
      <c r="O35" s="3">
        <v>4.4782385230064392E-3</v>
      </c>
      <c r="P35" s="3">
        <v>2.0133933052420616E-2</v>
      </c>
      <c r="Q35" s="3">
        <v>-1.8494781106710434E-2</v>
      </c>
      <c r="R35" s="3">
        <v>1.0200546239502728E-4</v>
      </c>
      <c r="S35" s="3">
        <v>-3.3526422339491546E-4</v>
      </c>
      <c r="T35" s="3">
        <v>1.595473475754261E-2</v>
      </c>
      <c r="U35" s="3">
        <v>2.0272340625524521E-2</v>
      </c>
      <c r="V35" s="3">
        <v>-1.9386880099773407E-2</v>
      </c>
      <c r="W35" s="3">
        <v>5.6299050338566303E-3</v>
      </c>
      <c r="Y35">
        <f t="shared" si="17"/>
        <v>2.3872967301208329E-4</v>
      </c>
    </row>
    <row r="36" spans="1:25">
      <c r="A36" t="s">
        <v>13</v>
      </c>
      <c r="B36" t="s">
        <v>30</v>
      </c>
      <c r="C36" s="3">
        <v>9.1257961466908455E-3</v>
      </c>
      <c r="D36" s="3">
        <v>5.2418229170143604E-3</v>
      </c>
      <c r="E36" s="3">
        <v>-1.3305897824466228E-2</v>
      </c>
      <c r="F36" s="3">
        <v>9.6808392554521561E-3</v>
      </c>
      <c r="G36" s="3">
        <v>-1.2421966530382633E-2</v>
      </c>
      <c r="H36" s="3">
        <v>-1.4924099668860435E-2</v>
      </c>
      <c r="I36" s="3">
        <v>3.4360922873020172E-2</v>
      </c>
      <c r="J36" s="3">
        <v>-1.6309440135955811E-2</v>
      </c>
      <c r="K36" s="3">
        <v>-3.1369287171401083E-4</v>
      </c>
      <c r="L36" s="3">
        <v>2.7741577941924334E-3</v>
      </c>
      <c r="M36" s="3">
        <v>4.3101171031594276E-3</v>
      </c>
      <c r="N36" s="3">
        <v>4.0818802081048489E-3</v>
      </c>
      <c r="O36" s="3">
        <v>-3.2463588286191225E-3</v>
      </c>
      <c r="P36" s="3">
        <v>2.4206094443798065E-2</v>
      </c>
      <c r="Q36" s="3">
        <v>1.078334404155612E-3</v>
      </c>
      <c r="R36" s="3">
        <v>4.0109911933541298E-3</v>
      </c>
      <c r="S36" s="3">
        <v>4.2284140363335609E-3</v>
      </c>
      <c r="T36" s="3">
        <v>-1.2625842355191708E-3</v>
      </c>
      <c r="U36" s="3">
        <v>-7.0303152315318584E-3</v>
      </c>
      <c r="V36" s="3">
        <v>-1.438040379434824E-2</v>
      </c>
      <c r="W36" s="3">
        <v>-3.7589985877275467E-3</v>
      </c>
      <c r="Y36">
        <f t="shared" si="17"/>
        <v>1.5696984289161417E-4</v>
      </c>
    </row>
    <row r="37" spans="1:25">
      <c r="A37" t="s">
        <v>14</v>
      </c>
      <c r="B37" t="s">
        <v>30</v>
      </c>
      <c r="C37" s="3">
        <v>8.4193684160709381E-3</v>
      </c>
      <c r="D37" s="3">
        <v>1.6270700842142105E-2</v>
      </c>
      <c r="E37" s="3">
        <v>1.0186219587922096E-2</v>
      </c>
      <c r="F37" s="3">
        <v>1.26495361328125E-2</v>
      </c>
      <c r="G37" s="3">
        <v>-9.2451664386317134E-4</v>
      </c>
      <c r="H37" s="3">
        <v>2.0708194002509117E-2</v>
      </c>
      <c r="I37" s="3">
        <v>4.4935282319784164E-2</v>
      </c>
      <c r="J37" s="3">
        <v>-4.576963372528553E-3</v>
      </c>
      <c r="K37" s="3">
        <v>1.0908431373536587E-2</v>
      </c>
      <c r="L37" s="3">
        <v>2.235020138323307E-2</v>
      </c>
      <c r="M37" s="3">
        <v>1.4949116855859756E-2</v>
      </c>
      <c r="N37" s="3">
        <v>1.3732220977544785E-2</v>
      </c>
      <c r="O37" s="3">
        <v>-2.3818779736757278E-3</v>
      </c>
      <c r="P37" s="3">
        <v>2.6911282911896706E-2</v>
      </c>
      <c r="Q37" s="3">
        <v>1.3431984698399901E-3</v>
      </c>
      <c r="R37" s="3">
        <v>1.1368579231202602E-2</v>
      </c>
      <c r="S37" s="3">
        <v>1.2355875223875046E-2</v>
      </c>
      <c r="T37" s="3">
        <v>-5.7378942146897316E-3</v>
      </c>
      <c r="U37" s="3">
        <v>-3.3185040229000151E-4</v>
      </c>
      <c r="V37" s="3">
        <v>-6.9056376814842224E-3</v>
      </c>
      <c r="W37" s="3">
        <v>9.2720864340662956E-3</v>
      </c>
      <c r="Y37">
        <f t="shared" si="17"/>
        <v>1.5343032071807081E-4</v>
      </c>
    </row>
    <row r="38" spans="1:25">
      <c r="A38" t="s">
        <v>15</v>
      </c>
      <c r="B38" t="s">
        <v>30</v>
      </c>
      <c r="C38" s="3">
        <v>-7.8353043645620346E-3</v>
      </c>
      <c r="D38" s="3">
        <v>-1.727752760052681E-2</v>
      </c>
      <c r="E38" s="3">
        <v>-2.0605220925062895E-3</v>
      </c>
      <c r="F38" s="3">
        <v>-1.5346006490290165E-2</v>
      </c>
      <c r="G38" s="3">
        <v>-3.773006028495729E-4</v>
      </c>
      <c r="H38" s="3">
        <v>-7.6411804184317589E-3</v>
      </c>
      <c r="I38" s="3">
        <v>2.7643017470836639E-2</v>
      </c>
      <c r="J38" s="3">
        <v>-1.7165098339319229E-2</v>
      </c>
      <c r="K38" s="3">
        <v>-2.9498854652047157E-2</v>
      </c>
      <c r="L38" s="3">
        <v>-3.8444967940449715E-3</v>
      </c>
      <c r="M38" s="3">
        <v>8.1422096118330956E-3</v>
      </c>
      <c r="N38" s="3">
        <v>-6.1181318014860153E-3</v>
      </c>
      <c r="O38" s="3">
        <v>-1.2711722403764725E-2</v>
      </c>
      <c r="P38" s="3">
        <v>-9.2696743085980415E-3</v>
      </c>
      <c r="Q38" s="3">
        <v>-5.9397472068667412E-4</v>
      </c>
      <c r="R38" s="3">
        <v>-2.4415822699666023E-3</v>
      </c>
      <c r="S38" s="3">
        <v>-3.9763124659657478E-3</v>
      </c>
      <c r="T38" s="3">
        <v>8.2570891827344894E-3</v>
      </c>
      <c r="U38" s="3">
        <v>3.2228049822151661E-3</v>
      </c>
      <c r="V38" s="3">
        <v>2.4308450520038605E-3</v>
      </c>
      <c r="W38" s="3">
        <v>4.0983371436595917E-2</v>
      </c>
      <c r="Y38">
        <f t="shared" si="17"/>
        <v>2.3204547275714819E-4</v>
      </c>
    </row>
    <row r="39" spans="1:25">
      <c r="A39" t="s">
        <v>16</v>
      </c>
      <c r="B39" t="s">
        <v>30</v>
      </c>
      <c r="C39" s="3">
        <v>-1.6099495813250542E-2</v>
      </c>
      <c r="D39" s="3">
        <v>-2.1135006099939346E-2</v>
      </c>
      <c r="E39" s="3">
        <v>4.9367793835699558E-3</v>
      </c>
      <c r="F39" s="3">
        <v>1.8987581133842468E-2</v>
      </c>
      <c r="G39" s="3">
        <v>-2.1827096119523048E-2</v>
      </c>
      <c r="H39" s="3">
        <v>-2.0455978810787201E-2</v>
      </c>
      <c r="I39" s="3">
        <v>-2.8937416151165962E-2</v>
      </c>
      <c r="J39" s="3">
        <v>1.3684949837625027E-2</v>
      </c>
      <c r="K39" s="3">
        <v>-1.5440493589267135E-3</v>
      </c>
      <c r="L39" s="3">
        <v>-1.0323383845388889E-2</v>
      </c>
      <c r="M39" s="3">
        <v>4.997759242542088E-4</v>
      </c>
      <c r="N39" s="3">
        <v>-4.542982205748558E-3</v>
      </c>
      <c r="O39" s="3">
        <v>-2.3776724934577942E-2</v>
      </c>
      <c r="P39" s="3">
        <v>-7.65183474868536E-3</v>
      </c>
      <c r="Q39" s="3">
        <v>-2.1024229936301708E-3</v>
      </c>
      <c r="R39" s="3">
        <v>-1.9487143727019429E-3</v>
      </c>
      <c r="S39" s="3">
        <v>-3.0867927707731724E-3</v>
      </c>
      <c r="T39" s="3">
        <v>-3.202119842171669E-2</v>
      </c>
      <c r="U39" s="3">
        <v>-1.8631892278790474E-2</v>
      </c>
      <c r="V39" s="3">
        <v>-1.6753606498241425E-2</v>
      </c>
      <c r="W39" s="3">
        <v>3.2064893748611212E-3</v>
      </c>
      <c r="Y39">
        <f t="shared" si="17"/>
        <v>1.8674097230644607E-4</v>
      </c>
    </row>
    <row r="40" spans="1:25">
      <c r="A40" t="s">
        <v>17</v>
      </c>
      <c r="B40" t="s">
        <v>30</v>
      </c>
      <c r="C40" s="4">
        <v>-3.4792649720033202E-2</v>
      </c>
      <c r="D40" s="4">
        <v>2.87212748911559E-3</v>
      </c>
      <c r="E40" s="4">
        <v>-8.9624709655444605E-3</v>
      </c>
      <c r="F40" s="4">
        <v>-2.2378666339572801E-3</v>
      </c>
      <c r="G40" s="4">
        <v>2.37532901380932E-2</v>
      </c>
      <c r="H40" s="4">
        <v>7.4506074593415602E-3</v>
      </c>
      <c r="I40" s="4">
        <v>-4.4080985980162399E-3</v>
      </c>
      <c r="J40" s="4">
        <v>-1.6390720316098201E-2</v>
      </c>
      <c r="K40" s="4">
        <v>-7.9905489663240105E-3</v>
      </c>
      <c r="L40" s="4">
        <v>-4.9341795410712203E-3</v>
      </c>
      <c r="M40" s="4">
        <v>1.46065232471015E-2</v>
      </c>
      <c r="N40" s="4">
        <v>-1.2671405592771499E-3</v>
      </c>
      <c r="O40" s="4">
        <v>-2.2311388445829302E-3</v>
      </c>
      <c r="P40" s="4">
        <v>1.4482743610363899E-2</v>
      </c>
      <c r="Q40" s="4">
        <v>1.5267294535459199E-3</v>
      </c>
      <c r="R40" s="4">
        <v>-2.2736427800308101E-3</v>
      </c>
      <c r="S40" s="4">
        <v>-2.2253520367304601E-3</v>
      </c>
      <c r="T40" s="4">
        <v>-1.26351731587364E-2</v>
      </c>
      <c r="U40" s="4">
        <v>-8.7680936270999599E-3</v>
      </c>
      <c r="V40" s="4">
        <v>3.9796511259255303E-4</v>
      </c>
      <c r="W40" s="4">
        <v>-8.5873267462077407E-3</v>
      </c>
      <c r="Y40">
        <f t="shared" si="17"/>
        <v>1.4604326948333067E-4</v>
      </c>
    </row>
    <row r="41" spans="1:25">
      <c r="A41" t="s">
        <v>18</v>
      </c>
      <c r="B41" t="s">
        <v>30</v>
      </c>
      <c r="C41" s="3">
        <v>5.1718191243708134E-3</v>
      </c>
      <c r="D41" s="3">
        <v>8.3906797226518393E-4</v>
      </c>
      <c r="E41" s="3">
        <v>-4.7370221465826035E-2</v>
      </c>
      <c r="F41" s="3">
        <v>1.0436211712658405E-2</v>
      </c>
      <c r="G41" s="3">
        <v>-1.4778655953705311E-2</v>
      </c>
      <c r="H41" s="3">
        <v>-3.72769795358181E-2</v>
      </c>
      <c r="I41" s="3">
        <v>1.6633881255984306E-2</v>
      </c>
      <c r="J41" s="3">
        <v>-6.3067339360713959E-3</v>
      </c>
      <c r="K41" s="3">
        <v>-6.994142197072506E-3</v>
      </c>
      <c r="L41" s="3">
        <v>9.7722243517637253E-3</v>
      </c>
      <c r="M41" s="3">
        <v>-5.5919373407959938E-3</v>
      </c>
      <c r="N41" s="3">
        <v>-2.3762299679219723E-3</v>
      </c>
      <c r="O41" s="3">
        <v>3.575251204892993E-3</v>
      </c>
      <c r="P41" s="3">
        <v>-4.3204058893024921E-3</v>
      </c>
      <c r="Q41" s="3">
        <v>2.0125057548284531E-2</v>
      </c>
      <c r="R41" s="3">
        <v>-9.0134621132165194E-4</v>
      </c>
      <c r="S41" s="3">
        <v>-1.433237106539309E-3</v>
      </c>
      <c r="T41" s="3">
        <v>-1.3105043210089207E-2</v>
      </c>
      <c r="U41" s="3">
        <v>-1.1695224093273282E-3</v>
      </c>
      <c r="V41" s="3">
        <v>-1.3741444796323776E-2</v>
      </c>
      <c r="W41" s="3">
        <v>-1.7691612243652344E-2</v>
      </c>
      <c r="Y41">
        <f t="shared" si="17"/>
        <v>2.5300965453719685E-4</v>
      </c>
    </row>
    <row r="42" spans="1:25">
      <c r="A42" t="s">
        <v>19</v>
      </c>
      <c r="B42" t="s">
        <v>30</v>
      </c>
      <c r="C42" s="3">
        <v>-9.8359556868672371E-3</v>
      </c>
      <c r="D42" s="3">
        <v>1.9780567381531E-3</v>
      </c>
      <c r="E42" s="3">
        <v>2.7841303963214159E-3</v>
      </c>
      <c r="F42" s="3">
        <v>-2.2120941430330276E-3</v>
      </c>
      <c r="G42" s="3">
        <v>-2.3858282715082169E-2</v>
      </c>
      <c r="H42" s="3">
        <v>-2.3143161088228226E-2</v>
      </c>
      <c r="I42" s="3">
        <v>-2.9833780601620674E-2</v>
      </c>
      <c r="J42" s="3">
        <v>1.5159132890403271E-2</v>
      </c>
      <c r="K42" s="3">
        <v>1.2041928712278605E-3</v>
      </c>
      <c r="L42" s="3">
        <v>-1.0683345608413219E-2</v>
      </c>
      <c r="M42" s="3">
        <v>5.6334715336561203E-3</v>
      </c>
      <c r="N42" s="3">
        <v>-2.3794432636350393E-3</v>
      </c>
      <c r="O42" s="3">
        <v>5.9243971481919289E-3</v>
      </c>
      <c r="P42" s="3">
        <v>-1.4960292726755142E-2</v>
      </c>
      <c r="Q42" s="3">
        <v>2.3971688002347946E-2</v>
      </c>
      <c r="R42" s="3">
        <v>-2.4716384359635413E-4</v>
      </c>
      <c r="S42" s="3">
        <v>-2.0903593394905329E-3</v>
      </c>
      <c r="T42" s="3">
        <v>1.8764245323836803E-3</v>
      </c>
      <c r="U42" s="3">
        <v>-3.8404837250709534E-2</v>
      </c>
      <c r="V42" s="3">
        <v>-2.8390404768288136E-3</v>
      </c>
      <c r="W42" s="3">
        <v>-2.4406304582953453E-2</v>
      </c>
      <c r="Y42">
        <f t="shared" si="17"/>
        <v>2.3253835770935429E-4</v>
      </c>
    </row>
    <row r="43" spans="1:25">
      <c r="A43" t="s">
        <v>20</v>
      </c>
      <c r="B43" t="s">
        <v>30</v>
      </c>
      <c r="C43" s="3">
        <v>2.2176690399646759E-2</v>
      </c>
      <c r="D43" s="3">
        <v>6.0740538174286485E-4</v>
      </c>
      <c r="E43" s="3">
        <v>-4.8707998357713223E-3</v>
      </c>
      <c r="F43" s="3">
        <v>7.4380072765052319E-3</v>
      </c>
      <c r="G43" s="3">
        <v>1.4212337322533131E-2</v>
      </c>
      <c r="H43" s="3">
        <v>-4.6692979522049427E-3</v>
      </c>
      <c r="I43" s="3">
        <v>-1.124951895326376E-2</v>
      </c>
      <c r="J43" s="3">
        <v>9.6610351465642452E-4</v>
      </c>
      <c r="K43" s="3">
        <v>1.9486261531710625E-2</v>
      </c>
      <c r="L43" s="3">
        <v>-2.0986722782254219E-2</v>
      </c>
      <c r="M43" s="3">
        <v>1.8297541886568069E-2</v>
      </c>
      <c r="N43" s="3">
        <v>4.3810862116515636E-3</v>
      </c>
      <c r="O43" s="3">
        <v>4.2464840225875378E-3</v>
      </c>
      <c r="P43" s="3">
        <v>1.5901621431112289E-2</v>
      </c>
      <c r="Q43" s="3">
        <v>3.0787397176027298E-2</v>
      </c>
      <c r="R43" s="3">
        <v>1.8402261193841696E-3</v>
      </c>
      <c r="S43" s="3">
        <v>3.0042286962270737E-3</v>
      </c>
      <c r="T43" s="3">
        <v>-8.0106137320399284E-3</v>
      </c>
      <c r="U43" s="3">
        <v>-1.7286850139498711E-2</v>
      </c>
      <c r="V43" s="3">
        <v>-1.4082347042858601E-2</v>
      </c>
      <c r="W43" s="3">
        <v>-7.8420257195830345E-3</v>
      </c>
      <c r="Y43">
        <f t="shared" si="17"/>
        <v>1.9049941153076417E-4</v>
      </c>
    </row>
    <row r="44" spans="1:25">
      <c r="A44" t="s">
        <v>21</v>
      </c>
      <c r="B44" t="s">
        <v>30</v>
      </c>
      <c r="C44" s="3">
        <v>1.4215908013284206E-2</v>
      </c>
      <c r="D44" s="3">
        <v>-1.573091559112072E-2</v>
      </c>
      <c r="E44" s="3">
        <v>3.0912483111023903E-2</v>
      </c>
      <c r="F44" s="3">
        <v>6.2792669050395489E-3</v>
      </c>
      <c r="G44" s="3">
        <v>-3.8574363570660353E-3</v>
      </c>
      <c r="H44" s="3">
        <v>5.6704025715589523E-2</v>
      </c>
      <c r="I44" s="3">
        <v>-3.3150643110275269E-2</v>
      </c>
      <c r="J44" s="3">
        <v>6.0231601819396019E-3</v>
      </c>
      <c r="K44" s="3">
        <v>-6.2112938612699509E-3</v>
      </c>
      <c r="L44" s="3">
        <v>4.4244779273867607E-3</v>
      </c>
      <c r="M44" s="3">
        <v>1.7558746039867401E-2</v>
      </c>
      <c r="N44" s="3">
        <v>4.8933387733995914E-3</v>
      </c>
      <c r="O44" s="3">
        <v>6.9507518783211708E-3</v>
      </c>
      <c r="P44" s="3">
        <v>-2.9256760608404875E-3</v>
      </c>
      <c r="Q44" s="3">
        <v>7.7897929586470127E-3</v>
      </c>
      <c r="R44" s="3">
        <v>3.9419243112206459E-3</v>
      </c>
      <c r="S44" s="3">
        <v>6.6988603211939335E-3</v>
      </c>
      <c r="T44" s="3">
        <v>-1.8042828887701035E-2</v>
      </c>
      <c r="U44" s="3">
        <v>-2.1529851481318474E-2</v>
      </c>
      <c r="V44" s="3">
        <v>-1.4261419884860516E-2</v>
      </c>
      <c r="W44" s="3">
        <v>-1.7945334315299988E-2</v>
      </c>
      <c r="Y44">
        <f t="shared" si="17"/>
        <v>3.8209391437665638E-4</v>
      </c>
    </row>
    <row r="45" spans="1:25">
      <c r="A45" t="s">
        <v>22</v>
      </c>
      <c r="B45" t="s">
        <v>30</v>
      </c>
      <c r="C45" s="3">
        <v>1.3587531633675098E-2</v>
      </c>
      <c r="D45" s="3">
        <v>-6.2428656965494156E-3</v>
      </c>
      <c r="E45" s="3">
        <v>1.1108944192528725E-2</v>
      </c>
      <c r="F45" s="3">
        <v>-9.3217436224222183E-3</v>
      </c>
      <c r="G45" s="3">
        <v>-1.6062561422586441E-2</v>
      </c>
      <c r="H45" s="3">
        <v>-1.8994315760210156E-3</v>
      </c>
      <c r="I45" s="3">
        <v>-2.0692886784672737E-2</v>
      </c>
      <c r="J45" s="3">
        <v>5.6891879066824913E-3</v>
      </c>
      <c r="K45" s="3">
        <v>1.1763597140088677E-3</v>
      </c>
      <c r="L45" s="3">
        <v>-3.0600535683333874E-3</v>
      </c>
      <c r="M45" s="3">
        <v>1.0203414596617222E-2</v>
      </c>
      <c r="N45" s="3">
        <v>3.0569578520953655E-3</v>
      </c>
      <c r="O45" s="3">
        <v>6.3334638252854347E-3</v>
      </c>
      <c r="P45" s="3">
        <v>1.1230207048356533E-2</v>
      </c>
      <c r="Q45" s="3">
        <v>1.2766117230057716E-2</v>
      </c>
      <c r="R45" s="3">
        <v>1.5105258207768202E-3</v>
      </c>
      <c r="S45" s="3">
        <v>2.0456009078770876E-3</v>
      </c>
      <c r="T45" s="3">
        <v>-1.8384475260972977E-2</v>
      </c>
      <c r="U45" s="3">
        <v>-2.7374140918254852E-2</v>
      </c>
      <c r="V45" s="3">
        <v>-5.8343363925814629E-3</v>
      </c>
      <c r="W45" s="3">
        <v>-1.0679214261472225E-2</v>
      </c>
      <c r="Y45">
        <f t="shared" si="17"/>
        <v>1.3859635223875208E-4</v>
      </c>
    </row>
    <row r="46" spans="1:25">
      <c r="A46" t="s">
        <v>23</v>
      </c>
      <c r="B46" t="s">
        <v>30</v>
      </c>
      <c r="C46" s="3">
        <v>9.7099505364894867E-3</v>
      </c>
      <c r="D46" s="3">
        <v>7.1307504549622536E-3</v>
      </c>
      <c r="E46" s="3">
        <v>8.1216702237725258E-3</v>
      </c>
      <c r="F46" s="3">
        <v>5.0676055252552032E-4</v>
      </c>
      <c r="G46" s="3">
        <v>-1.9741559401154518E-2</v>
      </c>
      <c r="H46" s="3">
        <v>-5.7646501809358597E-3</v>
      </c>
      <c r="I46" s="3">
        <v>-2.7237061411142349E-2</v>
      </c>
      <c r="J46" s="3">
        <v>1.2888782657682896E-3</v>
      </c>
      <c r="K46" s="3">
        <v>7.7445441856980324E-3</v>
      </c>
      <c r="L46" s="3">
        <v>-2.1287770941853523E-2</v>
      </c>
      <c r="M46" s="3">
        <v>1.4311379753053188E-2</v>
      </c>
      <c r="N46" s="3">
        <v>1.1775793973356485E-3</v>
      </c>
      <c r="O46" s="3">
        <v>3.1377347186207771E-3</v>
      </c>
      <c r="P46" s="3">
        <v>-6.7303716205060482E-3</v>
      </c>
      <c r="Q46" s="3">
        <v>2.2063435986638069E-2</v>
      </c>
      <c r="R46" s="3">
        <v>1.2642822694033384E-3</v>
      </c>
      <c r="S46" s="3">
        <v>1.2445943430066109E-3</v>
      </c>
      <c r="T46" s="3">
        <v>1.2435657903552055E-2</v>
      </c>
      <c r="U46" s="3">
        <v>-2.0183887332677841E-2</v>
      </c>
      <c r="V46" s="3">
        <v>1.1833530850708485E-2</v>
      </c>
      <c r="W46" s="3">
        <v>6.0702627524733543E-3</v>
      </c>
      <c r="Y46">
        <f t="shared" si="17"/>
        <v>1.6893906849325624E-4</v>
      </c>
    </row>
    <row r="47" spans="1:25">
      <c r="A47" t="s">
        <v>24</v>
      </c>
      <c r="B47" t="s">
        <v>30</v>
      </c>
      <c r="C47" s="3">
        <v>2.4380329996347427E-3</v>
      </c>
      <c r="D47" s="3">
        <v>3.7860644515603781E-3</v>
      </c>
      <c r="E47" s="3">
        <v>-1.6063403338193893E-2</v>
      </c>
      <c r="F47" s="3">
        <v>1.0357516817748547E-2</v>
      </c>
      <c r="G47" s="3">
        <v>-2.5728544220328331E-2</v>
      </c>
      <c r="H47" s="3">
        <v>-8.5697276517748833E-3</v>
      </c>
      <c r="I47" s="3">
        <v>-1.994019839912653E-3</v>
      </c>
      <c r="J47" s="3">
        <v>-1.3250007294118404E-2</v>
      </c>
      <c r="K47" s="3">
        <v>-1.2084413319826126E-2</v>
      </c>
      <c r="L47" s="3">
        <v>1.0093973949551582E-2</v>
      </c>
      <c r="M47" s="3">
        <v>5.8816480450332165E-3</v>
      </c>
      <c r="N47" s="3">
        <v>1.0128607391379774E-4</v>
      </c>
      <c r="O47" s="3">
        <v>1.6931645572185516E-2</v>
      </c>
      <c r="P47" s="3">
        <v>3.286801278591156E-2</v>
      </c>
      <c r="Q47" s="3">
        <v>-7.1951048448681831E-3</v>
      </c>
      <c r="R47" s="3">
        <v>1.0395044228062034E-3</v>
      </c>
      <c r="S47" s="3">
        <v>6.8995181936770678E-4</v>
      </c>
      <c r="T47" s="3">
        <v>1.7321094870567322E-2</v>
      </c>
      <c r="U47" s="3">
        <v>6.4541161991655827E-3</v>
      </c>
      <c r="V47" s="3">
        <v>-7.2512035258114338E-3</v>
      </c>
      <c r="W47" s="3">
        <v>-6.1122293118387461E-4</v>
      </c>
      <c r="Y47">
        <f t="shared" si="17"/>
        <v>1.6934851939197056E-4</v>
      </c>
    </row>
    <row r="48" spans="1:25">
      <c r="A48" t="s">
        <v>25</v>
      </c>
      <c r="B48" t="s">
        <v>30</v>
      </c>
      <c r="C48" s="3">
        <v>-1.1633003130555153E-2</v>
      </c>
      <c r="D48" s="3">
        <v>3.094017505645752E-3</v>
      </c>
      <c r="E48" s="3">
        <v>7.1750902570784092E-3</v>
      </c>
      <c r="F48" s="3">
        <v>-3.8756001740694046E-3</v>
      </c>
      <c r="G48" s="3">
        <v>-2.4691246449947357E-2</v>
      </c>
      <c r="H48" s="3">
        <v>-2.3177225142717361E-2</v>
      </c>
      <c r="I48" s="3">
        <v>-2.2360332310199738E-2</v>
      </c>
      <c r="J48" s="3">
        <v>-2.5365803390741348E-2</v>
      </c>
      <c r="K48" s="3">
        <v>2.7148320805281401E-3</v>
      </c>
      <c r="L48" s="3">
        <v>-1.5840822830796242E-2</v>
      </c>
      <c r="M48" s="3">
        <v>1.6004106029868126E-2</v>
      </c>
      <c r="N48" s="3">
        <v>-3.5096917417831719E-4</v>
      </c>
      <c r="O48" s="3">
        <v>-1.9886652007699013E-2</v>
      </c>
      <c r="P48" s="3">
        <v>1.8053274834528565E-3</v>
      </c>
      <c r="Q48" s="3">
        <v>1.5314550837501884E-3</v>
      </c>
      <c r="R48" s="3">
        <v>2.6218814309686422E-4</v>
      </c>
      <c r="S48" s="3">
        <v>3.4176136978203431E-5</v>
      </c>
      <c r="T48" s="3">
        <v>-1.3720689341425896E-2</v>
      </c>
      <c r="U48" s="3">
        <v>-2.9561657458543777E-2</v>
      </c>
      <c r="V48" s="3">
        <v>-2.0458860322833061E-2</v>
      </c>
      <c r="W48" s="3">
        <v>-2.5801843032240868E-2</v>
      </c>
      <c r="Y48">
        <f t="shared" si="17"/>
        <v>1.7900424117677188E-4</v>
      </c>
    </row>
    <row r="49" spans="1:25">
      <c r="A49" t="s">
        <v>26</v>
      </c>
      <c r="B49" t="s">
        <v>30</v>
      </c>
      <c r="C49" s="3">
        <v>7.2495574131608009E-3</v>
      </c>
      <c r="D49" s="3">
        <v>1.0356073034927249E-3</v>
      </c>
      <c r="E49" s="3">
        <v>1.1375613510608673E-2</v>
      </c>
      <c r="F49" s="3">
        <v>5.649401992559433E-2</v>
      </c>
      <c r="G49" s="3">
        <v>1.2854071334004402E-2</v>
      </c>
      <c r="H49" s="3">
        <v>2.2181263193488121E-3</v>
      </c>
      <c r="I49" s="3">
        <v>2.4709098041057587E-2</v>
      </c>
      <c r="J49" s="3">
        <v>1.153072714805603E-2</v>
      </c>
      <c r="K49" s="3">
        <v>1.61011703312397E-2</v>
      </c>
      <c r="L49" s="3">
        <v>-7.8328214585781097E-3</v>
      </c>
      <c r="M49" s="3">
        <v>2.4532945826649666E-3</v>
      </c>
      <c r="N49" s="3">
        <v>-6.1351957265287638E-4</v>
      </c>
      <c r="O49" s="3">
        <v>1.9284708425402641E-2</v>
      </c>
      <c r="P49" s="3">
        <v>2.7734376490116119E-3</v>
      </c>
      <c r="Q49" s="3">
        <v>6.8820668384432793E-3</v>
      </c>
      <c r="R49" s="3">
        <v>-1.7155512468889356E-3</v>
      </c>
      <c r="S49" s="3">
        <v>-4.8255774891003966E-4</v>
      </c>
      <c r="T49" s="3">
        <v>-1.0166010819375515E-2</v>
      </c>
      <c r="U49" s="3">
        <v>-2.4772446602582932E-2</v>
      </c>
      <c r="V49" s="3">
        <v>-4.9466420896351337E-3</v>
      </c>
      <c r="W49" s="3">
        <v>1.4787052758038044E-2</v>
      </c>
      <c r="Y49">
        <f t="shared" si="17"/>
        <v>2.5412887356061534E-4</v>
      </c>
    </row>
  </sheetData>
  <conditionalFormatting sqref="C7:W7">
    <cfRule type="cellIs" dxfId="10" priority="3" operator="lessThan">
      <formula>0.1</formula>
    </cfRule>
  </conditionalFormatting>
  <conditionalFormatting sqref="C17:W17">
    <cfRule type="cellIs" dxfId="9" priority="2" operator="lessThan">
      <formula>0.1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3"/>
  <sheetViews>
    <sheetView topLeftCell="A21" workbookViewId="0">
      <selection activeCell="B1" sqref="B1:W32"/>
    </sheetView>
  </sheetViews>
  <sheetFormatPr baseColWidth="10" defaultColWidth="8.88671875" defaultRowHeight="14.4"/>
  <cols>
    <col min="1" max="1" width="12.33203125" style="1" bestFit="1" customWidth="1"/>
    <col min="2" max="2" width="22.88671875" style="1" bestFit="1" customWidth="1"/>
    <col min="3" max="3" width="24.88671875" style="1" bestFit="1" customWidth="1"/>
    <col min="4" max="12" width="23.88671875" style="1" bestFit="1" customWidth="1"/>
    <col min="13" max="22" width="22.88671875" style="1" bestFit="1" customWidth="1"/>
    <col min="23" max="23" width="23.88671875" style="1" bestFit="1" customWidth="1"/>
    <col min="24" max="16384" width="8.88671875" style="1"/>
  </cols>
  <sheetData>
    <row r="1" spans="2:23">
      <c r="C1" s="6">
        <v>-10</v>
      </c>
      <c r="D1" s="6">
        <v>-9</v>
      </c>
      <c r="E1" s="6">
        <v>-8</v>
      </c>
      <c r="F1" s="6">
        <v>-7</v>
      </c>
      <c r="G1" s="6">
        <v>-6</v>
      </c>
      <c r="H1" s="6">
        <v>-5</v>
      </c>
      <c r="I1" s="6">
        <v>-4</v>
      </c>
      <c r="J1" s="6">
        <v>-3</v>
      </c>
      <c r="K1" s="6">
        <v>-2</v>
      </c>
      <c r="L1" s="6">
        <v>-1</v>
      </c>
      <c r="M1" s="6">
        <v>0</v>
      </c>
      <c r="N1" s="6">
        <v>1</v>
      </c>
      <c r="O1" s="6">
        <v>2</v>
      </c>
      <c r="P1" s="6">
        <v>3</v>
      </c>
      <c r="Q1" s="6">
        <v>4</v>
      </c>
      <c r="R1" s="6">
        <v>5</v>
      </c>
      <c r="S1" s="6">
        <v>6</v>
      </c>
      <c r="T1" s="6">
        <v>7</v>
      </c>
      <c r="U1" s="6">
        <v>8</v>
      </c>
      <c r="V1" s="6">
        <v>9</v>
      </c>
      <c r="W1" s="6">
        <v>10</v>
      </c>
    </row>
    <row r="2" spans="2:23"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>
        <v>11</v>
      </c>
      <c r="N2" s="7">
        <v>12</v>
      </c>
      <c r="O2" s="7">
        <v>13</v>
      </c>
      <c r="P2" s="7">
        <v>14</v>
      </c>
      <c r="Q2" s="7">
        <v>15</v>
      </c>
      <c r="R2" s="7">
        <v>16</v>
      </c>
      <c r="S2" s="7">
        <v>17</v>
      </c>
      <c r="T2" s="7">
        <v>18</v>
      </c>
      <c r="U2" s="7">
        <v>19</v>
      </c>
      <c r="V2" s="7">
        <v>20</v>
      </c>
      <c r="W2" s="7">
        <v>21</v>
      </c>
    </row>
    <row r="3" spans="2:23">
      <c r="B3" s="8" t="s">
        <v>321</v>
      </c>
    </row>
    <row r="4" spans="2:23">
      <c r="B4" s="8" t="s">
        <v>322</v>
      </c>
    </row>
    <row r="5" spans="2:23">
      <c r="B5" s="8" t="s">
        <v>323</v>
      </c>
    </row>
    <row r="6" spans="2:23">
      <c r="B6" s="8" t="s">
        <v>324</v>
      </c>
    </row>
    <row r="7" spans="2:23">
      <c r="B7" s="8" t="s">
        <v>325</v>
      </c>
    </row>
    <row r="8" spans="2:23">
      <c r="B8" s="8" t="s">
        <v>326</v>
      </c>
    </row>
    <row r="9" spans="2:23">
      <c r="B9" s="8" t="s">
        <v>327</v>
      </c>
    </row>
    <row r="10" spans="2:23">
      <c r="B10" s="8" t="s">
        <v>328</v>
      </c>
    </row>
    <row r="11" spans="2:23">
      <c r="B11" s="8" t="s">
        <v>329</v>
      </c>
    </row>
    <row r="13" spans="2:23">
      <c r="B13" s="9" t="s">
        <v>330</v>
      </c>
    </row>
    <row r="14" spans="2:23">
      <c r="B14" s="9" t="s">
        <v>322</v>
      </c>
    </row>
    <row r="15" spans="2:23">
      <c r="B15" s="9" t="s">
        <v>323</v>
      </c>
    </row>
    <row r="16" spans="2:23">
      <c r="B16" s="9" t="s">
        <v>324</v>
      </c>
    </row>
    <row r="17" spans="2:23">
      <c r="B17" s="9" t="s">
        <v>325</v>
      </c>
    </row>
    <row r="18" spans="2:23">
      <c r="B18" s="9" t="s">
        <v>326</v>
      </c>
    </row>
    <row r="19" spans="2:23">
      <c r="B19" s="9" t="s">
        <v>327</v>
      </c>
    </row>
    <row r="20" spans="2:23">
      <c r="B20" s="9" t="s">
        <v>328</v>
      </c>
    </row>
    <row r="21" spans="2:23">
      <c r="B21" s="9" t="s">
        <v>329</v>
      </c>
    </row>
    <row r="23" spans="2:23">
      <c r="C23" s="10" t="s">
        <v>331</v>
      </c>
      <c r="D23" s="10" t="s">
        <v>332</v>
      </c>
      <c r="E23" s="10" t="s">
        <v>333</v>
      </c>
      <c r="F23" s="10" t="s">
        <v>334</v>
      </c>
      <c r="G23" s="10" t="s">
        <v>335</v>
      </c>
      <c r="H23" s="10" t="s">
        <v>336</v>
      </c>
      <c r="I23" s="10" t="s">
        <v>337</v>
      </c>
      <c r="J23" s="10" t="s">
        <v>338</v>
      </c>
      <c r="K23" s="10" t="s">
        <v>339</v>
      </c>
      <c r="L23" s="10" t="s">
        <v>340</v>
      </c>
      <c r="M23" s="10" t="s">
        <v>341</v>
      </c>
      <c r="N23" s="10" t="s">
        <v>342</v>
      </c>
      <c r="O23" s="10" t="s">
        <v>343</v>
      </c>
      <c r="P23" s="10" t="s">
        <v>344</v>
      </c>
      <c r="Q23" s="10" t="s">
        <v>345</v>
      </c>
      <c r="R23" s="10" t="s">
        <v>346</v>
      </c>
      <c r="S23" s="10" t="s">
        <v>347</v>
      </c>
      <c r="T23" s="10" t="s">
        <v>348</v>
      </c>
      <c r="U23" s="10" t="s">
        <v>349</v>
      </c>
      <c r="V23" s="10" t="s">
        <v>350</v>
      </c>
      <c r="W23" s="10" t="s">
        <v>351</v>
      </c>
    </row>
    <row r="24" spans="2:23">
      <c r="B24" s="11" t="s">
        <v>352</v>
      </c>
    </row>
    <row r="25" spans="2:23">
      <c r="B25" s="11" t="s">
        <v>353</v>
      </c>
    </row>
    <row r="26" spans="2:23">
      <c r="B26" s="11" t="s">
        <v>354</v>
      </c>
    </row>
    <row r="27" spans="2:23">
      <c r="B27" s="11" t="s">
        <v>355</v>
      </c>
    </row>
    <row r="28" spans="2:23">
      <c r="B28" s="11" t="s">
        <v>325</v>
      </c>
    </row>
    <row r="29" spans="2:23">
      <c r="B29" s="11" t="s">
        <v>326</v>
      </c>
    </row>
    <row r="30" spans="2:23">
      <c r="B30" s="11" t="s">
        <v>327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2:23">
      <c r="B31" s="11" t="s">
        <v>328</v>
      </c>
    </row>
    <row r="32" spans="2:23">
      <c r="B32" s="11" t="s">
        <v>329</v>
      </c>
    </row>
    <row r="35" spans="1:23">
      <c r="A35" s="1" t="s">
        <v>0</v>
      </c>
      <c r="B35" s="1" t="s">
        <v>27</v>
      </c>
      <c r="C35" s="1" t="s">
        <v>106</v>
      </c>
      <c r="D35" s="1" t="s">
        <v>107</v>
      </c>
      <c r="E35" s="1" t="s">
        <v>108</v>
      </c>
      <c r="F35" s="1" t="s">
        <v>109</v>
      </c>
      <c r="G35" s="1" t="s">
        <v>110</v>
      </c>
      <c r="H35" s="1" t="s">
        <v>111</v>
      </c>
      <c r="I35" s="1" t="s">
        <v>112</v>
      </c>
      <c r="J35" s="1" t="s">
        <v>113</v>
      </c>
      <c r="K35" s="1" t="s">
        <v>114</v>
      </c>
      <c r="L35" s="1" t="s">
        <v>115</v>
      </c>
      <c r="M35" s="1" t="s">
        <v>116</v>
      </c>
      <c r="N35" s="1" t="s">
        <v>117</v>
      </c>
      <c r="O35" s="1" t="s">
        <v>118</v>
      </c>
      <c r="P35" s="1" t="s">
        <v>119</v>
      </c>
      <c r="Q35" s="1" t="s">
        <v>120</v>
      </c>
      <c r="R35" s="1" t="s">
        <v>121</v>
      </c>
      <c r="S35" s="1" t="s">
        <v>122</v>
      </c>
      <c r="T35" s="1" t="s">
        <v>123</v>
      </c>
      <c r="U35" s="1" t="s">
        <v>124</v>
      </c>
      <c r="V35" s="1" t="s">
        <v>125</v>
      </c>
      <c r="W35" s="1" t="s">
        <v>126</v>
      </c>
    </row>
    <row r="36" spans="1:23">
      <c r="A36" s="1" t="s">
        <v>1</v>
      </c>
      <c r="B36" s="1" t="s">
        <v>28</v>
      </c>
      <c r="C36" s="3">
        <v>1.9895331934094429E-2</v>
      </c>
      <c r="D36" s="3">
        <v>-1.0532810352742672E-2</v>
      </c>
      <c r="E36" s="3">
        <v>-0.13852868974208832</v>
      </c>
      <c r="F36" s="3">
        <v>-8.9168678969144821E-3</v>
      </c>
      <c r="G36" s="3">
        <v>-9.3315972480922937E-4</v>
      </c>
      <c r="H36" s="3">
        <v>1.8138755112886429E-2</v>
      </c>
      <c r="I36" s="3">
        <v>4.0105275809764862E-2</v>
      </c>
      <c r="J36" s="3">
        <v>1.9327040761709213E-2</v>
      </c>
      <c r="K36" s="3">
        <v>8.8496096432209015E-3</v>
      </c>
      <c r="L36" s="3">
        <v>4.5799966901540756E-2</v>
      </c>
      <c r="M36" s="3">
        <v>2.7828551828861237E-2</v>
      </c>
      <c r="N36" s="3">
        <v>1.9749545026570559E-3</v>
      </c>
      <c r="O36" s="3">
        <v>2.9456464573740959E-2</v>
      </c>
      <c r="P36" s="3">
        <v>-1.7064269632101059E-2</v>
      </c>
      <c r="Q36" s="3">
        <v>-1.3290205970406532E-2</v>
      </c>
      <c r="R36" s="3">
        <v>8.1033707829192281E-4</v>
      </c>
      <c r="S36" s="3">
        <v>-1.7900217324495316E-2</v>
      </c>
      <c r="T36" s="3">
        <v>3.9506427943706512E-2</v>
      </c>
      <c r="U36" s="3">
        <v>-5.7172689586877823E-2</v>
      </c>
      <c r="V36" s="3">
        <v>4.0468582883477211E-3</v>
      </c>
      <c r="W36" s="3">
        <v>-4.2360112071037292E-2</v>
      </c>
    </row>
    <row r="37" spans="1:23">
      <c r="A37" s="1" t="s">
        <v>1</v>
      </c>
      <c r="B37" s="1" t="s">
        <v>29</v>
      </c>
      <c r="C37" s="3">
        <v>1.8461374565958977E-2</v>
      </c>
      <c r="D37" s="3">
        <v>4.0227867662906647E-2</v>
      </c>
      <c r="E37" s="3">
        <v>1.9137267023324966E-2</v>
      </c>
      <c r="F37" s="3">
        <v>8.5035711526870728E-3</v>
      </c>
      <c r="G37" s="3">
        <v>4.5796740800142288E-2</v>
      </c>
      <c r="H37" s="3">
        <v>2.7630338445305824E-2</v>
      </c>
      <c r="I37" s="3">
        <v>1.3364662881940603E-3</v>
      </c>
      <c r="J37" s="3">
        <v>2.9488751664757729E-2</v>
      </c>
      <c r="K37" s="3">
        <v>-1.8051614984869957E-2</v>
      </c>
      <c r="L37" s="3">
        <v>-1.3009360060095787E-2</v>
      </c>
      <c r="M37" s="3">
        <v>-2.1621843916364014E-4</v>
      </c>
      <c r="N37" s="3">
        <v>-1.7373653128743172E-2</v>
      </c>
      <c r="O37" s="3">
        <v>3.9499558508396149E-2</v>
      </c>
      <c r="P37" s="3">
        <v>-5.7579450309276581E-2</v>
      </c>
      <c r="Q37" s="3">
        <v>3.8887977134436369E-3</v>
      </c>
      <c r="R37" s="3">
        <v>-4.1922096163034439E-2</v>
      </c>
      <c r="S37" s="3">
        <v>3.9549537003040314E-2</v>
      </c>
      <c r="T37" s="3">
        <v>-3.0016161501407623E-2</v>
      </c>
      <c r="U37" s="3">
        <v>-5.0512924790382385E-2</v>
      </c>
      <c r="V37" s="3">
        <v>-3.1882666051387787E-2</v>
      </c>
      <c r="W37" s="3">
        <v>4.4067826122045517E-2</v>
      </c>
    </row>
    <row r="38" spans="1:23">
      <c r="A38" s="1" t="s">
        <v>1</v>
      </c>
      <c r="B38" s="1" t="s">
        <v>30</v>
      </c>
      <c r="C38" s="3">
        <v>1.8401820212602615E-2</v>
      </c>
      <c r="D38" s="3">
        <v>-1.7451174790039659E-4</v>
      </c>
      <c r="E38" s="3">
        <v>6.7306910641491413E-3</v>
      </c>
      <c r="F38" s="3">
        <v>-1.0766460560262203E-2</v>
      </c>
      <c r="G38" s="3">
        <v>-7.4526108801364899E-3</v>
      </c>
      <c r="H38" s="3">
        <v>-2.0150447264313698E-2</v>
      </c>
      <c r="I38" s="3">
        <v>-3.4341684076935053E-3</v>
      </c>
      <c r="J38" s="3">
        <v>9.2604290693998337E-3</v>
      </c>
      <c r="K38" s="3">
        <v>3.5187725443392992E-3</v>
      </c>
      <c r="L38" s="3">
        <v>1.3228138908743858E-2</v>
      </c>
      <c r="M38" s="3">
        <v>-3.3961092121899128E-3</v>
      </c>
      <c r="N38" s="3">
        <v>4.1275651892647147E-4</v>
      </c>
      <c r="O38" s="3">
        <v>-1.5440771356225014E-2</v>
      </c>
      <c r="P38" s="3">
        <v>-2.1162950433790684E-3</v>
      </c>
      <c r="Q38" s="3">
        <v>1.4622106216847897E-2</v>
      </c>
      <c r="R38" s="3">
        <v>1.7976155504584312E-3</v>
      </c>
      <c r="S38" s="3">
        <v>1.2856926769018173E-3</v>
      </c>
      <c r="T38" s="3">
        <v>-1.7101715784519911E-3</v>
      </c>
      <c r="U38" s="3">
        <v>-2.7842922136187553E-2</v>
      </c>
      <c r="V38" s="3">
        <v>2.1266750991344452E-2</v>
      </c>
      <c r="W38" s="3">
        <v>-6.9536985829472542E-3</v>
      </c>
    </row>
    <row r="39" spans="1:23">
      <c r="A39" s="1" t="s">
        <v>2</v>
      </c>
      <c r="B39" s="1" t="s">
        <v>31</v>
      </c>
      <c r="C39" s="3">
        <v>5.2689898759126663E-2</v>
      </c>
      <c r="D39" s="3">
        <v>2.3331798613071442E-2</v>
      </c>
      <c r="E39" s="3">
        <v>3.3110748045146465E-3</v>
      </c>
      <c r="F39" s="3">
        <v>-1.5472020022571087E-2</v>
      </c>
      <c r="G39" s="3">
        <v>6.7247375845909119E-3</v>
      </c>
      <c r="H39" s="3">
        <v>1.7531987279653549E-2</v>
      </c>
      <c r="I39" s="3">
        <v>2.9592107981443405E-2</v>
      </c>
      <c r="J39" s="3">
        <v>-1.2292301282286644E-2</v>
      </c>
      <c r="K39" s="3">
        <v>-3.448011726140976E-2</v>
      </c>
      <c r="L39" s="3">
        <v>1.9773265346884727E-2</v>
      </c>
      <c r="M39" s="3">
        <v>2.3661486804485321E-2</v>
      </c>
      <c r="N39" s="3">
        <v>-1.2744846753776073E-2</v>
      </c>
      <c r="O39" s="3">
        <v>1.9061649218201637E-2</v>
      </c>
      <c r="P39" s="3">
        <v>-6.8896666169166565E-2</v>
      </c>
      <c r="Q39" s="3">
        <v>9.8248481750488281E-2</v>
      </c>
      <c r="R39" s="3">
        <v>-1.5131419524550438E-2</v>
      </c>
      <c r="S39" s="3">
        <v>-3.3220961689949036E-2</v>
      </c>
      <c r="T39" s="3">
        <v>-2.4099411442875862E-2</v>
      </c>
      <c r="U39" s="3">
        <v>5.1279798150062561E-2</v>
      </c>
      <c r="V39" s="3">
        <v>-1.3701138086616993E-2</v>
      </c>
      <c r="W39" s="3">
        <v>-1.9617003854364157E-3</v>
      </c>
    </row>
    <row r="40" spans="1:23">
      <c r="A40" s="1" t="s">
        <v>2</v>
      </c>
      <c r="B40" s="1" t="s">
        <v>32</v>
      </c>
      <c r="C40" s="3">
        <v>1.7488544806838036E-2</v>
      </c>
      <c r="D40" s="3">
        <v>2.9756583273410797E-2</v>
      </c>
      <c r="E40" s="3">
        <v>-1.1649173684418201E-2</v>
      </c>
      <c r="F40" s="3">
        <v>-3.3732879906892776E-2</v>
      </c>
      <c r="G40" s="3">
        <v>2.0076002925634384E-2</v>
      </c>
      <c r="H40" s="3">
        <v>2.4146789684891701E-2</v>
      </c>
      <c r="I40" s="3">
        <v>-1.1673208326101303E-2</v>
      </c>
      <c r="J40" s="3">
        <v>1.9119875505566597E-2</v>
      </c>
      <c r="K40" s="3">
        <v>-6.7779287695884705E-2</v>
      </c>
      <c r="L40" s="3">
        <v>9.8241865634918213E-2</v>
      </c>
      <c r="M40" s="3">
        <v>-1.4066455885767937E-2</v>
      </c>
      <c r="N40" s="3">
        <v>-3.3776044845581055E-2</v>
      </c>
      <c r="O40" s="3">
        <v>-2.376907505095005E-2</v>
      </c>
      <c r="P40" s="3">
        <v>5.1952559500932693E-2</v>
      </c>
      <c r="Q40" s="3">
        <v>-1.3326334767043591E-2</v>
      </c>
      <c r="R40" s="3">
        <v>-2.2467765957117081E-3</v>
      </c>
      <c r="S40" s="3">
        <v>3.087838739156723E-2</v>
      </c>
      <c r="T40" s="3">
        <v>-2.7998441364616156E-3</v>
      </c>
      <c r="U40" s="3">
        <v>-3.7605110555887222E-2</v>
      </c>
      <c r="V40" s="3">
        <v>5.5255226790904999E-2</v>
      </c>
      <c r="W40" s="3">
        <v>-3.866928443312645E-2</v>
      </c>
    </row>
    <row r="41" spans="1:23">
      <c r="A41" s="1" t="s">
        <v>2</v>
      </c>
      <c r="B41" s="1" t="s">
        <v>33</v>
      </c>
      <c r="C41" s="3">
        <v>-1.8331160768866539E-2</v>
      </c>
      <c r="D41" s="3">
        <v>-1.0789028601720929E-3</v>
      </c>
      <c r="E41" s="3">
        <v>1.2840335257351398E-2</v>
      </c>
      <c r="F41" s="3">
        <v>-9.5451176166534424E-3</v>
      </c>
      <c r="G41" s="3">
        <v>-7.089441642165184E-3</v>
      </c>
      <c r="H41" s="3">
        <v>7.6950914226472378E-3</v>
      </c>
      <c r="I41" s="3">
        <v>4.0584909729659557E-3</v>
      </c>
      <c r="J41" s="3">
        <v>-1.1595398187637329E-2</v>
      </c>
      <c r="K41" s="3">
        <v>-3.0088191851973534E-3</v>
      </c>
      <c r="L41" s="3">
        <v>2.0864058285951614E-2</v>
      </c>
      <c r="M41" s="3">
        <v>7.070119958370924E-3</v>
      </c>
      <c r="N41" s="3">
        <v>4.5305173262022436E-4</v>
      </c>
      <c r="O41" s="3">
        <v>2.026229165494442E-2</v>
      </c>
      <c r="P41" s="3">
        <v>-1.1020245030522346E-2</v>
      </c>
      <c r="Q41" s="3">
        <v>8.7381992489099503E-3</v>
      </c>
      <c r="R41" s="3">
        <v>-6.8405637284740806E-4</v>
      </c>
      <c r="S41" s="3">
        <v>-5.2026961930096149E-4</v>
      </c>
      <c r="T41" s="3">
        <v>-1.3584095984697342E-2</v>
      </c>
      <c r="U41" s="3">
        <v>6.5757837146520615E-3</v>
      </c>
      <c r="V41" s="3">
        <v>8.7995780631899834E-3</v>
      </c>
      <c r="W41" s="3">
        <v>-4.210958257317543E-3</v>
      </c>
    </row>
    <row r="42" spans="1:23">
      <c r="A42" s="1" t="s">
        <v>3</v>
      </c>
      <c r="B42" s="1" t="s">
        <v>34</v>
      </c>
      <c r="C42" s="3">
        <v>2.8812119271606207E-3</v>
      </c>
      <c r="D42" s="3">
        <v>1.081199012696743E-2</v>
      </c>
      <c r="E42" s="3">
        <v>-1.3502205722033978E-2</v>
      </c>
      <c r="F42" s="3">
        <v>-4.4915301259607077E-4</v>
      </c>
      <c r="G42" s="3">
        <v>1.3880828395485878E-2</v>
      </c>
      <c r="H42" s="3">
        <v>6.925925612449646E-3</v>
      </c>
      <c r="I42" s="3">
        <v>1.6523184021934867E-3</v>
      </c>
      <c r="J42" s="3">
        <v>-3.6087082698941231E-3</v>
      </c>
      <c r="K42" s="3">
        <v>2.4791702628135681E-2</v>
      </c>
      <c r="L42" s="3">
        <v>2.4867206229828298E-4</v>
      </c>
      <c r="M42" s="3">
        <v>-1.4812903478741646E-2</v>
      </c>
      <c r="N42" s="3">
        <v>6.2823118641972542E-3</v>
      </c>
      <c r="O42" s="3">
        <v>9.8431752994656563E-3</v>
      </c>
      <c r="P42" s="3">
        <v>4.7539569437503815E-2</v>
      </c>
      <c r="Q42" s="3">
        <v>9.3687409535050392E-3</v>
      </c>
      <c r="R42" s="3">
        <v>1.5474980697035789E-2</v>
      </c>
      <c r="S42" s="3">
        <v>-6.7912168800830841E-2</v>
      </c>
      <c r="T42" s="3">
        <v>4.8035815358161926E-2</v>
      </c>
      <c r="U42" s="3">
        <v>1.2160268612205982E-2</v>
      </c>
      <c r="V42" s="3">
        <v>-3.2865134999155998E-3</v>
      </c>
      <c r="W42" s="3">
        <v>5.537545308470726E-3</v>
      </c>
    </row>
    <row r="43" spans="1:23">
      <c r="A43" s="1" t="s">
        <v>3</v>
      </c>
      <c r="B43" s="1" t="s">
        <v>35</v>
      </c>
      <c r="C43" s="3">
        <v>6.6868406720459461E-3</v>
      </c>
      <c r="D43" s="3">
        <v>1.5366500010713935E-3</v>
      </c>
      <c r="E43" s="3">
        <v>-3.5668264608830214E-3</v>
      </c>
      <c r="F43" s="3">
        <v>2.4945637211203575E-2</v>
      </c>
      <c r="G43" s="3">
        <v>1.7754704458639026E-4</v>
      </c>
      <c r="H43" s="3">
        <v>-1.4758606441318989E-2</v>
      </c>
      <c r="I43" s="3">
        <v>6.5713026560842991E-3</v>
      </c>
      <c r="J43" s="3">
        <v>9.6456054598093033E-3</v>
      </c>
      <c r="K43" s="3">
        <v>4.8071518540382385E-2</v>
      </c>
      <c r="L43" s="3">
        <v>9.0988883748650551E-3</v>
      </c>
      <c r="M43" s="3">
        <v>1.5996022149920464E-2</v>
      </c>
      <c r="N43" s="3">
        <v>-6.8357065320014954E-2</v>
      </c>
      <c r="O43" s="3">
        <v>4.7941464930772781E-2</v>
      </c>
      <c r="P43" s="3">
        <v>1.2248378247022629E-2</v>
      </c>
      <c r="Q43" s="3">
        <v>-3.2674698159098625E-3</v>
      </c>
      <c r="R43" s="3">
        <v>5.0781914032995701E-3</v>
      </c>
      <c r="S43" s="3">
        <v>4.0192700922489166E-2</v>
      </c>
      <c r="T43" s="3">
        <v>3.3402238041162491E-2</v>
      </c>
      <c r="U43" s="3">
        <v>-3.4038916230201721E-2</v>
      </c>
      <c r="V43" s="3">
        <v>-6.2082973308861256E-3</v>
      </c>
      <c r="W43" s="3">
        <v>7.0142685435712337E-3</v>
      </c>
    </row>
    <row r="44" spans="1:23">
      <c r="A44" s="1" t="s">
        <v>3</v>
      </c>
      <c r="B44" s="1" t="s">
        <v>36</v>
      </c>
      <c r="C44" s="3">
        <v>9.5393983647227287E-3</v>
      </c>
      <c r="D44" s="3">
        <v>-2.4404261261224747E-2</v>
      </c>
      <c r="E44" s="3">
        <v>5.1875473000109196E-3</v>
      </c>
      <c r="F44" s="3">
        <v>-2.4582715705037117E-3</v>
      </c>
      <c r="G44" s="3">
        <v>2.6384672150015831E-2</v>
      </c>
      <c r="H44" s="3">
        <v>2.0527208689600229E-3</v>
      </c>
      <c r="I44" s="3">
        <v>3.4029881935566664E-3</v>
      </c>
      <c r="J44" s="3">
        <v>-1.5011615119874477E-2</v>
      </c>
      <c r="K44" s="3">
        <v>1.1270677670836449E-2</v>
      </c>
      <c r="L44" s="3">
        <v>-1.1574529111385345E-2</v>
      </c>
      <c r="M44" s="3">
        <v>2.9017210006713867E-2</v>
      </c>
      <c r="N44" s="3">
        <v>2.4177283048629761E-3</v>
      </c>
      <c r="O44" s="3">
        <v>-8.0269770696759224E-3</v>
      </c>
      <c r="P44" s="3">
        <v>-1.42032066360116E-2</v>
      </c>
      <c r="Q44" s="3">
        <v>2.6625091210007668E-2</v>
      </c>
      <c r="R44" s="3">
        <v>6.2493799487128854E-4</v>
      </c>
      <c r="S44" s="3">
        <v>9.5270172460004687E-4</v>
      </c>
      <c r="T44" s="3">
        <v>1.6749437898397446E-2</v>
      </c>
      <c r="U44" s="3">
        <v>3.2214697450399399E-2</v>
      </c>
      <c r="V44" s="3">
        <v>-3.1216075643897057E-2</v>
      </c>
      <c r="W44" s="3">
        <v>1.9930871203541756E-2</v>
      </c>
    </row>
    <row r="45" spans="1:23">
      <c r="A45" s="1" t="s">
        <v>4</v>
      </c>
      <c r="B45" s="1" t="s">
        <v>37</v>
      </c>
      <c r="C45" s="4">
        <v>2.78269145959847E-2</v>
      </c>
      <c r="D45" s="4">
        <v>-5.35062807609471E-3</v>
      </c>
      <c r="E45" s="4">
        <v>2.1227260611615201E-2</v>
      </c>
      <c r="F45" s="4">
        <v>-1.3924312239410999E-2</v>
      </c>
      <c r="G45" s="4">
        <v>4.54061356097456E-3</v>
      </c>
      <c r="H45" s="4">
        <v>7.2467182937129204E-3</v>
      </c>
      <c r="I45" s="4">
        <v>4.5093006596615502E-3</v>
      </c>
      <c r="J45" s="4">
        <v>-1.25543028894348E-2</v>
      </c>
      <c r="K45" s="4">
        <v>-2.2421327994060599E-2</v>
      </c>
      <c r="L45" s="4">
        <v>1.31213803043602E-2</v>
      </c>
      <c r="M45" s="4">
        <v>1.20862521113524E-2</v>
      </c>
      <c r="N45" s="4">
        <v>9.2172078213662301E-3</v>
      </c>
      <c r="O45" s="4">
        <v>7.4079678471082504E-3</v>
      </c>
      <c r="P45" s="4">
        <v>-9.8854899319411604E-4</v>
      </c>
      <c r="Q45" s="4">
        <v>4.0612615941332003E-2</v>
      </c>
      <c r="R45" s="4">
        <v>-4.2656852614823E-2</v>
      </c>
      <c r="S45" s="4">
        <v>4.0423891439840501E-2</v>
      </c>
      <c r="T45" s="4">
        <v>5.5688653577208098E-2</v>
      </c>
      <c r="U45" s="4">
        <v>9.8723405605232704E-3</v>
      </c>
      <c r="V45" s="4">
        <v>-9.6987105275599103E-2</v>
      </c>
      <c r="W45" s="4">
        <v>1.25976243480148E-3</v>
      </c>
    </row>
    <row r="46" spans="1:23">
      <c r="A46" s="1" t="s">
        <v>4</v>
      </c>
      <c r="B46" s="1" t="s">
        <v>38</v>
      </c>
      <c r="C46" s="4">
        <v>7.2099534548707E-3</v>
      </c>
      <c r="D46" s="4">
        <v>3.9820075384815997E-3</v>
      </c>
      <c r="E46" s="4">
        <v>-1.3049314609446101E-2</v>
      </c>
      <c r="F46" s="4">
        <v>-2.338345026771E-2</v>
      </c>
      <c r="G46" s="4">
        <v>1.3224276012045301E-2</v>
      </c>
      <c r="H46" s="4">
        <v>1.15989631239031E-2</v>
      </c>
      <c r="I46" s="4">
        <v>8.1059693572352598E-3</v>
      </c>
      <c r="J46" s="4">
        <v>7.5190740721352801E-3</v>
      </c>
      <c r="K46" s="4">
        <v>-3.9531000237005504E-3</v>
      </c>
      <c r="L46" s="4">
        <v>4.0475045677323601E-2</v>
      </c>
      <c r="M46" s="4">
        <v>-4.4790047532186898E-2</v>
      </c>
      <c r="N46" s="4">
        <v>4.1713437031421399E-2</v>
      </c>
      <c r="O46" s="4">
        <v>5.5753527839567801E-2</v>
      </c>
      <c r="P46" s="4">
        <v>8.8533563854360196E-3</v>
      </c>
      <c r="Q46" s="4">
        <v>-9.6759410367505794E-2</v>
      </c>
      <c r="R46" s="4">
        <v>2.79600925865487E-3</v>
      </c>
      <c r="S46" s="4">
        <v>-1.02099292429302E-2</v>
      </c>
      <c r="T46" s="4">
        <v>6.3383341708244502E-3</v>
      </c>
      <c r="U46" s="4">
        <v>3.2172352739938598E-2</v>
      </c>
      <c r="V46" s="4">
        <v>2.30807513630257E-2</v>
      </c>
      <c r="W46" s="4">
        <v>2.2870869150260799E-2</v>
      </c>
    </row>
    <row r="47" spans="1:23">
      <c r="A47" s="1" t="s">
        <v>4</v>
      </c>
      <c r="B47" s="1" t="s">
        <v>39</v>
      </c>
      <c r="C47" s="3">
        <v>1.1895662173628807E-2</v>
      </c>
      <c r="D47" s="3">
        <v>-1.3044734485447407E-2</v>
      </c>
      <c r="E47" s="3">
        <v>2.4037567898631096E-2</v>
      </c>
      <c r="F47" s="3">
        <v>-1.3090400956571102E-2</v>
      </c>
      <c r="G47" s="3">
        <v>2.0687175856437534E-4</v>
      </c>
      <c r="H47" s="3">
        <v>1.4386288821697235E-2</v>
      </c>
      <c r="I47" s="3">
        <v>9.9080726504325867E-3</v>
      </c>
      <c r="J47" s="3">
        <v>-6.5905735827982426E-3</v>
      </c>
      <c r="K47" s="3">
        <v>-4.8341713845729828E-3</v>
      </c>
      <c r="L47" s="3">
        <v>-1.0810943320393562E-2</v>
      </c>
      <c r="M47" s="3">
        <v>8.4830522537231445E-3</v>
      </c>
      <c r="N47" s="3">
        <v>3.9923582226037979E-3</v>
      </c>
      <c r="O47" s="3">
        <v>-7.7070612460374832E-3</v>
      </c>
      <c r="P47" s="3">
        <v>1.8254400929436088E-3</v>
      </c>
      <c r="Q47" s="3">
        <v>-5.3037307225167751E-3</v>
      </c>
      <c r="R47" s="3">
        <v>2.9802864883095026E-3</v>
      </c>
      <c r="S47" s="3">
        <v>3.3978968858718872E-3</v>
      </c>
      <c r="T47" s="3">
        <v>2.2981969639658928E-2</v>
      </c>
      <c r="U47" s="3">
        <v>-4.0113166905939579E-3</v>
      </c>
      <c r="V47" s="3">
        <v>-1.1632904410362244E-2</v>
      </c>
      <c r="W47" s="3">
        <v>4.0459174662828445E-2</v>
      </c>
    </row>
    <row r="48" spans="1:23">
      <c r="A48" s="1" t="s">
        <v>5</v>
      </c>
      <c r="B48" s="1" t="s">
        <v>40</v>
      </c>
      <c r="C48" s="3">
        <v>3.4700566902756691E-3</v>
      </c>
      <c r="D48" s="3">
        <v>2.4371590465307236E-2</v>
      </c>
      <c r="E48" s="3">
        <v>1.3541624881327152E-2</v>
      </c>
      <c r="F48" s="3">
        <v>2.6623313315212727E-3</v>
      </c>
      <c r="G48" s="3">
        <v>5.9713697992265224E-3</v>
      </c>
      <c r="H48" s="3">
        <v>-3.1252600252628326E-2</v>
      </c>
      <c r="I48" s="3">
        <v>-1.6426801681518555E-2</v>
      </c>
      <c r="J48" s="3">
        <v>3.4330721944570541E-2</v>
      </c>
      <c r="K48" s="3">
        <v>9.7172101959586143E-3</v>
      </c>
      <c r="L48" s="3">
        <v>1.6872331500053406E-2</v>
      </c>
      <c r="M48" s="3">
        <v>1.0253051295876503E-3</v>
      </c>
      <c r="N48" s="3">
        <v>1.0309183271601796E-3</v>
      </c>
      <c r="O48" s="3">
        <v>2.3656649515032768E-2</v>
      </c>
      <c r="P48" s="3">
        <v>-1.1403532698750496E-2</v>
      </c>
      <c r="Q48" s="3">
        <v>-2.8382018208503723E-2</v>
      </c>
      <c r="R48" s="3">
        <v>-0.1588556319475174</v>
      </c>
      <c r="S48" s="3">
        <v>6.7235063761472702E-3</v>
      </c>
      <c r="T48" s="3">
        <v>1.8137969076633453E-2</v>
      </c>
      <c r="U48" s="3">
        <v>5.9184117708355188E-4</v>
      </c>
      <c r="V48" s="3">
        <v>7.501065731048584E-2</v>
      </c>
      <c r="W48" s="3">
        <v>3.5885825753211975E-2</v>
      </c>
    </row>
    <row r="49" spans="1:23">
      <c r="A49" s="1" t="s">
        <v>5</v>
      </c>
      <c r="B49" s="1" t="s">
        <v>41</v>
      </c>
      <c r="C49" s="3">
        <v>-3.1802747398614883E-2</v>
      </c>
      <c r="D49" s="3">
        <v>-1.7289536073803902E-2</v>
      </c>
      <c r="E49" s="3">
        <v>3.3975020051002502E-2</v>
      </c>
      <c r="F49" s="3">
        <v>9.013407863676548E-3</v>
      </c>
      <c r="G49" s="3">
        <v>1.6971440985798836E-2</v>
      </c>
      <c r="H49" s="3">
        <v>6.8208243465051055E-4</v>
      </c>
      <c r="I49" s="3">
        <v>5.704861250706017E-4</v>
      </c>
      <c r="J49" s="3">
        <v>2.3701073601841927E-2</v>
      </c>
      <c r="K49" s="3">
        <v>-1.3690599240362644E-2</v>
      </c>
      <c r="L49" s="3">
        <v>-2.9112596064805984E-2</v>
      </c>
      <c r="M49" s="3">
        <v>-0.1603626161813736</v>
      </c>
      <c r="N49" s="3">
        <v>7.1175429038703442E-3</v>
      </c>
      <c r="O49" s="3">
        <v>1.7645359039306641E-2</v>
      </c>
      <c r="P49" s="3">
        <v>-6.879633292555809E-4</v>
      </c>
      <c r="Q49" s="3">
        <v>7.5267598032951355E-2</v>
      </c>
      <c r="R49" s="3">
        <v>3.6774422973394394E-2</v>
      </c>
      <c r="S49" s="3">
        <v>-1.3499523513019085E-2</v>
      </c>
      <c r="T49" s="3">
        <v>-3.0490348115563393E-2</v>
      </c>
      <c r="U49" s="3">
        <v>5.4824583232402802E-2</v>
      </c>
      <c r="V49" s="3">
        <v>-1.6098808497190475E-2</v>
      </c>
      <c r="W49" s="3">
        <v>9.3679754063487053E-3</v>
      </c>
    </row>
    <row r="50" spans="1:23">
      <c r="A50" s="1" t="s">
        <v>5</v>
      </c>
      <c r="B50" s="1" t="s">
        <v>42</v>
      </c>
      <c r="C50" s="3">
        <v>2.4387627840042114E-2</v>
      </c>
      <c r="D50" s="3">
        <v>1.7742210999131203E-2</v>
      </c>
      <c r="E50" s="3">
        <v>5.5432852357625961E-2</v>
      </c>
      <c r="F50" s="3">
        <v>-2.895604632794857E-2</v>
      </c>
      <c r="G50" s="3">
        <v>-2.7163925115019083E-3</v>
      </c>
      <c r="H50" s="3">
        <v>-1.9019750878214836E-2</v>
      </c>
      <c r="I50" s="3">
        <v>9.1208480298519135E-3</v>
      </c>
      <c r="J50" s="3">
        <v>5.8143552392721176E-2</v>
      </c>
      <c r="K50" s="3">
        <v>-2.9073711484670639E-2</v>
      </c>
      <c r="L50" s="3">
        <v>4.8575461842119694E-3</v>
      </c>
      <c r="M50" s="3">
        <v>1.7317560268566012E-3</v>
      </c>
      <c r="N50" s="3">
        <v>-3.2810631673783064E-3</v>
      </c>
      <c r="O50" s="3">
        <v>2.9593454673886299E-2</v>
      </c>
      <c r="P50" s="3">
        <v>-2.6694195345044136E-2</v>
      </c>
      <c r="Q50" s="3">
        <v>5.5658929049968719E-3</v>
      </c>
      <c r="R50" s="3">
        <v>-3.0469878111034632E-3</v>
      </c>
      <c r="S50" s="3">
        <v>-4.4151828624308109E-3</v>
      </c>
      <c r="T50" s="3">
        <v>5.4263095371425152E-3</v>
      </c>
      <c r="U50" s="3">
        <v>-3.3092275261878967E-2</v>
      </c>
      <c r="V50" s="3">
        <v>-5.2012447267770767E-2</v>
      </c>
      <c r="W50" s="3">
        <v>-7.9852892085909843E-3</v>
      </c>
    </row>
    <row r="51" spans="1:23">
      <c r="A51" s="1" t="s">
        <v>6</v>
      </c>
      <c r="B51" s="1" t="s">
        <v>43</v>
      </c>
      <c r="C51" s="3">
        <v>-3.3634868450462818E-3</v>
      </c>
      <c r="D51" s="3">
        <v>1.0389828123152256E-2</v>
      </c>
      <c r="E51" s="3">
        <v>-4.4477652758359909E-2</v>
      </c>
      <c r="F51" s="3">
        <v>3.4191586077213287E-2</v>
      </c>
      <c r="G51" s="3">
        <v>-2.7730069123208523E-3</v>
      </c>
      <c r="H51" s="3">
        <v>1.94570142775774E-2</v>
      </c>
      <c r="I51" s="3">
        <v>-7.5826994143426418E-3</v>
      </c>
      <c r="J51" s="3">
        <v>-1.9644241780042648E-2</v>
      </c>
      <c r="K51" s="3">
        <v>-3.5804305225610733E-2</v>
      </c>
      <c r="L51" s="3">
        <v>2.5385454297065735E-2</v>
      </c>
      <c r="M51" s="3">
        <v>-8.5365809500217438E-3</v>
      </c>
      <c r="N51" s="3">
        <v>8.894103579223156E-3</v>
      </c>
      <c r="O51" s="3">
        <v>1.0861532064154744E-3</v>
      </c>
      <c r="P51" s="3">
        <v>5.2911527454853058E-3</v>
      </c>
      <c r="Q51" s="3">
        <v>-1.7109808977693319E-3</v>
      </c>
      <c r="R51" s="3">
        <v>2.3398457560688257E-3</v>
      </c>
      <c r="S51" s="3">
        <v>4.6411145478487015E-2</v>
      </c>
      <c r="T51" s="3">
        <v>-2.5764284655451775E-2</v>
      </c>
      <c r="U51" s="3">
        <v>1.8588263541460037E-2</v>
      </c>
      <c r="V51" s="3">
        <v>-4.7045480459928513E-2</v>
      </c>
      <c r="W51" s="3">
        <v>3.5274840891361237E-2</v>
      </c>
    </row>
    <row r="52" spans="1:23">
      <c r="A52" s="1" t="s">
        <v>6</v>
      </c>
      <c r="B52" s="1" t="s">
        <v>44</v>
      </c>
      <c r="C52" s="3">
        <v>1.871127262711525E-2</v>
      </c>
      <c r="D52" s="3">
        <v>-8.4556713700294495E-3</v>
      </c>
      <c r="E52" s="3">
        <v>-1.986393891274929E-2</v>
      </c>
      <c r="F52" s="3">
        <v>-3.6148149520158768E-2</v>
      </c>
      <c r="G52" s="3">
        <v>2.5403730571269989E-2</v>
      </c>
      <c r="H52" s="3">
        <v>-8.7148509919643402E-3</v>
      </c>
      <c r="I52" s="3">
        <v>8.7069207802414894E-3</v>
      </c>
      <c r="J52" s="3">
        <v>1.014973153360188E-3</v>
      </c>
      <c r="K52" s="3">
        <v>4.5876014046370983E-3</v>
      </c>
      <c r="L52" s="3">
        <v>-1.7407294362783432E-3</v>
      </c>
      <c r="M52" s="3">
        <v>1.5630719717592001E-3</v>
      </c>
      <c r="N52" s="3">
        <v>4.6560652554035187E-2</v>
      </c>
      <c r="O52" s="3">
        <v>-2.5891922414302826E-2</v>
      </c>
      <c r="P52" s="3">
        <v>1.8259482458233833E-2</v>
      </c>
      <c r="Q52" s="3">
        <v>-4.7387517988681793E-2</v>
      </c>
      <c r="R52" s="3">
        <v>3.5420399159193039E-2</v>
      </c>
      <c r="S52" s="3">
        <v>2.3369848728179932E-2</v>
      </c>
      <c r="T52" s="3">
        <v>-2.9192440211772919E-2</v>
      </c>
      <c r="U52" s="3">
        <v>2.5342663750052452E-2</v>
      </c>
      <c r="V52" s="3">
        <v>1.0435686446726322E-2</v>
      </c>
      <c r="W52" s="3">
        <v>-1.4883038587868214E-2</v>
      </c>
    </row>
    <row r="53" spans="1:23">
      <c r="A53" s="1" t="s">
        <v>6</v>
      </c>
      <c r="B53" s="1" t="s">
        <v>45</v>
      </c>
      <c r="C53" s="3">
        <v>4.5533599331974983E-3</v>
      </c>
      <c r="D53" s="3">
        <v>5.394649226218462E-3</v>
      </c>
      <c r="E53" s="3">
        <v>-1.8237797543406487E-2</v>
      </c>
      <c r="F53" s="3">
        <v>-4.0294751524925232E-3</v>
      </c>
      <c r="G53" s="3">
        <v>1.1842129752039909E-2</v>
      </c>
      <c r="H53" s="3">
        <v>-2.6658281683921814E-2</v>
      </c>
      <c r="I53" s="3">
        <v>1.682279072701931E-2</v>
      </c>
      <c r="J53" s="3">
        <v>-2.0940445363521576E-2</v>
      </c>
      <c r="K53" s="3">
        <v>-1.4498212374746799E-2</v>
      </c>
      <c r="L53" s="3">
        <v>5.7185767218470573E-3</v>
      </c>
      <c r="M53" s="3">
        <v>-2.0558169111609459E-2</v>
      </c>
      <c r="N53" s="3">
        <v>-6.8551272852346301E-4</v>
      </c>
      <c r="O53" s="3">
        <v>-4.9460604786872864E-3</v>
      </c>
      <c r="P53" s="3">
        <v>-9.9190874025225639E-3</v>
      </c>
      <c r="Q53" s="3">
        <v>-9.1024748980998993E-3</v>
      </c>
      <c r="R53" s="3">
        <v>5.1059236284345388E-4</v>
      </c>
      <c r="S53" s="3">
        <v>4.5509263145504519E-5</v>
      </c>
      <c r="T53" s="3">
        <v>-7.9050995409488678E-3</v>
      </c>
      <c r="U53" s="3">
        <v>-4.4317836873233318E-3</v>
      </c>
      <c r="V53" s="3">
        <v>1.3324270024895668E-2</v>
      </c>
      <c r="W53" s="3">
        <v>-5.7698837481439114E-3</v>
      </c>
    </row>
    <row r="54" spans="1:23">
      <c r="A54" s="1" t="s">
        <v>7</v>
      </c>
      <c r="B54" s="1" t="s">
        <v>46</v>
      </c>
      <c r="C54" s="3">
        <v>2.1812576800584793E-2</v>
      </c>
      <c r="D54" s="3">
        <v>8.9472886174917221E-3</v>
      </c>
      <c r="E54" s="3">
        <v>2.7638262137770653E-2</v>
      </c>
      <c r="F54" s="3">
        <v>-1.7371270805597305E-2</v>
      </c>
      <c r="G54" s="3">
        <v>-1.3438188470900059E-2</v>
      </c>
      <c r="H54" s="3">
        <v>-6.7781301913782954E-4</v>
      </c>
      <c r="I54" s="3">
        <v>1.0226326063275337E-2</v>
      </c>
      <c r="J54" s="3">
        <v>2.0471038296818733E-3</v>
      </c>
      <c r="K54" s="3">
        <v>8.5351318120956421E-3</v>
      </c>
      <c r="L54" s="3">
        <v>-1.3125935569405556E-2</v>
      </c>
      <c r="M54" s="3">
        <v>3.8246229290962219E-2</v>
      </c>
      <c r="N54" s="3">
        <v>-1.7676445422694087E-3</v>
      </c>
      <c r="O54" s="3">
        <v>-3.4421831369400024E-2</v>
      </c>
      <c r="P54" s="3">
        <v>3.4829672425985336E-2</v>
      </c>
      <c r="Q54" s="3">
        <v>-5.4946374148130417E-2</v>
      </c>
      <c r="R54" s="3">
        <v>-2.1434703841805458E-2</v>
      </c>
      <c r="S54" s="3">
        <v>4.6560522168874741E-3</v>
      </c>
      <c r="T54" s="3">
        <v>-4.7408226877450943E-2</v>
      </c>
      <c r="U54" s="3">
        <v>6.632908433675766E-2</v>
      </c>
      <c r="V54" s="3">
        <v>-9.3266163021326065E-3</v>
      </c>
      <c r="W54" s="3">
        <v>4.4577214866876602E-3</v>
      </c>
    </row>
    <row r="55" spans="1:23">
      <c r="A55" s="1" t="s">
        <v>7</v>
      </c>
      <c r="B55" s="1" t="s">
        <v>47</v>
      </c>
      <c r="C55" s="3">
        <v>-1.564475242048502E-4</v>
      </c>
      <c r="D55" s="3">
        <v>1.0555766522884369E-2</v>
      </c>
      <c r="E55" s="3">
        <v>2.0047870930284262E-3</v>
      </c>
      <c r="F55" s="3">
        <v>8.3466991782188416E-3</v>
      </c>
      <c r="G55" s="3">
        <v>-1.3008821755647659E-2</v>
      </c>
      <c r="H55" s="3">
        <v>3.819076344370842E-2</v>
      </c>
      <c r="I55" s="3">
        <v>-2.2994009777903557E-3</v>
      </c>
      <c r="J55" s="3">
        <v>-3.4242499619722366E-2</v>
      </c>
      <c r="K55" s="3">
        <v>3.3802714198827744E-2</v>
      </c>
      <c r="L55" s="3">
        <v>-5.4730262607336044E-2</v>
      </c>
      <c r="M55" s="3">
        <v>-2.2426726296544075E-2</v>
      </c>
      <c r="N55" s="3">
        <v>5.1829139702022076E-3</v>
      </c>
      <c r="O55" s="3">
        <v>-4.7288473695516586E-2</v>
      </c>
      <c r="P55" s="3">
        <v>6.6106051206588745E-2</v>
      </c>
      <c r="Q55" s="3">
        <v>-9.6055762842297554E-3</v>
      </c>
      <c r="R55" s="3">
        <v>4.8531871289014816E-3</v>
      </c>
      <c r="S55" s="3">
        <v>5.7224370539188385E-2</v>
      </c>
      <c r="T55" s="3">
        <v>3.5880263894796371E-2</v>
      </c>
      <c r="U55" s="3">
        <v>2.7848787605762482E-2</v>
      </c>
      <c r="V55" s="3">
        <v>3.6388453096151352E-2</v>
      </c>
      <c r="W55" s="3">
        <v>1.0556949302554131E-2</v>
      </c>
    </row>
    <row r="56" spans="1:23">
      <c r="A56" s="1" t="s">
        <v>7</v>
      </c>
      <c r="B56" s="1" t="s">
        <v>48</v>
      </c>
      <c r="C56" s="3">
        <v>-1.7664069309830666E-2</v>
      </c>
      <c r="D56" s="3">
        <v>-1.2680499814450741E-2</v>
      </c>
      <c r="E56" s="3">
        <v>-7.2441673837602139E-3</v>
      </c>
      <c r="F56" s="3">
        <v>-1.1903991922736168E-2</v>
      </c>
      <c r="G56" s="3">
        <v>5.3025539964437485E-3</v>
      </c>
      <c r="H56" s="3">
        <v>-1.7116982489824295E-2</v>
      </c>
      <c r="I56" s="3">
        <v>-9.1763585805892944E-3</v>
      </c>
      <c r="J56" s="3">
        <v>-6.315392442047596E-3</v>
      </c>
      <c r="K56" s="3">
        <v>4.108136985450983E-3</v>
      </c>
      <c r="L56" s="3">
        <v>1.3242989080026746E-3</v>
      </c>
      <c r="M56" s="3">
        <v>-1.5585835091769695E-2</v>
      </c>
      <c r="N56" s="3">
        <v>-2.3680755402892828E-3</v>
      </c>
      <c r="O56" s="3">
        <v>-1.1900447309017181E-2</v>
      </c>
      <c r="P56" s="3">
        <v>1.6124697402119637E-2</v>
      </c>
      <c r="Q56" s="3">
        <v>-7.3723392561078072E-3</v>
      </c>
      <c r="R56" s="3">
        <v>-1.4114499790593982E-3</v>
      </c>
      <c r="S56" s="3">
        <v>-1.7815143801271915E-3</v>
      </c>
      <c r="T56" s="3">
        <v>-5.0821220502257347E-3</v>
      </c>
      <c r="U56" s="3">
        <v>1.5277815982699394E-3</v>
      </c>
      <c r="V56" s="3">
        <v>-2.7686858084052801E-3</v>
      </c>
      <c r="W56" s="3">
        <v>-2.3779119364917278E-3</v>
      </c>
    </row>
    <row r="57" spans="1:23">
      <c r="A57" s="1" t="s">
        <v>8</v>
      </c>
      <c r="B57" s="1" t="s">
        <v>49</v>
      </c>
      <c r="C57" s="3">
        <v>2.4825764819979668E-2</v>
      </c>
      <c r="D57" s="3">
        <v>1.0606077499687672E-2</v>
      </c>
      <c r="E57" s="3">
        <v>-3.2863803207874298E-2</v>
      </c>
      <c r="F57" s="3">
        <v>2.5733979418873787E-2</v>
      </c>
      <c r="G57" s="3">
        <v>1.2400425970554352E-2</v>
      </c>
      <c r="H57" s="3">
        <v>-3.0702997464686632E-3</v>
      </c>
      <c r="I57" s="3">
        <v>-7.992657832801342E-3</v>
      </c>
      <c r="J57" s="3">
        <v>2.1461506839841604E-3</v>
      </c>
      <c r="K57" s="3">
        <v>3.0058997217565775E-3</v>
      </c>
      <c r="L57" s="3">
        <v>1.2606442905962467E-2</v>
      </c>
      <c r="M57" s="3">
        <v>-3.0759593937546015E-3</v>
      </c>
      <c r="N57" s="3">
        <v>4.175462294369936E-3</v>
      </c>
      <c r="O57" s="3">
        <v>1.8917404115200043E-2</v>
      </c>
      <c r="P57" s="3">
        <v>5.1253411918878555E-2</v>
      </c>
      <c r="Q57" s="3">
        <v>3.3018596470355988E-2</v>
      </c>
      <c r="R57" s="3">
        <v>3.1355615705251694E-2</v>
      </c>
      <c r="S57" s="3">
        <v>8.9649826288223267E-2</v>
      </c>
      <c r="T57" s="3">
        <v>-3.1649940647184849E-3</v>
      </c>
      <c r="U57" s="3">
        <v>-0.12004205584526062</v>
      </c>
      <c r="V57" s="3">
        <v>-1.5035889111459255E-2</v>
      </c>
      <c r="W57" s="3">
        <v>-1.2981702573597431E-2</v>
      </c>
    </row>
    <row r="58" spans="1:23">
      <c r="A58" s="1" t="s">
        <v>8</v>
      </c>
      <c r="B58" s="1" t="s">
        <v>50</v>
      </c>
      <c r="C58" s="3">
        <v>-3.3109236974269152E-3</v>
      </c>
      <c r="D58" s="3">
        <v>-8.3500053733587265E-3</v>
      </c>
      <c r="E58" s="3">
        <v>2.0783829968422651E-3</v>
      </c>
      <c r="F58" s="3">
        <v>2.7951172087341547E-3</v>
      </c>
      <c r="G58" s="3">
        <v>1.2723219580948353E-2</v>
      </c>
      <c r="H58" s="3">
        <v>-3.1390979420393705E-3</v>
      </c>
      <c r="I58" s="3">
        <v>4.1291797533631325E-3</v>
      </c>
      <c r="J58" s="3">
        <v>1.8987705931067467E-2</v>
      </c>
      <c r="K58" s="3">
        <v>5.0410885363817215E-2</v>
      </c>
      <c r="L58" s="3">
        <v>3.2753799110651016E-2</v>
      </c>
      <c r="M58" s="3">
        <v>3.0918456614017487E-2</v>
      </c>
      <c r="N58" s="3">
        <v>8.9889384806156158E-2</v>
      </c>
      <c r="O58" s="3">
        <v>-3.1869928352534771E-3</v>
      </c>
      <c r="P58" s="3">
        <v>-0.12036602199077606</v>
      </c>
      <c r="Q58" s="3">
        <v>-1.4832399785518646E-2</v>
      </c>
      <c r="R58" s="3">
        <v>-1.2514413334429264E-2</v>
      </c>
      <c r="S58" s="3">
        <v>1.3931943103671074E-2</v>
      </c>
      <c r="T58" s="3">
        <v>1.4218566939234734E-2</v>
      </c>
      <c r="U58" s="3">
        <v>1.5279609709978104E-2</v>
      </c>
      <c r="V58" s="3">
        <v>-1.233298983424902E-2</v>
      </c>
      <c r="W58" s="3">
        <v>3.0669037252664566E-2</v>
      </c>
    </row>
    <row r="59" spans="1:23">
      <c r="A59" s="1" t="s">
        <v>8</v>
      </c>
      <c r="B59" s="1" t="s">
        <v>51</v>
      </c>
      <c r="C59" s="3">
        <v>5.947683472186327E-3</v>
      </c>
      <c r="D59" s="3">
        <v>2.8199210646562278E-4</v>
      </c>
      <c r="E59" s="3">
        <v>2.4754772894084454E-3</v>
      </c>
      <c r="F59" s="3">
        <v>-8.6607392877340317E-3</v>
      </c>
      <c r="G59" s="3">
        <v>-9.7296526655554771E-3</v>
      </c>
      <c r="H59" s="3">
        <v>1.7388254404067993E-2</v>
      </c>
      <c r="I59" s="3">
        <v>-2.5913607329130173E-2</v>
      </c>
      <c r="J59" s="3">
        <v>3.5381924360990524E-2</v>
      </c>
      <c r="K59" s="3">
        <v>4.7824662178754807E-3</v>
      </c>
      <c r="L59" s="3">
        <v>-1.019738707691431E-2</v>
      </c>
      <c r="M59" s="3">
        <v>-8.3757797256112099E-3</v>
      </c>
      <c r="N59" s="3">
        <v>-1.7278557061217725E-4</v>
      </c>
      <c r="O59" s="3">
        <v>-7.1021486073732376E-3</v>
      </c>
      <c r="P59" s="3">
        <v>-8.1537878140807152E-3</v>
      </c>
      <c r="Q59" s="3">
        <v>-8.2690995186567307E-3</v>
      </c>
      <c r="R59" s="3">
        <v>-4.2619576561264694E-4</v>
      </c>
      <c r="S59" s="3">
        <v>-3.2808157266117632E-4</v>
      </c>
      <c r="T59" s="3">
        <v>-1.1261383071541786E-2</v>
      </c>
      <c r="U59" s="3">
        <v>-1.1974065564572811E-2</v>
      </c>
      <c r="V59" s="3">
        <v>-2.0938573870807886E-3</v>
      </c>
      <c r="W59" s="3">
        <v>4.4570360332727432E-3</v>
      </c>
    </row>
    <row r="60" spans="1:23">
      <c r="A60" s="1" t="s">
        <v>9</v>
      </c>
      <c r="B60" s="1" t="s">
        <v>52</v>
      </c>
      <c r="C60" s="3">
        <v>1.0927073657512665E-2</v>
      </c>
      <c r="D60" s="3">
        <v>1.9929297268390656E-2</v>
      </c>
      <c r="E60" s="3">
        <v>1.8091881647706032E-3</v>
      </c>
      <c r="F60" s="3">
        <v>-3.2311968505382538E-2</v>
      </c>
      <c r="G60" s="3">
        <v>-4.0824877214618027E-4</v>
      </c>
      <c r="H60" s="3">
        <v>3.6087865009903908E-3</v>
      </c>
      <c r="I60" s="3">
        <v>-1.1745501309633255E-2</v>
      </c>
      <c r="J60" s="3">
        <v>1.6545604914426804E-2</v>
      </c>
      <c r="K60" s="3">
        <v>-3.9589679799973965E-3</v>
      </c>
      <c r="L60" s="3">
        <v>2.144247991964221E-3</v>
      </c>
      <c r="M60" s="3">
        <v>1.0619175620377064E-2</v>
      </c>
      <c r="N60" s="3">
        <v>3.8884993642568588E-2</v>
      </c>
      <c r="O60" s="3">
        <v>1.2735708616673946E-2</v>
      </c>
      <c r="P60" s="3">
        <v>5.0558015704154968E-2</v>
      </c>
      <c r="Q60" s="3">
        <v>1.5823312103748322E-2</v>
      </c>
      <c r="R60" s="3">
        <v>5.8143548667430878E-2</v>
      </c>
      <c r="S60" s="3">
        <v>-3.5696301609277725E-2</v>
      </c>
      <c r="T60" s="3">
        <v>-1.1227336712181568E-2</v>
      </c>
      <c r="U60" s="3">
        <v>7.3437429964542389E-2</v>
      </c>
      <c r="V60" s="3">
        <v>3.5760749131441116E-2</v>
      </c>
      <c r="W60" s="3">
        <v>-3.1157001852989197E-2</v>
      </c>
    </row>
    <row r="61" spans="1:23">
      <c r="A61" s="1" t="s">
        <v>9</v>
      </c>
      <c r="B61" s="1" t="s">
        <v>53</v>
      </c>
      <c r="C61" s="3">
        <v>4.0747476741671562E-3</v>
      </c>
      <c r="D61" s="3">
        <v>-1.1588888242840767E-2</v>
      </c>
      <c r="E61" s="3">
        <v>1.6983902081847191E-2</v>
      </c>
      <c r="F61" s="3">
        <v>-3.8454493042081594E-3</v>
      </c>
      <c r="G61" s="3">
        <v>2.993749687448144E-3</v>
      </c>
      <c r="H61" s="3">
        <v>1.1059131473302841E-2</v>
      </c>
      <c r="I61" s="3">
        <v>3.9088800549507141E-2</v>
      </c>
      <c r="J61" s="3">
        <v>1.3516839593648911E-2</v>
      </c>
      <c r="K61" s="3">
        <v>4.935893788933754E-2</v>
      </c>
      <c r="L61" s="3">
        <v>1.6313621774315834E-2</v>
      </c>
      <c r="M61" s="3">
        <v>5.7519432157278061E-2</v>
      </c>
      <c r="N61" s="3">
        <v>-3.426867350935936E-2</v>
      </c>
      <c r="O61" s="3">
        <v>-1.0541808791458607E-2</v>
      </c>
      <c r="P61" s="3">
        <v>7.3409825563430786E-2</v>
      </c>
      <c r="Q61" s="3">
        <v>3.6741461604833603E-2</v>
      </c>
      <c r="R61" s="3">
        <v>-2.9414655640721321E-2</v>
      </c>
      <c r="S61" s="3">
        <v>3.3766642212867737E-2</v>
      </c>
      <c r="T61" s="3">
        <v>6.1734125018119812E-2</v>
      </c>
      <c r="U61" s="3">
        <v>1.5809670090675354E-2</v>
      </c>
      <c r="V61" s="3">
        <v>-1.8887493759393692E-2</v>
      </c>
      <c r="W61" s="3">
        <v>-2.6012541726231575E-2</v>
      </c>
    </row>
    <row r="62" spans="1:23">
      <c r="A62" s="1" t="s">
        <v>9</v>
      </c>
      <c r="B62" s="1" t="s">
        <v>54</v>
      </c>
      <c r="C62" s="3">
        <v>-1.8260532990098E-2</v>
      </c>
      <c r="D62" s="3">
        <v>3.085348941385746E-2</v>
      </c>
      <c r="E62" s="3">
        <v>-2.3350071161985397E-2</v>
      </c>
      <c r="F62" s="3">
        <v>6.5695997327566147E-3</v>
      </c>
      <c r="G62" s="3">
        <v>1.0444236919283867E-2</v>
      </c>
      <c r="H62" s="3">
        <v>1.4193347888067365E-3</v>
      </c>
      <c r="I62" s="3">
        <v>1.9026482477784157E-2</v>
      </c>
      <c r="J62" s="3">
        <v>-2.6329890824854374E-3</v>
      </c>
      <c r="K62" s="3">
        <v>-1.7082527279853821E-2</v>
      </c>
      <c r="L62" s="3">
        <v>-1.1374340392649174E-2</v>
      </c>
      <c r="M62" s="3">
        <v>1.076857466250658E-2</v>
      </c>
      <c r="N62" s="3">
        <v>-2.7499846182763577E-3</v>
      </c>
      <c r="O62" s="3">
        <v>-3.068841528147459E-3</v>
      </c>
      <c r="P62" s="3">
        <v>6.4992965199053288E-3</v>
      </c>
      <c r="Q62" s="3">
        <v>2.1396728698164225E-3</v>
      </c>
      <c r="R62" s="3">
        <v>-1.4410705771297216E-3</v>
      </c>
      <c r="S62" s="3">
        <v>-2.012923825532198E-3</v>
      </c>
      <c r="T62" s="3">
        <v>3.315676236525178E-3</v>
      </c>
      <c r="U62" s="3">
        <v>1.1018708348274231E-2</v>
      </c>
      <c r="V62" s="3">
        <v>-2.3139949887990952E-2</v>
      </c>
      <c r="W62" s="3">
        <v>-1.1751250363886356E-2</v>
      </c>
    </row>
    <row r="63" spans="1:23">
      <c r="A63" s="1" t="s">
        <v>10</v>
      </c>
      <c r="B63" s="1" t="s">
        <v>55</v>
      </c>
      <c r="C63" s="3">
        <v>-1.1721475049853325E-2</v>
      </c>
      <c r="D63" s="3">
        <v>8.6651826277375221E-3</v>
      </c>
      <c r="E63" s="3">
        <v>-5.2922368049621582E-3</v>
      </c>
      <c r="F63" s="3">
        <v>-1.6858214512467384E-2</v>
      </c>
      <c r="G63" s="3">
        <v>-9.9458778277039528E-3</v>
      </c>
      <c r="H63" s="3">
        <v>-3.0004073050804436E-4</v>
      </c>
      <c r="I63" s="3">
        <v>1.4649452641606331E-2</v>
      </c>
      <c r="J63" s="3">
        <v>-9.4569846987724304E-3</v>
      </c>
      <c r="K63" s="3">
        <v>1.9517889246344566E-2</v>
      </c>
      <c r="L63" s="3">
        <v>1.3288183137774467E-2</v>
      </c>
      <c r="M63" s="3">
        <v>3.4803524613380432E-3</v>
      </c>
      <c r="N63" s="3">
        <v>2.5183225050568581E-2</v>
      </c>
      <c r="O63" s="3">
        <v>4.6378998085856438E-3</v>
      </c>
      <c r="P63" s="3">
        <v>1.0846076766029E-3</v>
      </c>
      <c r="Q63" s="3">
        <v>9.0420991182327271E-2</v>
      </c>
      <c r="R63" s="3">
        <v>3.1008722260594368E-2</v>
      </c>
      <c r="S63" s="3">
        <v>-1.0062097571790218E-3</v>
      </c>
      <c r="T63" s="3">
        <v>4.0286518633365631E-2</v>
      </c>
      <c r="U63" s="3">
        <v>-5.6701913475990295E-2</v>
      </c>
      <c r="V63" s="3">
        <v>-8.2845035940408707E-3</v>
      </c>
      <c r="W63" s="3">
        <v>-4.7601837664842606E-2</v>
      </c>
    </row>
    <row r="64" spans="1:23">
      <c r="A64" s="1" t="s">
        <v>10</v>
      </c>
      <c r="B64" s="1" t="s">
        <v>56</v>
      </c>
      <c r="C64" s="3">
        <v>-5.0709600327536464E-4</v>
      </c>
      <c r="D64" s="3">
        <v>1.4440715312957764E-2</v>
      </c>
      <c r="E64" s="3">
        <v>-9.479147382080555E-3</v>
      </c>
      <c r="F64" s="3">
        <v>1.9477767869830132E-2</v>
      </c>
      <c r="G64" s="3">
        <v>1.3309529982507229E-2</v>
      </c>
      <c r="H64" s="3">
        <v>3.469342365860939E-3</v>
      </c>
      <c r="I64" s="3">
        <v>2.5283761322498322E-2</v>
      </c>
      <c r="J64" s="3">
        <v>4.6144872903823853E-3</v>
      </c>
      <c r="K64" s="3">
        <v>1.1538550024852157E-3</v>
      </c>
      <c r="L64" s="3">
        <v>9.0469621121883392E-2</v>
      </c>
      <c r="M64" s="3">
        <v>3.1045230105519295E-2</v>
      </c>
      <c r="N64" s="3">
        <v>-1.0255030356347561E-3</v>
      </c>
      <c r="O64" s="3">
        <v>4.0291279554367065E-2</v>
      </c>
      <c r="P64" s="3">
        <v>-5.6829564273357391E-2</v>
      </c>
      <c r="Q64" s="3">
        <v>-8.1818168982863426E-3</v>
      </c>
      <c r="R64" s="3">
        <v>-4.7588210552930832E-2</v>
      </c>
      <c r="S64" s="3">
        <v>-1.0946627706289291E-2</v>
      </c>
      <c r="T64" s="3">
        <v>1.9638953730463982E-2</v>
      </c>
      <c r="U64" s="3">
        <v>-3.4094988368451595E-3</v>
      </c>
      <c r="V64" s="3">
        <v>-6.938982754945755E-3</v>
      </c>
      <c r="W64" s="3">
        <v>6.3322916626930237E-2</v>
      </c>
    </row>
    <row r="65" spans="1:23">
      <c r="A65" s="1" t="s">
        <v>10</v>
      </c>
      <c r="B65" s="1" t="s">
        <v>57</v>
      </c>
      <c r="C65" s="3">
        <v>1.623883843421936E-2</v>
      </c>
      <c r="D65" s="3">
        <v>-3.8513649255037308E-2</v>
      </c>
      <c r="E65" s="3">
        <v>6.5490035340189934E-3</v>
      </c>
      <c r="F65" s="3">
        <v>2.6575233787298203E-2</v>
      </c>
      <c r="G65" s="3">
        <v>1.5116355381906033E-2</v>
      </c>
      <c r="H65" s="3">
        <v>2.0990325137972832E-2</v>
      </c>
      <c r="I65" s="3">
        <v>-2.2396337240934372E-2</v>
      </c>
      <c r="J65" s="3">
        <v>4.8406845889985561E-3</v>
      </c>
      <c r="K65" s="3">
        <v>5.3058997727930546E-3</v>
      </c>
      <c r="L65" s="3">
        <v>1.0655309073626995E-2</v>
      </c>
      <c r="M65" s="3">
        <v>-5.8211642317473888E-3</v>
      </c>
      <c r="N65" s="3">
        <v>3.9202356711030006E-3</v>
      </c>
      <c r="O65" s="3">
        <v>1.2527111917734146E-2</v>
      </c>
      <c r="P65" s="3">
        <v>7.1826418861746788E-3</v>
      </c>
      <c r="Q65" s="3">
        <v>3.5835898015648127E-3</v>
      </c>
      <c r="R65" s="3">
        <v>3.0171975959092379E-3</v>
      </c>
      <c r="S65" s="3">
        <v>3.3175083808600903E-3</v>
      </c>
      <c r="T65" s="3">
        <v>-3.1455506104975939E-3</v>
      </c>
      <c r="U65" s="3">
        <v>1.008873712271452E-2</v>
      </c>
      <c r="V65" s="3">
        <v>2.2114750754553825E-4</v>
      </c>
      <c r="W65" s="3">
        <v>1.8785841763019562E-2</v>
      </c>
    </row>
    <row r="66" spans="1:23">
      <c r="A66" s="1" t="s">
        <v>11</v>
      </c>
      <c r="B66" s="1" t="s">
        <v>58</v>
      </c>
      <c r="C66" s="3">
        <v>2.2850171662867069E-3</v>
      </c>
      <c r="D66" s="3">
        <v>-2.1792647894471884E-3</v>
      </c>
      <c r="E66" s="3">
        <v>7.0926859974861145E-2</v>
      </c>
      <c r="F66" s="3">
        <v>-3.6663364619016647E-2</v>
      </c>
      <c r="G66" s="3">
        <v>-1.6463268548250198E-2</v>
      </c>
      <c r="H66" s="3">
        <v>-2.1957950666546822E-2</v>
      </c>
      <c r="I66" s="3">
        <v>-2.1710382774472237E-2</v>
      </c>
      <c r="J66" s="3">
        <v>-4.6718348748981953E-3</v>
      </c>
      <c r="K66" s="3">
        <v>2.3912990000098944E-3</v>
      </c>
      <c r="L66" s="3">
        <v>5.8159702457487583E-3</v>
      </c>
      <c r="M66" s="3">
        <v>4.0027040988206863E-2</v>
      </c>
      <c r="N66" s="3">
        <v>-2.0324405282735825E-2</v>
      </c>
      <c r="O66" s="3">
        <v>-1.7707722261548042E-2</v>
      </c>
      <c r="P66" s="3">
        <v>-2.1793412044644356E-2</v>
      </c>
      <c r="Q66" s="3">
        <v>-3.7554018199443817E-2</v>
      </c>
      <c r="R66" s="3">
        <v>5.2345860749483109E-2</v>
      </c>
      <c r="S66" s="3">
        <v>6.9234669208526611E-3</v>
      </c>
      <c r="T66" s="3">
        <v>-1.5224134549498558E-2</v>
      </c>
      <c r="U66" s="3">
        <v>3.7431810051202774E-2</v>
      </c>
      <c r="V66" s="3">
        <v>-5.8620576746761799E-3</v>
      </c>
      <c r="W66" s="3">
        <v>-1.7090441659092903E-2</v>
      </c>
    </row>
    <row r="67" spans="1:23">
      <c r="A67" s="1" t="s">
        <v>11</v>
      </c>
      <c r="B67" s="1" t="s">
        <v>59</v>
      </c>
      <c r="C67" s="3">
        <v>-2.1602215245366096E-2</v>
      </c>
      <c r="D67" s="3">
        <v>-2.1448401734232903E-2</v>
      </c>
      <c r="E67" s="3">
        <v>-4.4518858194351196E-3</v>
      </c>
      <c r="F67" s="3">
        <v>2.4958050344139338E-3</v>
      </c>
      <c r="G67" s="3">
        <v>6.0996594838798046E-3</v>
      </c>
      <c r="H67" s="3">
        <v>4.0199488401412964E-2</v>
      </c>
      <c r="I67" s="3">
        <v>-2.0255852490663528E-2</v>
      </c>
      <c r="J67" s="3">
        <v>-1.7629554495215416E-2</v>
      </c>
      <c r="K67" s="3">
        <v>-2.1693095564842224E-2</v>
      </c>
      <c r="L67" s="3">
        <v>-3.7001028656959534E-2</v>
      </c>
      <c r="M67" s="3">
        <v>5.2513308823108673E-2</v>
      </c>
      <c r="N67" s="3">
        <v>7.6280906796455383E-3</v>
      </c>
      <c r="O67" s="3">
        <v>-1.4803996309638023E-2</v>
      </c>
      <c r="P67" s="3">
        <v>3.7278983741998672E-2</v>
      </c>
      <c r="Q67" s="3">
        <v>-6.0519683174788952E-3</v>
      </c>
      <c r="R67" s="3">
        <v>-1.6836611554026604E-2</v>
      </c>
      <c r="S67" s="3">
        <v>1.4040856622159481E-2</v>
      </c>
      <c r="T67" s="3">
        <v>-1.0002978146076202E-2</v>
      </c>
      <c r="U67" s="3">
        <v>-9.5165595412254333E-3</v>
      </c>
      <c r="V67" s="3">
        <v>-3.0780129600316286E-3</v>
      </c>
      <c r="W67" s="3">
        <v>5.9526514261960983E-2</v>
      </c>
    </row>
    <row r="68" spans="1:23">
      <c r="A68" s="1" t="s">
        <v>11</v>
      </c>
      <c r="B68" s="1" t="s">
        <v>60</v>
      </c>
      <c r="C68" s="3">
        <v>-4.7022120270412415E-5</v>
      </c>
      <c r="D68" s="3">
        <v>-1.1055747047066689E-2</v>
      </c>
      <c r="E68" s="3">
        <v>3.8087412249296904E-3</v>
      </c>
      <c r="F68" s="3">
        <v>6.8021733313798904E-3</v>
      </c>
      <c r="G68" s="3">
        <v>4.1280169971287251E-3</v>
      </c>
      <c r="H68" s="3">
        <v>-8.1616807729005814E-3</v>
      </c>
      <c r="I68" s="3">
        <v>-5.4969168268144131E-3</v>
      </c>
      <c r="J68" s="3">
        <v>-8.0254226922988892E-3</v>
      </c>
      <c r="K68" s="3">
        <v>2.5683965068310499E-3</v>
      </c>
      <c r="L68" s="3">
        <v>6.6481526009738445E-3</v>
      </c>
      <c r="M68" s="3">
        <v>1.1937202652916312E-3</v>
      </c>
      <c r="N68" s="3">
        <v>1.5593557618558407E-3</v>
      </c>
      <c r="O68" s="3">
        <v>2.4670492857694626E-3</v>
      </c>
      <c r="P68" s="3">
        <v>-2.9596628155559301E-3</v>
      </c>
      <c r="Q68" s="3">
        <v>1.5276147983968258E-2</v>
      </c>
      <c r="R68" s="3">
        <v>-4.9602898798184469E-5</v>
      </c>
      <c r="S68" s="3">
        <v>1.5028954949229956E-3</v>
      </c>
      <c r="T68" s="3">
        <v>-1.3254871591925621E-2</v>
      </c>
      <c r="U68" s="3">
        <v>-3.4812729805707932E-2</v>
      </c>
      <c r="V68" s="3">
        <v>6.4378846436738968E-3</v>
      </c>
      <c r="W68" s="3">
        <v>-2.307107113301754E-2</v>
      </c>
    </row>
    <row r="69" spans="1:23">
      <c r="A69" s="1" t="s">
        <v>12</v>
      </c>
      <c r="B69" s="1" t="s">
        <v>61</v>
      </c>
      <c r="C69" s="3">
        <v>-6.3822581432759762E-3</v>
      </c>
      <c r="D69" s="3">
        <v>4.4289384968578815E-3</v>
      </c>
      <c r="E69" s="3">
        <v>1.3993829488754272E-2</v>
      </c>
      <c r="F69" s="3">
        <v>-1.5899138525128365E-2</v>
      </c>
      <c r="G69" s="3">
        <v>-2.7251890860497952E-3</v>
      </c>
      <c r="H69" s="3">
        <v>-3.3806527499109507E-3</v>
      </c>
      <c r="I69" s="3">
        <v>5.4321680217981339E-3</v>
      </c>
      <c r="J69" s="3">
        <v>1.5227584168314934E-2</v>
      </c>
      <c r="K69" s="3">
        <v>1.0864121839404106E-2</v>
      </c>
      <c r="L69" s="3">
        <v>-8.4736605640500784E-4</v>
      </c>
      <c r="M69" s="3">
        <v>2.1400919184088707E-2</v>
      </c>
      <c r="N69" s="3">
        <v>5.2295339992269874E-4</v>
      </c>
      <c r="O69" s="3">
        <v>2.297879895195365E-3</v>
      </c>
      <c r="P69" s="3">
        <v>8.3147630095481873E-2</v>
      </c>
      <c r="Q69" s="3">
        <v>-6.6430293023586273E-2</v>
      </c>
      <c r="R69" s="3">
        <v>8.4372267127037048E-2</v>
      </c>
      <c r="S69" s="3">
        <v>-9.4306282699108124E-2</v>
      </c>
      <c r="T69" s="3">
        <v>-3.478182852268219E-2</v>
      </c>
      <c r="U69" s="3">
        <v>4.9241088330745697E-2</v>
      </c>
      <c r="V69" s="3">
        <v>2.2683804854750633E-3</v>
      </c>
      <c r="W69" s="3">
        <v>-2.8778199106454849E-2</v>
      </c>
    </row>
    <row r="70" spans="1:23">
      <c r="A70" s="1" t="s">
        <v>12</v>
      </c>
      <c r="B70" s="1" t="s">
        <v>62</v>
      </c>
      <c r="C70" s="3">
        <v>-2.8888266533613205E-3</v>
      </c>
      <c r="D70" s="3">
        <v>5.5809305049479008E-3</v>
      </c>
      <c r="E70" s="3">
        <v>1.5399285592138767E-2</v>
      </c>
      <c r="F70" s="3">
        <v>1.0706042870879173E-2</v>
      </c>
      <c r="G70" s="3">
        <v>-2.6720348978415132E-4</v>
      </c>
      <c r="H70" s="3">
        <v>2.156861312687397E-2</v>
      </c>
      <c r="I70" s="3">
        <v>2.5982790975831449E-4</v>
      </c>
      <c r="J70" s="3">
        <v>2.8439159505069256E-3</v>
      </c>
      <c r="K70" s="3">
        <v>8.1191055476665497E-2</v>
      </c>
      <c r="L70" s="3">
        <v>-6.6429004073143005E-2</v>
      </c>
      <c r="M70" s="3">
        <v>8.2950346171855927E-2</v>
      </c>
      <c r="N70" s="3">
        <v>-9.337422251701355E-2</v>
      </c>
      <c r="O70" s="3">
        <v>-3.4709818661212921E-2</v>
      </c>
      <c r="P70" s="3">
        <v>4.8479560762643814E-2</v>
      </c>
      <c r="Q70" s="3">
        <v>2.3826232645660639E-3</v>
      </c>
      <c r="R70" s="3">
        <v>-2.7695653960108757E-2</v>
      </c>
      <c r="S70" s="3">
        <v>-1.7166825011372566E-2</v>
      </c>
      <c r="T70" s="3">
        <v>5.217377096414566E-2</v>
      </c>
      <c r="U70" s="3">
        <v>-7.4001015163958073E-3</v>
      </c>
      <c r="V70" s="3">
        <v>-7.8901477158069611E-2</v>
      </c>
      <c r="W70" s="3">
        <v>1.4848743565380573E-2</v>
      </c>
    </row>
    <row r="71" spans="1:23">
      <c r="A71" s="1" t="s">
        <v>12</v>
      </c>
      <c r="B71" s="1" t="s">
        <v>63</v>
      </c>
      <c r="C71" s="3">
        <v>1.5275568701326847E-2</v>
      </c>
      <c r="D71" s="3">
        <v>1.671169325709343E-2</v>
      </c>
      <c r="E71" s="3">
        <v>-3.613361855968833E-3</v>
      </c>
      <c r="F71" s="3">
        <v>1.3428059406578541E-2</v>
      </c>
      <c r="G71" s="3">
        <v>1.5745110809803009E-2</v>
      </c>
      <c r="H71" s="3">
        <v>2.0445829257369041E-2</v>
      </c>
      <c r="I71" s="3">
        <v>-3.6401629447937012E-2</v>
      </c>
      <c r="J71" s="3">
        <v>6.3216295093297958E-3</v>
      </c>
      <c r="K71" s="3">
        <v>-1.6811678651720285E-3</v>
      </c>
      <c r="L71" s="3">
        <v>1.2300359085202217E-2</v>
      </c>
      <c r="M71" s="3">
        <v>2.5166671723127365E-2</v>
      </c>
      <c r="N71" s="3">
        <v>-6.5116136102005839E-4</v>
      </c>
      <c r="O71" s="3">
        <v>4.4782385230064392E-3</v>
      </c>
      <c r="P71" s="3">
        <v>2.0133933052420616E-2</v>
      </c>
      <c r="Q71" s="3">
        <v>-1.8494781106710434E-2</v>
      </c>
      <c r="R71" s="3">
        <v>1.0200546239502728E-4</v>
      </c>
      <c r="S71" s="3">
        <v>-3.3526422339491546E-4</v>
      </c>
      <c r="T71" s="3">
        <v>1.595473475754261E-2</v>
      </c>
      <c r="U71" s="3">
        <v>2.0272340625524521E-2</v>
      </c>
      <c r="V71" s="3">
        <v>-1.9386880099773407E-2</v>
      </c>
      <c r="W71" s="3">
        <v>5.6299050338566303E-3</v>
      </c>
    </row>
    <row r="72" spans="1:23">
      <c r="A72" s="1" t="s">
        <v>13</v>
      </c>
      <c r="B72" s="1" t="s">
        <v>64</v>
      </c>
      <c r="C72" s="3">
        <v>1.0089607909321785E-2</v>
      </c>
      <c r="D72" s="3">
        <v>8.1476597115397453E-3</v>
      </c>
      <c r="E72" s="3">
        <v>1.2210589833557606E-2</v>
      </c>
      <c r="F72" s="3">
        <v>-4.7844871878623962E-2</v>
      </c>
      <c r="G72" s="3">
        <v>3.1663335859775543E-2</v>
      </c>
      <c r="H72" s="3">
        <v>-5.0516456365585327E-2</v>
      </c>
      <c r="I72" s="3">
        <v>4.3796505779027939E-3</v>
      </c>
      <c r="J72" s="3">
        <v>1.6315683722496033E-2</v>
      </c>
      <c r="K72" s="3">
        <v>1.9064353778958321E-2</v>
      </c>
      <c r="L72" s="3">
        <v>-2.5122039951384068E-3</v>
      </c>
      <c r="M72" s="3">
        <v>-4.9305879510939121E-3</v>
      </c>
      <c r="N72" s="3">
        <v>2.2757222875952721E-2</v>
      </c>
      <c r="O72" s="3">
        <v>-7.6719662174582481E-3</v>
      </c>
      <c r="P72" s="3">
        <v>-6.2969118356704712E-2</v>
      </c>
      <c r="Q72" s="3">
        <v>0.11385107040405273</v>
      </c>
      <c r="R72" s="3">
        <v>7.9619839787483215E-2</v>
      </c>
      <c r="S72" s="3">
        <v>2.7410744223743677E-3</v>
      </c>
      <c r="T72" s="3">
        <v>7.7571466565132141E-2</v>
      </c>
      <c r="U72" s="3">
        <v>-5.1737319678068161E-2</v>
      </c>
      <c r="V72" s="3">
        <v>-3.1427375972270966E-2</v>
      </c>
      <c r="W72" s="3">
        <v>-3.1751744449138641E-2</v>
      </c>
    </row>
    <row r="73" spans="1:23">
      <c r="A73" s="1" t="s">
        <v>13</v>
      </c>
      <c r="B73" s="1" t="s">
        <v>65</v>
      </c>
      <c r="C73" s="3">
        <v>-5.0507120788097382E-2</v>
      </c>
      <c r="D73" s="3">
        <v>4.5137065462768078E-3</v>
      </c>
      <c r="E73" s="3">
        <v>1.640254445374012E-2</v>
      </c>
      <c r="F73" s="3">
        <v>1.9295843318104744E-2</v>
      </c>
      <c r="G73" s="3">
        <v>-2.562439301982522E-3</v>
      </c>
      <c r="H73" s="3">
        <v>-4.8198574222624302E-3</v>
      </c>
      <c r="I73" s="3">
        <v>2.2967047989368439E-2</v>
      </c>
      <c r="J73" s="3">
        <v>-7.7351108193397522E-3</v>
      </c>
      <c r="K73" s="3">
        <v>-6.2283467501401901E-2</v>
      </c>
      <c r="L73" s="3">
        <v>0.11388670653104782</v>
      </c>
      <c r="M73" s="3">
        <v>8.0118820071220398E-2</v>
      </c>
      <c r="N73" s="3">
        <v>2.402172889560461E-3</v>
      </c>
      <c r="O73" s="3">
        <v>7.7461861073970795E-2</v>
      </c>
      <c r="P73" s="3">
        <v>-5.1491677761077881E-2</v>
      </c>
      <c r="Q73" s="3">
        <v>-3.1514383852481842E-2</v>
      </c>
      <c r="R73" s="3">
        <v>-3.2138224691152573E-2</v>
      </c>
      <c r="S73" s="3">
        <v>3.3204641193151474E-2</v>
      </c>
      <c r="T73" s="3">
        <v>-1.3017518445849419E-2</v>
      </c>
      <c r="U73" s="3">
        <v>-8.1516437232494354E-2</v>
      </c>
      <c r="V73" s="3">
        <v>2.5318387895822525E-2</v>
      </c>
      <c r="W73" s="3">
        <v>-1.7868379130959511E-2</v>
      </c>
    </row>
    <row r="74" spans="1:23">
      <c r="A74" s="1" t="s">
        <v>13</v>
      </c>
      <c r="B74" s="1" t="s">
        <v>66</v>
      </c>
      <c r="C74" s="3">
        <v>9.1257961466908455E-3</v>
      </c>
      <c r="D74" s="3">
        <v>5.2418229170143604E-3</v>
      </c>
      <c r="E74" s="3">
        <v>-1.3305897824466228E-2</v>
      </c>
      <c r="F74" s="3">
        <v>9.6808392554521561E-3</v>
      </c>
      <c r="G74" s="3">
        <v>-1.2421966530382633E-2</v>
      </c>
      <c r="H74" s="3">
        <v>-1.4924099668860435E-2</v>
      </c>
      <c r="I74" s="3">
        <v>3.4360922873020172E-2</v>
      </c>
      <c r="J74" s="3">
        <v>-1.6309440135955811E-2</v>
      </c>
      <c r="K74" s="3">
        <v>-3.1369287171401083E-4</v>
      </c>
      <c r="L74" s="3">
        <v>2.7741577941924334E-3</v>
      </c>
      <c r="M74" s="3">
        <v>4.3101171031594276E-3</v>
      </c>
      <c r="N74" s="3">
        <v>4.0818802081048489E-3</v>
      </c>
      <c r="O74" s="3">
        <v>-3.2463588286191225E-3</v>
      </c>
      <c r="P74" s="3">
        <v>2.4206094443798065E-2</v>
      </c>
      <c r="Q74" s="3">
        <v>1.078334404155612E-3</v>
      </c>
      <c r="R74" s="3">
        <v>4.0109911933541298E-3</v>
      </c>
      <c r="S74" s="3">
        <v>4.2284140363335609E-3</v>
      </c>
      <c r="T74" s="3">
        <v>-1.2625842355191708E-3</v>
      </c>
      <c r="U74" s="3">
        <v>-7.0303152315318584E-3</v>
      </c>
      <c r="V74" s="3">
        <v>-1.438040379434824E-2</v>
      </c>
      <c r="W74" s="3">
        <v>-3.7589985877275467E-3</v>
      </c>
    </row>
    <row r="75" spans="1:23">
      <c r="A75" s="1" t="s">
        <v>14</v>
      </c>
      <c r="B75" s="1" t="s">
        <v>67</v>
      </c>
      <c r="C75" s="3">
        <v>-1.5827074646949768E-2</v>
      </c>
      <c r="D75" s="3">
        <v>-8.2921721041202545E-3</v>
      </c>
      <c r="E75" s="3">
        <v>-2.0244680345058441E-3</v>
      </c>
      <c r="F75" s="3">
        <v>5.2115358412265778E-2</v>
      </c>
      <c r="G75" s="3">
        <v>-1.0772071778774261E-2</v>
      </c>
      <c r="H75" s="3">
        <v>2.7929290663450956E-3</v>
      </c>
      <c r="I75" s="3">
        <v>3.4001730382442474E-3</v>
      </c>
      <c r="J75" s="3">
        <v>-1.5998128801584244E-3</v>
      </c>
      <c r="K75" s="3">
        <v>-1.3976630754768848E-2</v>
      </c>
      <c r="L75" s="3">
        <v>-2.1719194948673248E-2</v>
      </c>
      <c r="M75" s="3">
        <v>-3.3019058406352997E-2</v>
      </c>
      <c r="N75" s="3">
        <v>-2.9481329023838043E-2</v>
      </c>
      <c r="O75" s="3">
        <v>-3.3725420944392681E-3</v>
      </c>
      <c r="P75" s="3">
        <v>-4.6296298503875732E-2</v>
      </c>
      <c r="Q75" s="3">
        <v>-1.1951749213039875E-2</v>
      </c>
      <c r="R75" s="3">
        <v>-6.2722489237785339E-2</v>
      </c>
      <c r="S75" s="3">
        <v>8.2685209810733795E-2</v>
      </c>
      <c r="T75" s="3">
        <v>-1.7157327383756638E-2</v>
      </c>
      <c r="U75" s="3">
        <v>-5.9757355600595474E-2</v>
      </c>
      <c r="V75" s="3">
        <v>-4.3025909690186381E-4</v>
      </c>
      <c r="W75" s="3">
        <v>5.9045027941465378E-2</v>
      </c>
    </row>
    <row r="76" spans="1:23">
      <c r="A76" s="1" t="s">
        <v>14</v>
      </c>
      <c r="B76" s="1" t="s">
        <v>68</v>
      </c>
      <c r="C76" s="3">
        <v>8.4873400628566742E-3</v>
      </c>
      <c r="D76" s="3">
        <v>6.9979145191609859E-3</v>
      </c>
      <c r="E76" s="3">
        <v>6.142202764749527E-3</v>
      </c>
      <c r="F76" s="3">
        <v>-8.7962094694375992E-3</v>
      </c>
      <c r="G76" s="3">
        <v>-1.1065025813877583E-2</v>
      </c>
      <c r="H76" s="3">
        <v>-2.5385692715644836E-2</v>
      </c>
      <c r="I76" s="3">
        <v>-2.2261021658778191E-2</v>
      </c>
      <c r="J76" s="3">
        <v>6.4499042928218842E-3</v>
      </c>
      <c r="K76" s="3">
        <v>-5.2202802151441574E-2</v>
      </c>
      <c r="L76" s="3">
        <v>-7.9639581963419914E-3</v>
      </c>
      <c r="M76" s="3">
        <v>-6.0727924108505249E-2</v>
      </c>
      <c r="N76" s="3">
        <v>9.660300612449646E-2</v>
      </c>
      <c r="O76" s="3">
        <v>-8.0635827034711838E-3</v>
      </c>
      <c r="P76" s="3">
        <v>-5.7522065937519073E-2</v>
      </c>
      <c r="Q76" s="3">
        <v>1.022703479975462E-2</v>
      </c>
      <c r="R76" s="3">
        <v>7.8324444591999054E-2</v>
      </c>
      <c r="S76" s="3">
        <v>-4.0958978235721588E-2</v>
      </c>
      <c r="T76" s="3">
        <v>-2.5581667199730873E-2</v>
      </c>
      <c r="U76" s="3">
        <v>-4.179270938038826E-3</v>
      </c>
      <c r="V76" s="3">
        <v>2.8507744893431664E-2</v>
      </c>
      <c r="W76" s="3">
        <v>-2.6079915463924408E-2</v>
      </c>
    </row>
    <row r="77" spans="1:23">
      <c r="A77" s="1" t="s">
        <v>14</v>
      </c>
      <c r="B77" s="1" t="s">
        <v>69</v>
      </c>
      <c r="C77" s="3">
        <v>8.4193684160709381E-3</v>
      </c>
      <c r="D77" s="3">
        <v>1.6270700842142105E-2</v>
      </c>
      <c r="E77" s="3">
        <v>1.0186219587922096E-2</v>
      </c>
      <c r="F77" s="3">
        <v>1.26495361328125E-2</v>
      </c>
      <c r="G77" s="3">
        <v>-9.2451664386317134E-4</v>
      </c>
      <c r="H77" s="3">
        <v>2.0708194002509117E-2</v>
      </c>
      <c r="I77" s="3">
        <v>4.4935282319784164E-2</v>
      </c>
      <c r="J77" s="3">
        <v>-4.576963372528553E-3</v>
      </c>
      <c r="K77" s="3">
        <v>1.0908431373536587E-2</v>
      </c>
      <c r="L77" s="3">
        <v>2.235020138323307E-2</v>
      </c>
      <c r="M77" s="3">
        <v>1.4949116855859756E-2</v>
      </c>
      <c r="N77" s="3">
        <v>1.3732220977544785E-2</v>
      </c>
      <c r="O77" s="3">
        <v>-2.3818779736757278E-3</v>
      </c>
      <c r="P77" s="3">
        <v>2.6911282911896706E-2</v>
      </c>
      <c r="Q77" s="3">
        <v>1.3431984698399901E-3</v>
      </c>
      <c r="R77" s="3">
        <v>1.1368579231202602E-2</v>
      </c>
      <c r="S77" s="3">
        <v>1.2355875223875046E-2</v>
      </c>
      <c r="T77" s="3">
        <v>-5.7378942146897316E-3</v>
      </c>
      <c r="U77" s="3">
        <v>-3.3185040229000151E-4</v>
      </c>
      <c r="V77" s="3">
        <v>-6.9056376814842224E-3</v>
      </c>
      <c r="W77" s="3">
        <v>9.2720864340662956E-3</v>
      </c>
    </row>
    <row r="78" spans="1:23">
      <c r="A78" s="1" t="s">
        <v>15</v>
      </c>
      <c r="B78" s="1" t="s">
        <v>70</v>
      </c>
      <c r="C78" s="3">
        <v>-7.9466179013252258E-3</v>
      </c>
      <c r="D78" s="3">
        <v>-2.174175315303728E-4</v>
      </c>
      <c r="E78" s="3">
        <v>1.3644597493112087E-2</v>
      </c>
      <c r="F78" s="3">
        <v>-5.7179611176252365E-2</v>
      </c>
      <c r="G78" s="3">
        <v>4.6786908060312271E-3</v>
      </c>
      <c r="H78" s="3">
        <v>2.387150889262557E-3</v>
      </c>
      <c r="I78" s="3">
        <v>-8.3625031402334571E-4</v>
      </c>
      <c r="J78" s="3">
        <v>8.6697759106755257E-3</v>
      </c>
      <c r="K78" s="3">
        <v>5.8147786185145378E-3</v>
      </c>
      <c r="L78" s="3">
        <v>-1.0775115340948105E-2</v>
      </c>
      <c r="M78" s="3">
        <v>1.3912294991314411E-2</v>
      </c>
      <c r="N78" s="3">
        <v>2.7766257990151644E-3</v>
      </c>
      <c r="O78" s="3">
        <v>1.194788608700037E-2</v>
      </c>
      <c r="P78" s="3">
        <v>-1.3495891354978085E-2</v>
      </c>
      <c r="Q78" s="3">
        <v>-3.5074226558208466E-2</v>
      </c>
      <c r="R78" s="3">
        <v>1.7965549603104591E-2</v>
      </c>
      <c r="S78" s="3">
        <v>-3.5735715180635452E-2</v>
      </c>
      <c r="T78" s="3">
        <v>-7.7986139804124832E-3</v>
      </c>
      <c r="U78" s="3">
        <v>9.2877335846424103E-3</v>
      </c>
      <c r="V78" s="3">
        <v>2.834465354681015E-3</v>
      </c>
      <c r="W78" s="3">
        <v>-4.5670907944440842E-2</v>
      </c>
    </row>
    <row r="79" spans="1:23">
      <c r="A79" s="1" t="s">
        <v>15</v>
      </c>
      <c r="B79" s="1" t="s">
        <v>71</v>
      </c>
      <c r="C79" s="3">
        <v>2.6743721682578325E-3</v>
      </c>
      <c r="D79" s="3">
        <v>-8.5360091179609299E-4</v>
      </c>
      <c r="E79" s="3">
        <v>7.966197095811367E-3</v>
      </c>
      <c r="F79" s="3">
        <v>4.8988754861056805E-3</v>
      </c>
      <c r="G79" s="3">
        <v>-1.1220429092645645E-2</v>
      </c>
      <c r="H79" s="3">
        <v>1.3200166635215282E-2</v>
      </c>
      <c r="I79" s="3">
        <v>1.2659362982958555E-3</v>
      </c>
      <c r="J79" s="3">
        <v>1.1614573188126087E-2</v>
      </c>
      <c r="K79" s="3">
        <v>-1.5265803784132004E-2</v>
      </c>
      <c r="L79" s="3">
        <v>-3.4816086292266846E-2</v>
      </c>
      <c r="M79" s="3">
        <v>1.5969645231962204E-2</v>
      </c>
      <c r="N79" s="3">
        <v>-3.5325281322002411E-2</v>
      </c>
      <c r="O79" s="3">
        <v>-8.2283224910497665E-3</v>
      </c>
      <c r="P79" s="3">
        <v>8.3033256232738495E-3</v>
      </c>
      <c r="Q79" s="3">
        <v>2.0576696842908859E-3</v>
      </c>
      <c r="R79" s="3">
        <v>-4.5475628226995468E-2</v>
      </c>
      <c r="S79" s="3">
        <v>-4.2891941964626312E-2</v>
      </c>
      <c r="T79" s="3">
        <v>-3.0015294905751944E-3</v>
      </c>
      <c r="U79" s="3">
        <v>-3.9047680795192719E-2</v>
      </c>
      <c r="V79" s="3">
        <v>4.7071304172277451E-2</v>
      </c>
      <c r="W79" s="3">
        <v>-6.8335272371768951E-3</v>
      </c>
    </row>
    <row r="80" spans="1:23">
      <c r="A80" s="1" t="s">
        <v>15</v>
      </c>
      <c r="B80" s="1" t="s">
        <v>72</v>
      </c>
      <c r="C80" s="3">
        <v>-7.8353043645620346E-3</v>
      </c>
      <c r="D80" s="3">
        <v>-1.727752760052681E-2</v>
      </c>
      <c r="E80" s="3">
        <v>-2.0605220925062895E-3</v>
      </c>
      <c r="F80" s="3">
        <v>-1.5346006490290165E-2</v>
      </c>
      <c r="G80" s="3">
        <v>-3.773006028495729E-4</v>
      </c>
      <c r="H80" s="3">
        <v>-7.6411804184317589E-3</v>
      </c>
      <c r="I80" s="3">
        <v>2.7643017470836639E-2</v>
      </c>
      <c r="J80" s="3">
        <v>-1.7165098339319229E-2</v>
      </c>
      <c r="K80" s="3">
        <v>-2.9498854652047157E-2</v>
      </c>
      <c r="L80" s="3">
        <v>-3.8444967940449715E-3</v>
      </c>
      <c r="M80" s="3">
        <v>8.1422096118330956E-3</v>
      </c>
      <c r="N80" s="3">
        <v>-6.1181318014860153E-3</v>
      </c>
      <c r="O80" s="3">
        <v>-1.2711722403764725E-2</v>
      </c>
      <c r="P80" s="3">
        <v>-9.2696743085980415E-3</v>
      </c>
      <c r="Q80" s="3">
        <v>-5.9397472068667412E-4</v>
      </c>
      <c r="R80" s="3">
        <v>-2.4415822699666023E-3</v>
      </c>
      <c r="S80" s="3">
        <v>-3.9763124659657478E-3</v>
      </c>
      <c r="T80" s="3">
        <v>8.2570891827344894E-3</v>
      </c>
      <c r="U80" s="3">
        <v>3.2228049822151661E-3</v>
      </c>
      <c r="V80" s="3">
        <v>2.4308450520038605E-3</v>
      </c>
      <c r="W80" s="3">
        <v>4.0983371436595917E-2</v>
      </c>
    </row>
    <row r="81" spans="1:23">
      <c r="A81" s="1" t="s">
        <v>16</v>
      </c>
      <c r="B81" s="1" t="s">
        <v>73</v>
      </c>
      <c r="C81" s="3">
        <v>-5.207025445997715E-3</v>
      </c>
      <c r="D81" s="3">
        <v>-9.5082279294729233E-3</v>
      </c>
      <c r="E81" s="3">
        <v>-3.5177692770957947E-2</v>
      </c>
      <c r="F81" s="3">
        <v>-2.7758856303989887E-3</v>
      </c>
      <c r="G81" s="3">
        <v>-2.2451585158705711E-2</v>
      </c>
      <c r="H81" s="3">
        <v>-8.7364166975021362E-3</v>
      </c>
      <c r="I81" s="3">
        <v>5.424864124506712E-3</v>
      </c>
      <c r="J81" s="3">
        <v>1.346995122730732E-2</v>
      </c>
      <c r="K81" s="3">
        <v>4.3561540544033051E-2</v>
      </c>
      <c r="L81" s="3">
        <v>6.6877051722258329E-4</v>
      </c>
      <c r="M81" s="3">
        <v>-7.7998097985982895E-3</v>
      </c>
      <c r="N81" s="3">
        <v>7.9960701987147331E-3</v>
      </c>
      <c r="O81" s="3">
        <v>-4.3901912868022919E-2</v>
      </c>
      <c r="P81" s="3">
        <v>1.0743051767349243E-2</v>
      </c>
      <c r="Q81" s="3">
        <v>-5.1033254712820053E-3</v>
      </c>
      <c r="R81" s="3">
        <v>4.0128674358129501E-2</v>
      </c>
      <c r="S81" s="3">
        <v>-6.8926766514778137E-2</v>
      </c>
      <c r="T81" s="3">
        <v>4.1870284825563431E-2</v>
      </c>
      <c r="U81" s="3">
        <v>6.7331157624721527E-2</v>
      </c>
      <c r="V81" s="3">
        <v>1.0566086508333683E-2</v>
      </c>
      <c r="W81" s="3">
        <v>-3.4072704613208771E-2</v>
      </c>
    </row>
    <row r="82" spans="1:23">
      <c r="A82" s="1" t="s">
        <v>16</v>
      </c>
      <c r="B82" s="1" t="s">
        <v>74</v>
      </c>
      <c r="C82" s="4">
        <v>-6.9883478388773901E-3</v>
      </c>
      <c r="D82" s="4">
        <v>4.9445073364348001E-3</v>
      </c>
      <c r="E82" s="4">
        <v>1.1937380558145401E-2</v>
      </c>
      <c r="F82" s="4">
        <v>3.9933791678968301E-2</v>
      </c>
      <c r="G82" s="4">
        <v>1.41450373979196E-3</v>
      </c>
      <c r="H82" s="4">
        <v>-9.6135307645944801E-3</v>
      </c>
      <c r="I82" s="4">
        <v>2.8593310846441E-3</v>
      </c>
      <c r="J82" s="4">
        <v>-4.30089647982363E-2</v>
      </c>
      <c r="K82" s="4">
        <v>-1.0733656476607999E-3</v>
      </c>
      <c r="L82" s="4">
        <v>-3.7046255372755799E-3</v>
      </c>
      <c r="M82" s="4">
        <v>2.9841159058002099E-2</v>
      </c>
      <c r="N82" s="4">
        <v>-6.3328720047598194E-2</v>
      </c>
      <c r="O82" s="4">
        <v>4.1794510807916699E-2</v>
      </c>
      <c r="P82" s="4">
        <v>6.2714603383381098E-2</v>
      </c>
      <c r="Q82" s="4">
        <v>1.02848253714133E-2</v>
      </c>
      <c r="R82" s="4">
        <v>-2.8000369933111901E-2</v>
      </c>
      <c r="S82" s="4">
        <v>-1.10631012504803E-2</v>
      </c>
      <c r="T82" s="4">
        <v>-1.451577167384E-2</v>
      </c>
      <c r="U82" s="4">
        <v>-3.0628688692219401E-4</v>
      </c>
      <c r="V82" s="4">
        <v>-2.6703870495492301E-2</v>
      </c>
      <c r="W82" s="4">
        <v>0.106110341147655</v>
      </c>
    </row>
    <row r="83" spans="1:23">
      <c r="A83" s="1" t="s">
        <v>16</v>
      </c>
      <c r="B83" s="1" t="s">
        <v>75</v>
      </c>
      <c r="C83" s="3">
        <v>-1.6099495813250542E-2</v>
      </c>
      <c r="D83" s="3">
        <v>-2.1135006099939346E-2</v>
      </c>
      <c r="E83" s="3">
        <v>4.9367793835699558E-3</v>
      </c>
      <c r="F83" s="3">
        <v>1.8987581133842468E-2</v>
      </c>
      <c r="G83" s="3">
        <v>-2.1827096119523048E-2</v>
      </c>
      <c r="H83" s="3">
        <v>-2.0455978810787201E-2</v>
      </c>
      <c r="I83" s="3">
        <v>-2.8937416151165962E-2</v>
      </c>
      <c r="J83" s="3">
        <v>1.3684949837625027E-2</v>
      </c>
      <c r="K83" s="3">
        <v>-1.5440493589267135E-3</v>
      </c>
      <c r="L83" s="3">
        <v>-1.0323383845388889E-2</v>
      </c>
      <c r="M83" s="3">
        <v>4.997759242542088E-4</v>
      </c>
      <c r="N83" s="3">
        <v>-4.542982205748558E-3</v>
      </c>
      <c r="O83" s="3">
        <v>-2.3776724934577942E-2</v>
      </c>
      <c r="P83" s="3">
        <v>-7.65183474868536E-3</v>
      </c>
      <c r="Q83" s="3">
        <v>-2.1024229936301708E-3</v>
      </c>
      <c r="R83" s="3">
        <v>-1.9487143727019429E-3</v>
      </c>
      <c r="S83" s="3">
        <v>-3.0867927707731724E-3</v>
      </c>
      <c r="T83" s="3">
        <v>-3.202119842171669E-2</v>
      </c>
      <c r="U83" s="3">
        <v>-1.8631892278790474E-2</v>
      </c>
      <c r="V83" s="3">
        <v>-1.6753606498241425E-2</v>
      </c>
      <c r="W83" s="3">
        <v>3.2064893748611212E-3</v>
      </c>
    </row>
    <row r="84" spans="1:23">
      <c r="A84" s="1" t="s">
        <v>17</v>
      </c>
      <c r="B84" s="1" t="s">
        <v>76</v>
      </c>
      <c r="C84" s="3">
        <v>-1.0691531002521515E-2</v>
      </c>
      <c r="D84" s="3">
        <v>-2.4354069028049707E-3</v>
      </c>
      <c r="E84" s="3">
        <v>2.7223948389291763E-2</v>
      </c>
      <c r="F84" s="3">
        <v>2.0466398447751999E-2</v>
      </c>
      <c r="G84" s="3">
        <v>-1.6065303236246109E-2</v>
      </c>
      <c r="H84" s="3">
        <v>-1.8031435087323189E-2</v>
      </c>
      <c r="I84" s="3">
        <v>4.6457943972200155E-4</v>
      </c>
      <c r="J84" s="3">
        <v>-1.0952653363347054E-2</v>
      </c>
      <c r="K84" s="3">
        <v>1.8675936385989189E-2</v>
      </c>
      <c r="L84" s="3">
        <v>-2.0070416852831841E-2</v>
      </c>
      <c r="M84" s="3">
        <v>1.8739847466349602E-2</v>
      </c>
      <c r="N84" s="3">
        <v>4.299493134021759E-2</v>
      </c>
      <c r="O84" s="3">
        <v>-2.3423152044415474E-2</v>
      </c>
      <c r="P84" s="3">
        <v>-1.6819475218653679E-2</v>
      </c>
      <c r="Q84" s="3">
        <v>-3.5925488919019699E-2</v>
      </c>
      <c r="R84" s="3">
        <v>5.9496596455574036E-2</v>
      </c>
      <c r="S84" s="3">
        <v>-9.4031937420368195E-2</v>
      </c>
      <c r="T84" s="3">
        <v>3.944128006696701E-2</v>
      </c>
      <c r="U84" s="3">
        <v>-4.2392857372760773E-2</v>
      </c>
      <c r="V84" s="3">
        <v>2.6980226393789053E-3</v>
      </c>
      <c r="W84" s="3">
        <v>-6.6252879798412323E-2</v>
      </c>
    </row>
    <row r="85" spans="1:23">
      <c r="A85" s="1" t="s">
        <v>17</v>
      </c>
      <c r="B85" s="1" t="s">
        <v>77</v>
      </c>
      <c r="C85" s="4">
        <v>-1.4122883764273E-2</v>
      </c>
      <c r="D85" s="4">
        <v>-1.6822281404692101E-3</v>
      </c>
      <c r="E85" s="4">
        <v>-1.62169375010341E-2</v>
      </c>
      <c r="F85" s="4">
        <v>7.68134453110636E-3</v>
      </c>
      <c r="G85" s="4">
        <v>-1.9007506955078399E-2</v>
      </c>
      <c r="H85" s="4">
        <v>1.3033462186572E-2</v>
      </c>
      <c r="I85" s="4">
        <v>2.79385732355211E-2</v>
      </c>
      <c r="J85" s="4">
        <v>-2.1663709163176101E-2</v>
      </c>
      <c r="K85" s="4">
        <v>-5.0108913255725203E-2</v>
      </c>
      <c r="L85" s="4">
        <v>-3.2889109096387502E-2</v>
      </c>
      <c r="M85" s="4">
        <v>3.0478449045456199E-2</v>
      </c>
      <c r="N85" s="4">
        <v>-7.9373610606391004E-2</v>
      </c>
      <c r="O85" s="4">
        <v>3.8631845214170298E-2</v>
      </c>
      <c r="P85" s="4">
        <v>-5.5342523712973997E-2</v>
      </c>
      <c r="Q85" s="4">
        <v>2.6989791649842899E-3</v>
      </c>
      <c r="R85" s="4">
        <v>-4.96978826385088E-2</v>
      </c>
      <c r="S85" s="4">
        <v>-2.9645502879583001E-2</v>
      </c>
      <c r="T85" s="4">
        <v>2.5226127586793598E-3</v>
      </c>
      <c r="U85" s="4">
        <v>1.31683800396668E-2</v>
      </c>
      <c r="V85" s="4">
        <v>7.6323721359783298E-2</v>
      </c>
      <c r="W85" s="4">
        <v>-1.27147129644901E-2</v>
      </c>
    </row>
    <row r="86" spans="1:23">
      <c r="A86" s="1" t="s">
        <v>17</v>
      </c>
      <c r="B86" s="1" t="s">
        <v>78</v>
      </c>
      <c r="C86" s="4">
        <v>-3.4792649720033202E-2</v>
      </c>
      <c r="D86" s="4">
        <v>2.87212748911559E-3</v>
      </c>
      <c r="E86" s="4">
        <v>-8.9624709655444605E-3</v>
      </c>
      <c r="F86" s="4">
        <v>-2.2378666339572801E-3</v>
      </c>
      <c r="G86" s="4">
        <v>2.37532901380932E-2</v>
      </c>
      <c r="H86" s="4">
        <v>7.4506074593415602E-3</v>
      </c>
      <c r="I86" s="4">
        <v>-4.4080985980162399E-3</v>
      </c>
      <c r="J86" s="4">
        <v>-1.6390720316098201E-2</v>
      </c>
      <c r="K86" s="4">
        <v>-7.9905489663240105E-3</v>
      </c>
      <c r="L86" s="4">
        <v>-4.9341795410712203E-3</v>
      </c>
      <c r="M86" s="4">
        <v>1.46065232471015E-2</v>
      </c>
      <c r="N86" s="4">
        <v>-1.2671405592771499E-3</v>
      </c>
      <c r="O86" s="4">
        <v>-2.2311388445829302E-3</v>
      </c>
      <c r="P86" s="4">
        <v>1.4482743610363899E-2</v>
      </c>
      <c r="Q86" s="4">
        <v>1.5267294535459199E-3</v>
      </c>
      <c r="R86" s="4">
        <v>-2.2736427800308101E-3</v>
      </c>
      <c r="S86" s="4">
        <v>-2.2253520367304601E-3</v>
      </c>
      <c r="T86" s="4">
        <v>-1.26351731587364E-2</v>
      </c>
      <c r="U86" s="4">
        <v>-8.7680936270999599E-3</v>
      </c>
      <c r="V86" s="4">
        <v>3.9796511259255303E-4</v>
      </c>
      <c r="W86" s="4">
        <v>-8.5873267462077407E-3</v>
      </c>
    </row>
    <row r="87" spans="1:23">
      <c r="A87" s="1" t="s">
        <v>18</v>
      </c>
      <c r="B87" s="1" t="s">
        <v>79</v>
      </c>
      <c r="C87" s="3">
        <v>4.8790010623633862E-3</v>
      </c>
      <c r="D87" s="3">
        <v>-9.2744836583733559E-3</v>
      </c>
      <c r="E87" s="3">
        <v>-7.4028270319104195E-3</v>
      </c>
      <c r="F87" s="3">
        <v>-4.0025409311056137E-2</v>
      </c>
      <c r="G87" s="3">
        <v>2.3609388154000044E-3</v>
      </c>
      <c r="H87" s="3">
        <v>2.5406153872609138E-2</v>
      </c>
      <c r="I87" s="3">
        <v>-1.3253976590931416E-2</v>
      </c>
      <c r="J87" s="3">
        <v>-4.9403514713048935E-3</v>
      </c>
      <c r="K87" s="3">
        <v>5.5446363985538483E-3</v>
      </c>
      <c r="L87" s="3">
        <v>3.8321726024150848E-3</v>
      </c>
      <c r="M87" s="3">
        <v>3.3532117959111929E-3</v>
      </c>
      <c r="N87" s="3">
        <v>-1.2785792350769043E-2</v>
      </c>
      <c r="O87" s="3">
        <v>4.5543452724814415E-3</v>
      </c>
      <c r="P87" s="3">
        <v>-1.5999069437384605E-2</v>
      </c>
      <c r="Q87" s="3">
        <v>4.5573193579912186E-2</v>
      </c>
      <c r="R87" s="3">
        <v>6.7573323845863342E-2</v>
      </c>
      <c r="S87" s="3">
        <v>3.6935251206159592E-2</v>
      </c>
      <c r="T87" s="3">
        <v>-2.6288885623216629E-2</v>
      </c>
      <c r="U87" s="3">
        <v>-0.10716082155704498</v>
      </c>
      <c r="V87" s="3">
        <v>5.8921143412590027E-2</v>
      </c>
      <c r="W87" s="3">
        <v>1.3993409462273121E-2</v>
      </c>
    </row>
    <row r="88" spans="1:23">
      <c r="A88" s="1" t="s">
        <v>18</v>
      </c>
      <c r="B88" s="1" t="s">
        <v>80</v>
      </c>
      <c r="C88" s="3">
        <v>2.5973832234740257E-2</v>
      </c>
      <c r="D88" s="3">
        <v>-1.3024460524320602E-2</v>
      </c>
      <c r="E88" s="3">
        <v>-5.0749713554978371E-3</v>
      </c>
      <c r="F88" s="3">
        <v>5.1219230517745018E-3</v>
      </c>
      <c r="G88" s="3">
        <v>4.0391501970589161E-3</v>
      </c>
      <c r="H88" s="3">
        <v>3.2065999694168568E-3</v>
      </c>
      <c r="I88" s="3">
        <v>-1.3577908277511597E-2</v>
      </c>
      <c r="J88" s="3">
        <v>4.8192148096859455E-3</v>
      </c>
      <c r="K88" s="3">
        <v>-1.7596989870071411E-2</v>
      </c>
      <c r="L88" s="3">
        <v>4.606911912560463E-2</v>
      </c>
      <c r="M88" s="3">
        <v>6.6076397895812988E-2</v>
      </c>
      <c r="N88" s="3">
        <v>3.7964776158332825E-2</v>
      </c>
      <c r="O88" s="3">
        <v>-2.6140319183468819E-2</v>
      </c>
      <c r="P88" s="3">
        <v>-0.10770177096128464</v>
      </c>
      <c r="Q88" s="3">
        <v>5.8923617005348206E-2</v>
      </c>
      <c r="R88" s="3">
        <v>1.4985683374106884E-2</v>
      </c>
      <c r="S88" s="3">
        <v>2.7095450088381767E-2</v>
      </c>
      <c r="T88" s="3">
        <v>-4.4200953096151352E-2</v>
      </c>
      <c r="U88" s="3">
        <v>3.8318841252475977E-3</v>
      </c>
      <c r="V88" s="3">
        <v>1.2136891484260559E-2</v>
      </c>
      <c r="W88" s="3">
        <v>1.0921900160610676E-2</v>
      </c>
    </row>
    <row r="89" spans="1:23">
      <c r="A89" s="1" t="s">
        <v>18</v>
      </c>
      <c r="B89" s="1" t="s">
        <v>81</v>
      </c>
      <c r="C89" s="3">
        <v>5.1718191243708134E-3</v>
      </c>
      <c r="D89" s="3">
        <v>8.3906797226518393E-4</v>
      </c>
      <c r="E89" s="3">
        <v>-4.7370221465826035E-2</v>
      </c>
      <c r="F89" s="3">
        <v>1.0436211712658405E-2</v>
      </c>
      <c r="G89" s="3">
        <v>-1.4778655953705311E-2</v>
      </c>
      <c r="H89" s="3">
        <v>-3.72769795358181E-2</v>
      </c>
      <c r="I89" s="3">
        <v>1.6633881255984306E-2</v>
      </c>
      <c r="J89" s="3">
        <v>-6.3067339360713959E-3</v>
      </c>
      <c r="K89" s="3">
        <v>-6.994142197072506E-3</v>
      </c>
      <c r="L89" s="3">
        <v>9.7722243517637253E-3</v>
      </c>
      <c r="M89" s="3">
        <v>-5.5919373407959938E-3</v>
      </c>
      <c r="N89" s="3">
        <v>-2.3762299679219723E-3</v>
      </c>
      <c r="O89" s="3">
        <v>3.575251204892993E-3</v>
      </c>
      <c r="P89" s="3">
        <v>-4.3204058893024921E-3</v>
      </c>
      <c r="Q89" s="3">
        <v>2.0125057548284531E-2</v>
      </c>
      <c r="R89" s="3">
        <v>-9.0134621132165194E-4</v>
      </c>
      <c r="S89" s="3">
        <v>-1.433237106539309E-3</v>
      </c>
      <c r="T89" s="3">
        <v>-1.3105043210089207E-2</v>
      </c>
      <c r="U89" s="3">
        <v>-1.1695224093273282E-3</v>
      </c>
      <c r="V89" s="3">
        <v>-1.3741444796323776E-2</v>
      </c>
      <c r="W89" s="3">
        <v>-1.7691612243652344E-2</v>
      </c>
    </row>
    <row r="90" spans="1:23">
      <c r="A90" s="1" t="s">
        <v>19</v>
      </c>
      <c r="B90" s="1" t="s">
        <v>82</v>
      </c>
      <c r="C90" s="3">
        <v>-2.3179678246378899E-3</v>
      </c>
      <c r="D90" s="3">
        <v>1.510376762598753E-2</v>
      </c>
      <c r="E90" s="3">
        <v>1.0012364014983177E-2</v>
      </c>
      <c r="F90" s="3">
        <v>-2.6825204491615295E-2</v>
      </c>
      <c r="G90" s="3">
        <v>1.2780793942511082E-2</v>
      </c>
      <c r="H90" s="3">
        <v>4.27287258207798E-2</v>
      </c>
      <c r="I90" s="3">
        <v>-3.3124331384897232E-2</v>
      </c>
      <c r="J90" s="3">
        <v>-1.3652465306222439E-2</v>
      </c>
      <c r="K90" s="3">
        <v>-2.9176060110330582E-2</v>
      </c>
      <c r="L90" s="3">
        <v>4.7731939703226089E-3</v>
      </c>
      <c r="M90" s="3">
        <v>1.4321763999760151E-2</v>
      </c>
      <c r="N90" s="3">
        <v>-5.9633753262460232E-3</v>
      </c>
      <c r="O90" s="3">
        <v>-3.3869244158267975E-2</v>
      </c>
      <c r="P90" s="3">
        <v>-8.7512798607349396E-2</v>
      </c>
      <c r="Q90" s="3">
        <v>3.1175339594483376E-2</v>
      </c>
      <c r="R90" s="3">
        <v>-1.5772704035043716E-2</v>
      </c>
      <c r="S90" s="3">
        <v>-2.7918264269828796E-2</v>
      </c>
      <c r="T90" s="3">
        <v>1.659969799220562E-2</v>
      </c>
      <c r="U90" s="3">
        <v>-5.669141560792923E-2</v>
      </c>
      <c r="V90" s="3">
        <v>1.2235443107783794E-2</v>
      </c>
      <c r="W90" s="3">
        <v>-4.0802326053380966E-2</v>
      </c>
    </row>
    <row r="91" spans="1:23">
      <c r="A91" s="1" t="s">
        <v>19</v>
      </c>
      <c r="B91" s="1" t="s">
        <v>83</v>
      </c>
      <c r="C91" s="3">
        <v>4.7076929360628128E-2</v>
      </c>
      <c r="D91" s="3">
        <v>-2.8177762404084206E-2</v>
      </c>
      <c r="E91" s="3">
        <v>-9.2409998178482056E-3</v>
      </c>
      <c r="F91" s="3">
        <v>-2.4381361901760101E-2</v>
      </c>
      <c r="G91" s="3">
        <v>8.1711448729038239E-3</v>
      </c>
      <c r="H91" s="3">
        <v>1.8508702516555786E-2</v>
      </c>
      <c r="I91" s="3">
        <v>-1.0662153363227844E-3</v>
      </c>
      <c r="J91" s="3">
        <v>-3.0112156644463539E-2</v>
      </c>
      <c r="K91" s="3">
        <v>-8.0296725034713745E-2</v>
      </c>
      <c r="L91" s="3">
        <v>3.5617981106042862E-2</v>
      </c>
      <c r="M91" s="3">
        <v>-9.4548603519797325E-3</v>
      </c>
      <c r="N91" s="3">
        <v>-2.5466717779636383E-2</v>
      </c>
      <c r="O91" s="3">
        <v>2.0324291661381721E-2</v>
      </c>
      <c r="P91" s="3">
        <v>-5.1391441375017166E-2</v>
      </c>
      <c r="Q91" s="3">
        <v>1.5589971095323563E-2</v>
      </c>
      <c r="R91" s="3">
        <v>-3.910430520772934E-2</v>
      </c>
      <c r="S91" s="3">
        <v>5.441279336810112E-2</v>
      </c>
      <c r="T91" s="3">
        <v>6.135447695851326E-2</v>
      </c>
      <c r="U91" s="3">
        <v>9.5459623262286186E-3</v>
      </c>
      <c r="V91" s="3">
        <v>4.3900027871131897E-2</v>
      </c>
      <c r="W91" s="3">
        <v>-1.4224148355424404E-2</v>
      </c>
    </row>
    <row r="92" spans="1:23">
      <c r="A92" s="1" t="s">
        <v>19</v>
      </c>
      <c r="B92" s="1" t="s">
        <v>84</v>
      </c>
      <c r="C92" s="3">
        <v>-9.8359556868672371E-3</v>
      </c>
      <c r="D92" s="3">
        <v>1.9780567381531E-3</v>
      </c>
      <c r="E92" s="3">
        <v>2.7841303963214159E-3</v>
      </c>
      <c r="F92" s="3">
        <v>-2.2120941430330276E-3</v>
      </c>
      <c r="G92" s="3">
        <v>-2.3858282715082169E-2</v>
      </c>
      <c r="H92" s="3">
        <v>-2.3143161088228226E-2</v>
      </c>
      <c r="I92" s="3">
        <v>-2.9833780601620674E-2</v>
      </c>
      <c r="J92" s="3">
        <v>1.5159132890403271E-2</v>
      </c>
      <c r="K92" s="3">
        <v>1.2041928712278605E-3</v>
      </c>
      <c r="L92" s="3">
        <v>-1.0683345608413219E-2</v>
      </c>
      <c r="M92" s="3">
        <v>5.6334715336561203E-3</v>
      </c>
      <c r="N92" s="3">
        <v>-2.3794432636350393E-3</v>
      </c>
      <c r="O92" s="3">
        <v>5.9243971481919289E-3</v>
      </c>
      <c r="P92" s="3">
        <v>-1.4960292726755142E-2</v>
      </c>
      <c r="Q92" s="3">
        <v>2.3971688002347946E-2</v>
      </c>
      <c r="R92" s="3">
        <v>-2.4716384359635413E-4</v>
      </c>
      <c r="S92" s="3">
        <v>-2.0903593394905329E-3</v>
      </c>
      <c r="T92" s="3">
        <v>1.8764245323836803E-3</v>
      </c>
      <c r="U92" s="3">
        <v>-3.8404837250709534E-2</v>
      </c>
      <c r="V92" s="3">
        <v>-2.8390404768288136E-3</v>
      </c>
      <c r="W92" s="3">
        <v>-2.4406304582953453E-2</v>
      </c>
    </row>
    <row r="93" spans="1:23">
      <c r="A93" s="1" t="s">
        <v>20</v>
      </c>
      <c r="B93" s="1" t="s">
        <v>85</v>
      </c>
      <c r="C93" s="3">
        <v>-1.6943853348493576E-2</v>
      </c>
      <c r="D93" s="3">
        <v>-6.7566446959972382E-3</v>
      </c>
      <c r="E93" s="3">
        <v>-4.696819931268692E-2</v>
      </c>
      <c r="F93" s="3">
        <v>3.7916053086519241E-2</v>
      </c>
      <c r="G93" s="3">
        <v>5.2967239171266556E-2</v>
      </c>
      <c r="H93" s="3">
        <v>-1.8173752352595329E-2</v>
      </c>
      <c r="I93" s="3">
        <v>7.4570463038980961E-3</v>
      </c>
      <c r="J93" s="3">
        <v>-1.1011107824742794E-2</v>
      </c>
      <c r="K93" s="3">
        <v>7.3641217313706875E-3</v>
      </c>
      <c r="L93" s="3">
        <v>3.9489353075623512E-3</v>
      </c>
      <c r="M93" s="3">
        <v>1.2915338389575481E-2</v>
      </c>
      <c r="N93" s="3">
        <v>1.3693050481379032E-2</v>
      </c>
      <c r="O93" s="3">
        <v>2.4135513231158257E-3</v>
      </c>
      <c r="P93" s="3">
        <v>-5.2622620016336441E-2</v>
      </c>
      <c r="Q93" s="3">
        <v>6.6909618675708771E-2</v>
      </c>
      <c r="R93" s="3">
        <v>-8.7785959243774414E-2</v>
      </c>
      <c r="S93" s="3">
        <v>-3.4352727234363556E-2</v>
      </c>
      <c r="T93" s="3">
        <v>-9.9178992211818695E-2</v>
      </c>
      <c r="U93" s="3">
        <v>9.2300333082675934E-2</v>
      </c>
      <c r="V93" s="3">
        <v>-0.16259375214576721</v>
      </c>
      <c r="W93" s="3">
        <v>0.10710042715072632</v>
      </c>
    </row>
    <row r="94" spans="1:23">
      <c r="A94" s="1" t="s">
        <v>20</v>
      </c>
      <c r="B94" s="1" t="s">
        <v>86</v>
      </c>
      <c r="C94" s="3">
        <v>-1.7446478828787804E-2</v>
      </c>
      <c r="D94" s="3">
        <v>7.7232429757714272E-3</v>
      </c>
      <c r="E94" s="3">
        <v>-1.0836885310709476E-2</v>
      </c>
      <c r="F94" s="3">
        <v>7.0686074905097485E-3</v>
      </c>
      <c r="G94" s="3">
        <v>4.5303655788302422E-3</v>
      </c>
      <c r="H94" s="3">
        <v>1.2963706627488136E-2</v>
      </c>
      <c r="I94" s="3">
        <v>1.3151192106306553E-2</v>
      </c>
      <c r="J94" s="3">
        <v>2.6812371797859669E-3</v>
      </c>
      <c r="K94" s="3">
        <v>-5.4731383919715881E-2</v>
      </c>
      <c r="L94" s="3">
        <v>6.7595586180686951E-2</v>
      </c>
      <c r="M94" s="3">
        <v>-9.0452708303928375E-2</v>
      </c>
      <c r="N94" s="3">
        <v>-3.4410063177347183E-2</v>
      </c>
      <c r="O94" s="3">
        <v>-9.9274434149265289E-2</v>
      </c>
      <c r="P94" s="3">
        <v>9.1106340289115906E-2</v>
      </c>
      <c r="Q94" s="3">
        <v>-0.1624554842710495</v>
      </c>
      <c r="R94" s="3">
        <v>0.10850944370031357</v>
      </c>
      <c r="S94" s="3">
        <v>8.4788590669631958E-2</v>
      </c>
      <c r="T94" s="3">
        <v>-4.9054484814405441E-2</v>
      </c>
      <c r="U94" s="3">
        <v>-4.9370605498552322E-2</v>
      </c>
      <c r="V94" s="3">
        <v>-4.9092035740613937E-2</v>
      </c>
      <c r="W94" s="3">
        <v>5.4414089769124985E-2</v>
      </c>
    </row>
    <row r="95" spans="1:23">
      <c r="A95" s="1" t="s">
        <v>20</v>
      </c>
      <c r="B95" s="1" t="s">
        <v>87</v>
      </c>
      <c r="C95" s="3">
        <v>2.2176690399646759E-2</v>
      </c>
      <c r="D95" s="3">
        <v>6.0740538174286485E-4</v>
      </c>
      <c r="E95" s="3">
        <v>-4.8707998357713223E-3</v>
      </c>
      <c r="F95" s="3">
        <v>7.4380072765052319E-3</v>
      </c>
      <c r="G95" s="3">
        <v>1.4212337322533131E-2</v>
      </c>
      <c r="H95" s="3">
        <v>-4.6692979522049427E-3</v>
      </c>
      <c r="I95" s="3">
        <v>-1.124951895326376E-2</v>
      </c>
      <c r="J95" s="3">
        <v>9.6610351465642452E-4</v>
      </c>
      <c r="K95" s="3">
        <v>1.9486261531710625E-2</v>
      </c>
      <c r="L95" s="3">
        <v>-2.0986722782254219E-2</v>
      </c>
      <c r="M95" s="3">
        <v>1.8297541886568069E-2</v>
      </c>
      <c r="N95" s="3">
        <v>4.3810862116515636E-3</v>
      </c>
      <c r="O95" s="3">
        <v>4.2464840225875378E-3</v>
      </c>
      <c r="P95" s="3">
        <v>1.5901621431112289E-2</v>
      </c>
      <c r="Q95" s="3">
        <v>3.0787397176027298E-2</v>
      </c>
      <c r="R95" s="3">
        <v>1.8402261193841696E-3</v>
      </c>
      <c r="S95" s="3">
        <v>3.0042286962270737E-3</v>
      </c>
      <c r="T95" s="3">
        <v>-8.0106137320399284E-3</v>
      </c>
      <c r="U95" s="3">
        <v>-1.7286850139498711E-2</v>
      </c>
      <c r="V95" s="3">
        <v>-1.4082347042858601E-2</v>
      </c>
      <c r="W95" s="3">
        <v>-7.8420257195830345E-3</v>
      </c>
    </row>
    <row r="96" spans="1:23">
      <c r="A96" s="1" t="s">
        <v>21</v>
      </c>
      <c r="B96" s="1" t="s">
        <v>88</v>
      </c>
      <c r="C96" s="3">
        <v>-1.4340597204864025E-2</v>
      </c>
      <c r="D96" s="3">
        <v>-6.5875258296728134E-3</v>
      </c>
      <c r="E96" s="3">
        <v>5.566135048866272E-3</v>
      </c>
      <c r="F96" s="3">
        <v>-7.2712707333266735E-3</v>
      </c>
      <c r="G96" s="3">
        <v>2.1824617870151997E-3</v>
      </c>
      <c r="H96" s="3">
        <v>-1.4881594106554985E-2</v>
      </c>
      <c r="I96" s="3">
        <v>-9.2259692028164864E-3</v>
      </c>
      <c r="J96" s="3">
        <v>2.9635664075613022E-2</v>
      </c>
      <c r="K96" s="3">
        <v>1.7474330961704254E-2</v>
      </c>
      <c r="L96" s="3">
        <v>1.51138158980757E-3</v>
      </c>
      <c r="M96" s="3">
        <v>7.9884734004735947E-3</v>
      </c>
      <c r="N96" s="3">
        <v>-5.0447847694158554E-2</v>
      </c>
      <c r="O96" s="3">
        <v>-6.4199739135801792E-3</v>
      </c>
      <c r="P96" s="3">
        <v>-0.1479254812002182</v>
      </c>
      <c r="Q96" s="3">
        <v>-7.8821733593940735E-2</v>
      </c>
      <c r="R96" s="3">
        <v>-3.0913380905985832E-2</v>
      </c>
      <c r="S96" s="3">
        <v>-9.6165649592876434E-2</v>
      </c>
      <c r="T96" s="3">
        <v>2.4458145722746849E-2</v>
      </c>
      <c r="U96" s="3">
        <v>-4.773023072630167E-3</v>
      </c>
      <c r="V96" s="3">
        <v>3.9340618997812271E-2</v>
      </c>
      <c r="W96" s="3">
        <v>-1.8011297797784209E-3</v>
      </c>
    </row>
    <row r="97" spans="1:23">
      <c r="A97" s="1" t="s">
        <v>21</v>
      </c>
      <c r="B97" s="1" t="s">
        <v>89</v>
      </c>
      <c r="C97" s="3">
        <v>-1.4839250594377518E-2</v>
      </c>
      <c r="D97" s="3">
        <v>-9.2245535925030708E-3</v>
      </c>
      <c r="E97" s="3">
        <v>2.9311569407582283E-2</v>
      </c>
      <c r="F97" s="3">
        <v>1.7159853130578995E-2</v>
      </c>
      <c r="G97" s="3">
        <v>1.185321481898427E-3</v>
      </c>
      <c r="H97" s="3">
        <v>7.6610678806900978E-3</v>
      </c>
      <c r="I97" s="3">
        <v>-5.0930045545101166E-2</v>
      </c>
      <c r="J97" s="3">
        <v>-6.6230003722012043E-3</v>
      </c>
      <c r="K97" s="3">
        <v>-0.14794300496578217</v>
      </c>
      <c r="L97" s="3">
        <v>-7.8596904873847961E-2</v>
      </c>
      <c r="M97" s="3">
        <v>-3.1169094145298004E-2</v>
      </c>
      <c r="N97" s="3">
        <v>-9.6202626824378967E-2</v>
      </c>
      <c r="O97" s="3">
        <v>2.427687868475914E-2</v>
      </c>
      <c r="P97" s="3">
        <v>-5.0098570063710213E-3</v>
      </c>
      <c r="Q97" s="3">
        <v>3.8927048444747925E-2</v>
      </c>
      <c r="R97" s="3">
        <v>-1.9895096775144339E-3</v>
      </c>
      <c r="S97" s="3">
        <v>0.10048029571771622</v>
      </c>
      <c r="T97" s="3">
        <v>2.2146694362163544E-2</v>
      </c>
      <c r="U97" s="3">
        <v>-1.1104926466941833E-2</v>
      </c>
      <c r="V97" s="3">
        <v>3.617454320192337E-2</v>
      </c>
      <c r="W97" s="3">
        <v>5.1211996469646692E-4</v>
      </c>
    </row>
    <row r="98" spans="1:23">
      <c r="A98" s="1" t="s">
        <v>21</v>
      </c>
      <c r="B98" s="1" t="s">
        <v>90</v>
      </c>
      <c r="C98" s="3">
        <v>1.4215908013284206E-2</v>
      </c>
      <c r="D98" s="3">
        <v>-1.573091559112072E-2</v>
      </c>
      <c r="E98" s="3">
        <v>3.0912483111023903E-2</v>
      </c>
      <c r="F98" s="3">
        <v>6.2792669050395489E-3</v>
      </c>
      <c r="G98" s="3">
        <v>-3.8574363570660353E-3</v>
      </c>
      <c r="H98" s="3">
        <v>5.6704025715589523E-2</v>
      </c>
      <c r="I98" s="3">
        <v>-3.3150643110275269E-2</v>
      </c>
      <c r="J98" s="3">
        <v>6.0231601819396019E-3</v>
      </c>
      <c r="K98" s="3">
        <v>-6.2112938612699509E-3</v>
      </c>
      <c r="L98" s="3">
        <v>4.4244779273867607E-3</v>
      </c>
      <c r="M98" s="3">
        <v>1.7558746039867401E-2</v>
      </c>
      <c r="N98" s="3">
        <v>4.8933387733995914E-3</v>
      </c>
      <c r="O98" s="3">
        <v>6.9507518783211708E-3</v>
      </c>
      <c r="P98" s="3">
        <v>-2.9256760608404875E-3</v>
      </c>
      <c r="Q98" s="3">
        <v>7.7897929586470127E-3</v>
      </c>
      <c r="R98" s="3">
        <v>3.9419243112206459E-3</v>
      </c>
      <c r="S98" s="3">
        <v>6.6988603211939335E-3</v>
      </c>
      <c r="T98" s="3">
        <v>-1.8042828887701035E-2</v>
      </c>
      <c r="U98" s="3">
        <v>-2.1529851481318474E-2</v>
      </c>
      <c r="V98" s="3">
        <v>-1.4261419884860516E-2</v>
      </c>
      <c r="W98" s="3">
        <v>-1.7945334315299988E-2</v>
      </c>
    </row>
    <row r="99" spans="1:23">
      <c r="A99" s="1" t="s">
        <v>22</v>
      </c>
      <c r="B99" s="1" t="s">
        <v>91</v>
      </c>
      <c r="C99" s="3">
        <v>2.0277025178074837E-2</v>
      </c>
      <c r="D99" s="3">
        <v>2.5842937175184488E-3</v>
      </c>
      <c r="E99" s="3">
        <v>9.6427751705050468E-3</v>
      </c>
      <c r="F99" s="3">
        <v>-2.9133815318346024E-2</v>
      </c>
      <c r="G99" s="3">
        <v>-1.9715987145900726E-3</v>
      </c>
      <c r="H99" s="3">
        <v>-2.3306874558329582E-2</v>
      </c>
      <c r="I99" s="3">
        <v>-7.9462695866823196E-3</v>
      </c>
      <c r="J99" s="3">
        <v>1.1901317164301872E-2</v>
      </c>
      <c r="K99" s="3">
        <v>3.8497928529977798E-2</v>
      </c>
      <c r="L99" s="3">
        <v>2.4604769423604012E-2</v>
      </c>
      <c r="M99" s="3">
        <v>2.8517376631498337E-2</v>
      </c>
      <c r="N99" s="3">
        <v>-2.4104312062263489E-2</v>
      </c>
      <c r="O99" s="3">
        <v>2.1310064941644669E-2</v>
      </c>
      <c r="P99" s="3">
        <v>1.3134650886058807E-2</v>
      </c>
      <c r="Q99" s="3">
        <v>-6.4810022711753845E-2</v>
      </c>
      <c r="R99" s="3">
        <v>9.9821627140045166E-2</v>
      </c>
      <c r="S99" s="3">
        <v>-0.10511606186628342</v>
      </c>
      <c r="T99" s="3">
        <v>-4.7812532633543015E-2</v>
      </c>
      <c r="U99" s="3">
        <v>-2.4679610505700111E-2</v>
      </c>
      <c r="V99" s="3">
        <v>1.9048188114538789E-3</v>
      </c>
      <c r="W99" s="3">
        <v>-0.14333523809909821</v>
      </c>
    </row>
    <row r="100" spans="1:23">
      <c r="A100" s="1" t="s">
        <v>22</v>
      </c>
      <c r="B100" s="1" t="s">
        <v>92</v>
      </c>
      <c r="C100" s="3">
        <v>-2.316640131175518E-2</v>
      </c>
      <c r="D100" s="3">
        <v>-8.1529896706342697E-3</v>
      </c>
      <c r="E100" s="3">
        <v>1.2098402716219425E-2</v>
      </c>
      <c r="F100" s="3">
        <v>3.8286749273538589E-2</v>
      </c>
      <c r="G100" s="3">
        <v>2.5246299803256989E-2</v>
      </c>
      <c r="H100" s="3">
        <v>2.8678487986326218E-2</v>
      </c>
      <c r="I100" s="3">
        <v>-2.4101791903376579E-2</v>
      </c>
      <c r="J100" s="3">
        <v>2.1901141852140427E-2</v>
      </c>
      <c r="K100" s="3">
        <v>1.1429916135966778E-2</v>
      </c>
      <c r="L100" s="3">
        <v>-6.4588576555252075E-2</v>
      </c>
      <c r="M100" s="3">
        <v>9.8764590919017792E-2</v>
      </c>
      <c r="N100" s="3">
        <v>-0.10395312309265137</v>
      </c>
      <c r="O100" s="3">
        <v>-4.7485709190368652E-2</v>
      </c>
      <c r="P100" s="3">
        <v>-2.5183649733662605E-2</v>
      </c>
      <c r="Q100" s="3">
        <v>2.5376912672072649E-3</v>
      </c>
      <c r="R100" s="3">
        <v>-0.14181804656982422</v>
      </c>
      <c r="S100" s="3">
        <v>2.7481840923428535E-2</v>
      </c>
      <c r="T100" s="3">
        <v>-1.5745054930448532E-2</v>
      </c>
      <c r="U100" s="3">
        <v>-3.8015510886907578E-2</v>
      </c>
      <c r="V100" s="3">
        <v>4.9425149336457253E-3</v>
      </c>
      <c r="W100" s="3">
        <v>5.417376384139061E-2</v>
      </c>
    </row>
    <row r="101" spans="1:23">
      <c r="A101" s="1" t="s">
        <v>22</v>
      </c>
      <c r="B101" s="1" t="s">
        <v>93</v>
      </c>
      <c r="C101" s="3">
        <v>1.3587531633675098E-2</v>
      </c>
      <c r="D101" s="3">
        <v>-6.2428656965494156E-3</v>
      </c>
      <c r="E101" s="3">
        <v>1.1108944192528725E-2</v>
      </c>
      <c r="F101" s="3">
        <v>-9.3217436224222183E-3</v>
      </c>
      <c r="G101" s="3">
        <v>-1.6062561422586441E-2</v>
      </c>
      <c r="H101" s="3">
        <v>-1.8994315760210156E-3</v>
      </c>
      <c r="I101" s="3">
        <v>-2.0692886784672737E-2</v>
      </c>
      <c r="J101" s="3">
        <v>5.6891879066824913E-3</v>
      </c>
      <c r="K101" s="3">
        <v>1.1763597140088677E-3</v>
      </c>
      <c r="L101" s="3">
        <v>-3.0600535683333874E-3</v>
      </c>
      <c r="M101" s="3">
        <v>1.0203414596617222E-2</v>
      </c>
      <c r="N101" s="3">
        <v>3.0569578520953655E-3</v>
      </c>
      <c r="O101" s="3">
        <v>6.3334638252854347E-3</v>
      </c>
      <c r="P101" s="3">
        <v>1.1230207048356533E-2</v>
      </c>
      <c r="Q101" s="3">
        <v>1.2766117230057716E-2</v>
      </c>
      <c r="R101" s="3">
        <v>1.5105258207768202E-3</v>
      </c>
      <c r="S101" s="3">
        <v>2.0456009078770876E-3</v>
      </c>
      <c r="T101" s="3">
        <v>-1.8384475260972977E-2</v>
      </c>
      <c r="U101" s="3">
        <v>-2.7374140918254852E-2</v>
      </c>
      <c r="V101" s="3">
        <v>-5.8343363925814629E-3</v>
      </c>
      <c r="W101" s="3">
        <v>-1.0679214261472225E-2</v>
      </c>
    </row>
    <row r="102" spans="1:23">
      <c r="A102" s="1" t="s">
        <v>23</v>
      </c>
      <c r="B102" s="1" t="s">
        <v>94</v>
      </c>
      <c r="C102" s="3">
        <v>-4.3580993078649044E-3</v>
      </c>
      <c r="D102" s="3">
        <v>-1.8953258171677589E-2</v>
      </c>
      <c r="E102" s="3">
        <v>1.8234614282846451E-2</v>
      </c>
      <c r="F102" s="3">
        <v>4.5282844454050064E-2</v>
      </c>
      <c r="G102" s="3">
        <v>2.6870638132095337E-2</v>
      </c>
      <c r="H102" s="3">
        <v>2.4220214691013098E-3</v>
      </c>
      <c r="I102" s="3">
        <v>-1.0235825553536415E-2</v>
      </c>
      <c r="J102" s="3">
        <v>-5.9217185480520129E-4</v>
      </c>
      <c r="K102" s="3">
        <v>1.0915768332779408E-2</v>
      </c>
      <c r="L102" s="3">
        <v>-8.2843918353319168E-3</v>
      </c>
      <c r="M102" s="3">
        <v>3.1663324683904648E-2</v>
      </c>
      <c r="N102" s="3">
        <v>-1.2954059988260269E-2</v>
      </c>
      <c r="O102" s="3">
        <v>1.8467769026756287E-2</v>
      </c>
      <c r="P102" s="3">
        <v>8.8298935443162918E-3</v>
      </c>
      <c r="Q102" s="3">
        <v>-2.4827437475323677E-2</v>
      </c>
      <c r="R102" s="3">
        <v>-2.9822338372468948E-2</v>
      </c>
      <c r="S102" s="3">
        <v>-5.6820502504706383E-3</v>
      </c>
      <c r="T102" s="3">
        <v>4.5189518481492996E-2</v>
      </c>
      <c r="U102" s="3">
        <v>6.2155667692422867E-3</v>
      </c>
      <c r="V102" s="3">
        <v>-3.3131293952465057E-2</v>
      </c>
      <c r="W102" s="3">
        <v>-4.2935263365507126E-2</v>
      </c>
    </row>
    <row r="103" spans="1:23">
      <c r="A103" s="1" t="s">
        <v>23</v>
      </c>
      <c r="B103" s="1" t="s">
        <v>95</v>
      </c>
      <c r="C103" s="3">
        <v>1.3418853050097823E-3</v>
      </c>
      <c r="D103" s="3">
        <v>-1.1967887170612812E-2</v>
      </c>
      <c r="E103" s="3">
        <v>-1.629212056286633E-3</v>
      </c>
      <c r="F103" s="3">
        <v>9.0005313977599144E-3</v>
      </c>
      <c r="G103" s="3">
        <v>-8.6168162524700165E-3</v>
      </c>
      <c r="H103" s="3">
        <v>3.0458062887191772E-2</v>
      </c>
      <c r="I103" s="3">
        <v>-1.4417118392884731E-2</v>
      </c>
      <c r="J103" s="3">
        <v>1.8155379220843315E-2</v>
      </c>
      <c r="K103" s="3">
        <v>3.9609530940651894E-3</v>
      </c>
      <c r="L103" s="3">
        <v>-2.6224240660667419E-2</v>
      </c>
      <c r="M103" s="3">
        <v>-3.3205565065145493E-2</v>
      </c>
      <c r="N103" s="3">
        <v>-4.8168683424592018E-3</v>
      </c>
      <c r="O103" s="3">
        <v>4.4405777007341385E-2</v>
      </c>
      <c r="P103" s="3">
        <v>3.916359506547451E-3</v>
      </c>
      <c r="Q103" s="3">
        <v>-3.3243417739868164E-2</v>
      </c>
      <c r="R103" s="3">
        <v>-4.1365351527929306E-2</v>
      </c>
      <c r="S103" s="3">
        <v>1.2174422154203057E-3</v>
      </c>
      <c r="T103" s="3">
        <v>-1.1788162402808666E-2</v>
      </c>
      <c r="U103" s="3">
        <v>1.1115239933133125E-2</v>
      </c>
      <c r="V103" s="3">
        <v>4.0873367339372635E-2</v>
      </c>
      <c r="W103" s="3">
        <v>-3.400827944278717E-2</v>
      </c>
    </row>
    <row r="104" spans="1:23">
      <c r="A104" s="1" t="s">
        <v>23</v>
      </c>
      <c r="B104" s="1" t="s">
        <v>96</v>
      </c>
      <c r="C104" s="3">
        <v>9.7099505364894867E-3</v>
      </c>
      <c r="D104" s="3">
        <v>7.1307504549622536E-3</v>
      </c>
      <c r="E104" s="3">
        <v>8.1216702237725258E-3</v>
      </c>
      <c r="F104" s="3">
        <v>5.0676055252552032E-4</v>
      </c>
      <c r="G104" s="3">
        <v>-1.9741559401154518E-2</v>
      </c>
      <c r="H104" s="3">
        <v>-5.7646501809358597E-3</v>
      </c>
      <c r="I104" s="3">
        <v>-2.7237061411142349E-2</v>
      </c>
      <c r="J104" s="3">
        <v>1.2888782657682896E-3</v>
      </c>
      <c r="K104" s="3">
        <v>7.7445441856980324E-3</v>
      </c>
      <c r="L104" s="3">
        <v>-2.1287770941853523E-2</v>
      </c>
      <c r="M104" s="3">
        <v>1.4311379753053188E-2</v>
      </c>
      <c r="N104" s="3">
        <v>1.1775793973356485E-3</v>
      </c>
      <c r="O104" s="3">
        <v>3.1377347186207771E-3</v>
      </c>
      <c r="P104" s="3">
        <v>-6.7303716205060482E-3</v>
      </c>
      <c r="Q104" s="3">
        <v>2.2063435986638069E-2</v>
      </c>
      <c r="R104" s="3">
        <v>1.2642822694033384E-3</v>
      </c>
      <c r="S104" s="3">
        <v>1.2445943430066109E-3</v>
      </c>
      <c r="T104" s="3">
        <v>1.2435657903552055E-2</v>
      </c>
      <c r="U104" s="3">
        <v>-2.0183887332677841E-2</v>
      </c>
      <c r="V104" s="3">
        <v>1.1833530850708485E-2</v>
      </c>
      <c r="W104" s="3">
        <v>6.0702627524733543E-3</v>
      </c>
    </row>
    <row r="105" spans="1:23">
      <c r="A105" s="1" t="s">
        <v>24</v>
      </c>
      <c r="B105" s="1" t="s">
        <v>97</v>
      </c>
      <c r="C105" s="3">
        <v>1.0313515551388264E-2</v>
      </c>
      <c r="D105" s="3">
        <v>-5.6694023078307509E-4</v>
      </c>
      <c r="E105" s="3">
        <v>-1.0238916613161564E-2</v>
      </c>
      <c r="F105" s="3">
        <v>-2.363138273358345E-2</v>
      </c>
      <c r="G105" s="3">
        <v>1.4718564227223396E-2</v>
      </c>
      <c r="H105" s="3">
        <v>-9.8631735891103745E-3</v>
      </c>
      <c r="I105" s="3">
        <v>6.053440272808075E-3</v>
      </c>
      <c r="J105" s="3">
        <v>1.7689228057861328E-2</v>
      </c>
      <c r="K105" s="3">
        <v>1.4386222697794437E-2</v>
      </c>
      <c r="L105" s="3">
        <v>-2.5135371834039688E-2</v>
      </c>
      <c r="M105" s="3">
        <v>6.8910941481590271E-3</v>
      </c>
      <c r="N105" s="3">
        <v>-2.051094634225592E-4</v>
      </c>
      <c r="O105" s="3">
        <v>1.2862724252045155E-2</v>
      </c>
      <c r="P105" s="3">
        <v>7.4207782745361328E-2</v>
      </c>
      <c r="Q105" s="3">
        <v>1.1689923703670502E-2</v>
      </c>
      <c r="R105" s="3">
        <v>9.3101680278778076E-2</v>
      </c>
      <c r="S105" s="3">
        <v>-4.2754597961902618E-2</v>
      </c>
      <c r="T105" s="3">
        <v>6.7571528255939484E-2</v>
      </c>
      <c r="U105" s="3">
        <v>1.0597158223390579E-2</v>
      </c>
      <c r="V105" s="3">
        <v>-1.3649615459144115E-2</v>
      </c>
      <c r="W105" s="3">
        <v>-6.1364129185676575E-2</v>
      </c>
    </row>
    <row r="106" spans="1:23">
      <c r="A106" s="1" t="s">
        <v>24</v>
      </c>
      <c r="B106" s="1" t="s">
        <v>98</v>
      </c>
      <c r="C106" s="3">
        <v>-9.3189021572470665E-3</v>
      </c>
      <c r="D106" s="3">
        <v>5.9745674952864647E-3</v>
      </c>
      <c r="E106" s="3">
        <v>1.7817510291934013E-2</v>
      </c>
      <c r="F106" s="3">
        <v>1.3927215710282326E-2</v>
      </c>
      <c r="G106" s="3">
        <v>-2.4248972535133362E-2</v>
      </c>
      <c r="H106" s="3">
        <v>7.0103658363223076E-3</v>
      </c>
      <c r="I106" s="3">
        <v>-7.945405668579042E-4</v>
      </c>
      <c r="J106" s="3">
        <v>1.3680516742169857E-2</v>
      </c>
      <c r="K106" s="3">
        <v>7.1089386940002441E-2</v>
      </c>
      <c r="L106" s="3">
        <v>1.2144432403147221E-2</v>
      </c>
      <c r="M106" s="3">
        <v>9.0879715979099274E-2</v>
      </c>
      <c r="N106" s="3">
        <v>-4.0696471929550171E-2</v>
      </c>
      <c r="O106" s="3">
        <v>6.8107888102531433E-2</v>
      </c>
      <c r="P106" s="3">
        <v>9.7139673307538033E-3</v>
      </c>
      <c r="Q106" s="3">
        <v>-1.2831404805183411E-2</v>
      </c>
      <c r="R106" s="3">
        <v>-5.8909796178340912E-2</v>
      </c>
      <c r="S106" s="3">
        <v>9.1561637818813324E-3</v>
      </c>
      <c r="T106" s="3">
        <v>-7.9613697016611695E-4</v>
      </c>
      <c r="U106" s="3">
        <v>1.8828745931386948E-2</v>
      </c>
      <c r="V106" s="3">
        <v>4.073956236243248E-2</v>
      </c>
      <c r="W106" s="3">
        <v>1.4726960100233555E-2</v>
      </c>
    </row>
    <row r="107" spans="1:23">
      <c r="A107" s="1" t="s">
        <v>24</v>
      </c>
      <c r="B107" s="1" t="s">
        <v>99</v>
      </c>
      <c r="C107" s="3">
        <v>2.4380329996347427E-3</v>
      </c>
      <c r="D107" s="3">
        <v>3.7860644515603781E-3</v>
      </c>
      <c r="E107" s="3">
        <v>-1.6063403338193893E-2</v>
      </c>
      <c r="F107" s="3">
        <v>1.0357516817748547E-2</v>
      </c>
      <c r="G107" s="3">
        <v>-2.5728544220328331E-2</v>
      </c>
      <c r="H107" s="3">
        <v>-8.5697276517748833E-3</v>
      </c>
      <c r="I107" s="3">
        <v>-1.994019839912653E-3</v>
      </c>
      <c r="J107" s="3">
        <v>-1.3250007294118404E-2</v>
      </c>
      <c r="K107" s="3">
        <v>-1.2084413319826126E-2</v>
      </c>
      <c r="L107" s="3">
        <v>1.0093973949551582E-2</v>
      </c>
      <c r="M107" s="3">
        <v>5.8816480450332165E-3</v>
      </c>
      <c r="N107" s="3">
        <v>1.0128607391379774E-4</v>
      </c>
      <c r="O107" s="3">
        <v>1.6931645572185516E-2</v>
      </c>
      <c r="P107" s="3">
        <v>3.286801278591156E-2</v>
      </c>
      <c r="Q107" s="3">
        <v>-7.1951048448681831E-3</v>
      </c>
      <c r="R107" s="3">
        <v>1.0395044228062034E-3</v>
      </c>
      <c r="S107" s="3">
        <v>6.8995181936770678E-4</v>
      </c>
      <c r="T107" s="3">
        <v>1.7321094870567322E-2</v>
      </c>
      <c r="U107" s="3">
        <v>6.4541161991655827E-3</v>
      </c>
      <c r="V107" s="3">
        <v>-7.2512035258114338E-3</v>
      </c>
      <c r="W107" s="3">
        <v>-6.1122293118387461E-4</v>
      </c>
    </row>
    <row r="108" spans="1:23">
      <c r="A108" s="1" t="s">
        <v>25</v>
      </c>
      <c r="B108" s="1" t="s">
        <v>100</v>
      </c>
      <c r="C108" s="3">
        <v>6.9171702489256859E-3</v>
      </c>
      <c r="D108" s="3">
        <v>-5.2145668305456638E-3</v>
      </c>
      <c r="E108" s="3">
        <v>2.6877909898757935E-2</v>
      </c>
      <c r="F108" s="3">
        <v>-2.2596690803766251E-2</v>
      </c>
      <c r="G108" s="3">
        <v>-1.6291594132781029E-2</v>
      </c>
      <c r="H108" s="3">
        <v>-2.9569944366812706E-2</v>
      </c>
      <c r="I108" s="3">
        <v>2.4189767427742481E-3</v>
      </c>
      <c r="J108" s="3">
        <v>7.5510675087571144E-3</v>
      </c>
      <c r="K108" s="3">
        <v>7.051222026348114E-3</v>
      </c>
      <c r="L108" s="3">
        <v>1.7910553142428398E-2</v>
      </c>
      <c r="M108" s="3">
        <v>1.7608780413866043E-2</v>
      </c>
      <c r="N108" s="3">
        <v>1.6545088961720467E-2</v>
      </c>
      <c r="O108" s="3">
        <v>1.7130391206592321E-3</v>
      </c>
      <c r="P108" s="3">
        <v>6.4875282347202301E-2</v>
      </c>
      <c r="Q108" s="3">
        <v>-5.5016178637742996E-2</v>
      </c>
      <c r="R108" s="3">
        <v>-2.7166318148374557E-2</v>
      </c>
      <c r="S108" s="3">
        <v>-1.5383535996079445E-2</v>
      </c>
      <c r="T108" s="3">
        <v>4.1981089860200882E-2</v>
      </c>
      <c r="U108" s="3">
        <v>7.3340587317943573E-2</v>
      </c>
      <c r="V108" s="3">
        <v>-4.4678792357444763E-2</v>
      </c>
      <c r="W108" s="3">
        <v>-5.5314235389232635E-2</v>
      </c>
    </row>
    <row r="109" spans="1:23">
      <c r="A109" s="1" t="s">
        <v>25</v>
      </c>
      <c r="B109" s="1" t="s">
        <v>101</v>
      </c>
      <c r="C109" s="3">
        <v>-2.8623281046748161E-2</v>
      </c>
      <c r="D109" s="3">
        <v>3.0522951856255531E-3</v>
      </c>
      <c r="E109" s="3">
        <v>7.7009708620607853E-3</v>
      </c>
      <c r="F109" s="3">
        <v>6.9159953854978085E-3</v>
      </c>
      <c r="G109" s="3">
        <v>1.8320251256227493E-2</v>
      </c>
      <c r="H109" s="3">
        <v>1.768960990011692E-2</v>
      </c>
      <c r="I109" s="3">
        <v>1.6020061448216438E-2</v>
      </c>
      <c r="J109" s="3">
        <v>1.7844783142209053E-3</v>
      </c>
      <c r="K109" s="3">
        <v>6.3490301370620728E-2</v>
      </c>
      <c r="L109" s="3">
        <v>-5.4127596318721771E-2</v>
      </c>
      <c r="M109" s="3">
        <v>-2.8962805867195129E-2</v>
      </c>
      <c r="N109" s="3">
        <v>-1.4578187838196754E-2</v>
      </c>
      <c r="O109" s="3">
        <v>4.2536322027444839E-2</v>
      </c>
      <c r="P109" s="3">
        <v>7.2976291179656982E-2</v>
      </c>
      <c r="Q109" s="3">
        <v>-4.4819172471761703E-2</v>
      </c>
      <c r="R109" s="3">
        <v>-5.4869811981916428E-2</v>
      </c>
      <c r="S109" s="3">
        <v>5.3846791386604309E-2</v>
      </c>
      <c r="T109" s="3">
        <v>-3.8801718503236771E-2</v>
      </c>
      <c r="U109" s="3">
        <v>-5.0711654126644135E-2</v>
      </c>
      <c r="V109" s="3">
        <v>1.4997400343418121E-2</v>
      </c>
      <c r="W109" s="3">
        <v>-1.8114274367690086E-2</v>
      </c>
    </row>
    <row r="110" spans="1:23">
      <c r="A110" s="1" t="s">
        <v>25</v>
      </c>
      <c r="B110" s="1" t="s">
        <v>102</v>
      </c>
      <c r="C110" s="3">
        <v>-1.1633003130555153E-2</v>
      </c>
      <c r="D110" s="3">
        <v>3.094017505645752E-3</v>
      </c>
      <c r="E110" s="3">
        <v>7.1750902570784092E-3</v>
      </c>
      <c r="F110" s="3">
        <v>-3.8756001740694046E-3</v>
      </c>
      <c r="G110" s="3">
        <v>-2.4691246449947357E-2</v>
      </c>
      <c r="H110" s="3">
        <v>-2.3177225142717361E-2</v>
      </c>
      <c r="I110" s="3">
        <v>-2.2360332310199738E-2</v>
      </c>
      <c r="J110" s="3">
        <v>-2.5365803390741348E-2</v>
      </c>
      <c r="K110" s="3">
        <v>2.7148320805281401E-3</v>
      </c>
      <c r="L110" s="3">
        <v>-1.5840822830796242E-2</v>
      </c>
      <c r="M110" s="3">
        <v>1.6004106029868126E-2</v>
      </c>
      <c r="N110" s="3">
        <v>-3.5096917417831719E-4</v>
      </c>
      <c r="O110" s="3">
        <v>-1.9886652007699013E-2</v>
      </c>
      <c r="P110" s="3">
        <v>1.8053274834528565E-3</v>
      </c>
      <c r="Q110" s="3">
        <v>1.5314550837501884E-3</v>
      </c>
      <c r="R110" s="3">
        <v>2.6218814309686422E-4</v>
      </c>
      <c r="S110" s="3">
        <v>3.4176136978203431E-5</v>
      </c>
      <c r="T110" s="3">
        <v>-1.3720689341425896E-2</v>
      </c>
      <c r="U110" s="3">
        <v>-2.9561657458543777E-2</v>
      </c>
      <c r="V110" s="3">
        <v>-2.0458860322833061E-2</v>
      </c>
      <c r="W110" s="3">
        <v>-2.5801843032240868E-2</v>
      </c>
    </row>
    <row r="111" spans="1:23">
      <c r="A111" s="1" t="s">
        <v>26</v>
      </c>
      <c r="B111" s="1" t="s">
        <v>103</v>
      </c>
      <c r="C111" s="3">
        <v>1.8189176917076111E-2</v>
      </c>
      <c r="D111" s="3">
        <v>-1.1134792119264603E-2</v>
      </c>
      <c r="E111" s="3">
        <v>9.2239701189100742E-4</v>
      </c>
      <c r="F111" s="3">
        <v>-5.8556556701660156E-2</v>
      </c>
      <c r="G111" s="3">
        <v>1.0494674555957317E-2</v>
      </c>
      <c r="H111" s="3">
        <v>-1.2939981184899807E-2</v>
      </c>
      <c r="I111" s="3">
        <v>4.0321615524590015E-3</v>
      </c>
      <c r="J111" s="3">
        <v>1.5808282420039177E-2</v>
      </c>
      <c r="K111" s="3">
        <v>1.4802020974457264E-2</v>
      </c>
      <c r="L111" s="3">
        <v>2.7336860075592995E-3</v>
      </c>
      <c r="M111" s="3">
        <v>8.1137614324688911E-3</v>
      </c>
      <c r="N111" s="3">
        <v>2.534908801317215E-2</v>
      </c>
      <c r="O111" s="3">
        <v>-6.4924783073365688E-3</v>
      </c>
      <c r="P111" s="3">
        <v>-1.5607358887791634E-2</v>
      </c>
      <c r="Q111" s="3">
        <v>-1.0462453588843346E-2</v>
      </c>
      <c r="R111" s="3">
        <v>-0.31579089164733887</v>
      </c>
      <c r="S111" s="3">
        <v>-2.4342510849237442E-2</v>
      </c>
      <c r="T111" s="3">
        <v>-3.6950181238353252E-3</v>
      </c>
      <c r="U111" s="3">
        <v>-0.12702582776546478</v>
      </c>
      <c r="V111" s="3">
        <v>1.7587801441550255E-2</v>
      </c>
      <c r="W111" s="3">
        <v>6.8990401923656464E-2</v>
      </c>
    </row>
    <row r="112" spans="1:23">
      <c r="A112" s="1" t="s">
        <v>26</v>
      </c>
      <c r="B112" s="1" t="s">
        <v>104</v>
      </c>
      <c r="C112" s="3">
        <v>-1.2239518575370312E-2</v>
      </c>
      <c r="D112" s="3">
        <v>4.6519790776073933E-3</v>
      </c>
      <c r="E112" s="3">
        <v>1.5767034143209457E-2</v>
      </c>
      <c r="F112" s="3">
        <v>1.4753174036741257E-2</v>
      </c>
      <c r="G112" s="3">
        <v>2.6806669775396585E-3</v>
      </c>
      <c r="H112" s="3">
        <v>8.05666483938694E-3</v>
      </c>
      <c r="I112" s="3">
        <v>2.4807510897517204E-2</v>
      </c>
      <c r="J112" s="3">
        <v>-6.4615136943757534E-3</v>
      </c>
      <c r="K112" s="3">
        <v>-1.561332680284977E-2</v>
      </c>
      <c r="L112" s="3">
        <v>-9.6996864303946495E-3</v>
      </c>
      <c r="M112" s="3">
        <v>-0.31623902916908264</v>
      </c>
      <c r="N112" s="3">
        <v>-2.3903775960206985E-2</v>
      </c>
      <c r="O112" s="3">
        <v>-3.4442669712007046E-3</v>
      </c>
      <c r="P112" s="3">
        <v>-0.12681794166564941</v>
      </c>
      <c r="Q112" s="3">
        <v>1.724512130022049E-2</v>
      </c>
      <c r="R112" s="3">
        <v>6.9071345031261444E-2</v>
      </c>
      <c r="S112" s="3">
        <v>9.3199066817760468E-2</v>
      </c>
      <c r="T112" s="3">
        <v>3.5082116723060608E-2</v>
      </c>
      <c r="U112" s="3">
        <v>2.0543968304991722E-2</v>
      </c>
      <c r="V112" s="3">
        <v>-1.0695104487240314E-2</v>
      </c>
      <c r="W112" s="3">
        <v>-6.5379678271710873E-3</v>
      </c>
    </row>
    <row r="113" spans="1:23">
      <c r="A113" s="1" t="s">
        <v>26</v>
      </c>
      <c r="B113" s="1" t="s">
        <v>105</v>
      </c>
      <c r="C113" s="3">
        <v>7.2495574131608009E-3</v>
      </c>
      <c r="D113" s="3">
        <v>1.0356073034927249E-3</v>
      </c>
      <c r="E113" s="3">
        <v>1.1375613510608673E-2</v>
      </c>
      <c r="F113" s="3">
        <v>5.649401992559433E-2</v>
      </c>
      <c r="G113" s="3">
        <v>1.2854071334004402E-2</v>
      </c>
      <c r="H113" s="3">
        <v>2.2181263193488121E-3</v>
      </c>
      <c r="I113" s="3">
        <v>2.4709098041057587E-2</v>
      </c>
      <c r="J113" s="3">
        <v>1.153072714805603E-2</v>
      </c>
      <c r="K113" s="3">
        <v>1.61011703312397E-2</v>
      </c>
      <c r="L113" s="3">
        <v>-7.8328214585781097E-3</v>
      </c>
      <c r="M113" s="3">
        <v>2.4532945826649666E-3</v>
      </c>
      <c r="N113" s="3">
        <v>-6.1351957265287638E-4</v>
      </c>
      <c r="O113" s="3">
        <v>1.9284708425402641E-2</v>
      </c>
      <c r="P113" s="3">
        <v>2.7734376490116119E-3</v>
      </c>
      <c r="Q113" s="3">
        <v>6.8820668384432793E-3</v>
      </c>
      <c r="R113" s="3">
        <v>-1.7155512468889356E-3</v>
      </c>
      <c r="S113" s="3">
        <v>-4.8255774891003966E-4</v>
      </c>
      <c r="T113" s="3">
        <v>-1.0166010819375515E-2</v>
      </c>
      <c r="U113" s="3">
        <v>-2.4772446602582932E-2</v>
      </c>
      <c r="V113" s="3">
        <v>-4.9466420896351337E-3</v>
      </c>
      <c r="W113" s="3">
        <v>1.4787052758038044E-2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0"/>
  <sheetViews>
    <sheetView topLeftCell="P1" workbookViewId="0">
      <selection activeCell="C18" sqref="C18:W21"/>
    </sheetView>
  </sheetViews>
  <sheetFormatPr baseColWidth="10" defaultColWidth="8.88671875" defaultRowHeight="14.4"/>
  <cols>
    <col min="1" max="1" width="12.33203125" style="1" bestFit="1" customWidth="1"/>
    <col min="2" max="2" width="28.77734375" style="1" bestFit="1" customWidth="1"/>
    <col min="3" max="3" width="24.88671875" style="1" bestFit="1" customWidth="1"/>
    <col min="4" max="12" width="23.88671875" style="1" bestFit="1" customWidth="1"/>
    <col min="13" max="22" width="22.88671875" style="1" bestFit="1" customWidth="1"/>
    <col min="23" max="23" width="23.88671875" style="1" bestFit="1" customWidth="1"/>
    <col min="24" max="24" width="8.88671875" style="1"/>
    <col min="25" max="25" width="12" style="1" bestFit="1" customWidth="1"/>
    <col min="26" max="16384" width="8.88671875" style="1"/>
  </cols>
  <sheetData>
    <row r="1" spans="2:25">
      <c r="C1" s="6">
        <v>-10</v>
      </c>
      <c r="D1" s="6">
        <v>-9</v>
      </c>
      <c r="E1" s="6">
        <v>-8</v>
      </c>
      <c r="F1" s="6">
        <v>-7</v>
      </c>
      <c r="G1" s="6">
        <v>-6</v>
      </c>
      <c r="H1" s="6">
        <v>-5</v>
      </c>
      <c r="I1" s="6">
        <v>-4</v>
      </c>
      <c r="J1" s="6">
        <v>-3</v>
      </c>
      <c r="K1" s="6">
        <v>-2</v>
      </c>
      <c r="L1" s="6">
        <v>-1</v>
      </c>
      <c r="M1" s="6">
        <v>0</v>
      </c>
      <c r="N1" s="6">
        <v>1</v>
      </c>
      <c r="O1" s="6">
        <v>2</v>
      </c>
      <c r="P1" s="6">
        <v>3</v>
      </c>
      <c r="Q1" s="6">
        <v>4</v>
      </c>
      <c r="R1" s="6">
        <v>5</v>
      </c>
      <c r="S1" s="6">
        <v>6</v>
      </c>
      <c r="T1" s="6">
        <v>7</v>
      </c>
      <c r="U1" s="6">
        <v>8</v>
      </c>
      <c r="V1" s="6">
        <v>9</v>
      </c>
      <c r="W1" s="6">
        <v>10</v>
      </c>
    </row>
    <row r="2" spans="2:25"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>
        <v>11</v>
      </c>
      <c r="N2" s="7">
        <v>12</v>
      </c>
      <c r="O2" s="7">
        <v>13</v>
      </c>
      <c r="P2" s="7">
        <v>14</v>
      </c>
      <c r="Q2" s="7">
        <v>15</v>
      </c>
      <c r="R2" s="7">
        <v>16</v>
      </c>
      <c r="S2" s="7">
        <v>17</v>
      </c>
      <c r="T2" s="7">
        <v>18</v>
      </c>
      <c r="U2" s="7">
        <v>19</v>
      </c>
      <c r="V2" s="7">
        <v>20</v>
      </c>
      <c r="W2" s="7">
        <v>21</v>
      </c>
    </row>
    <row r="3" spans="2:25">
      <c r="B3" s="8" t="s">
        <v>321</v>
      </c>
      <c r="C3" s="5">
        <f>AVERAGE(C36:C61)</f>
        <v>5.4575853467219845E-3</v>
      </c>
      <c r="D3" s="5">
        <f t="shared" ref="D3:W3" si="0">AVERAGE(D36:D61)</f>
        <v>7.5286148332835718E-3</v>
      </c>
      <c r="E3" s="5">
        <f t="shared" si="0"/>
        <v>5.9058978365966828E-3</v>
      </c>
      <c r="F3" s="5">
        <f t="shared" si="0"/>
        <v>-3.9791299119047354E-3</v>
      </c>
      <c r="G3" s="5">
        <f t="shared" si="0"/>
        <v>-5.264380878200512E-4</v>
      </c>
      <c r="H3" s="5">
        <f t="shared" si="0"/>
        <v>-4.2263283600556751E-3</v>
      </c>
      <c r="I3" s="5">
        <f t="shared" si="0"/>
        <v>-4.3291074294107539E-3</v>
      </c>
      <c r="J3" s="5">
        <f t="shared" si="0"/>
        <v>-4.8907059702913726E-4</v>
      </c>
      <c r="K3" s="5">
        <f t="shared" si="0"/>
        <v>5.1775685612113166E-3</v>
      </c>
      <c r="L3" s="5">
        <f t="shared" si="0"/>
        <v>9.5259800712883622E-3</v>
      </c>
      <c r="M3" s="5">
        <f t="shared" si="0"/>
        <v>2.0325719996439211E-2</v>
      </c>
      <c r="N3" s="5">
        <f t="shared" si="0"/>
        <v>2.2659792083908246E-2</v>
      </c>
      <c r="O3" s="5">
        <f t="shared" si="0"/>
        <v>2.4069253648569402E-2</v>
      </c>
      <c r="P3" s="5">
        <f t="shared" si="0"/>
        <v>2.1019845388379865E-2</v>
      </c>
      <c r="Q3" s="5">
        <f t="shared" si="0"/>
        <v>2.3363430459602621E-2</v>
      </c>
      <c r="R3" s="5">
        <f t="shared" si="0"/>
        <v>2.5214154281179093E-2</v>
      </c>
      <c r="S3" s="5">
        <f t="shared" si="0"/>
        <v>7.4404612445755488E-3</v>
      </c>
      <c r="T3" s="5">
        <f t="shared" si="0"/>
        <v>1.6575667222128061E-2</v>
      </c>
      <c r="U3" s="5">
        <f t="shared" si="0"/>
        <v>1.2878462516289862E-2</v>
      </c>
      <c r="V3" s="5">
        <f t="shared" si="0"/>
        <v>3.4145760098913038E-3</v>
      </c>
      <c r="W3" s="5">
        <f t="shared" si="0"/>
        <v>-1.297825245954016E-2</v>
      </c>
    </row>
    <row r="4" spans="2:25">
      <c r="B4" s="8" t="s">
        <v>322</v>
      </c>
      <c r="C4" s="1">
        <f>SUM($Y$65:$Y$90)/(COUNT($Y$65:$Y$90)^2)*C2</f>
        <v>5.8613342474616181E-5</v>
      </c>
      <c r="D4" s="1">
        <f t="shared" ref="D4:W4" si="1">SUM($Y$65:$Y$90)/(COUNT($Y$65:$Y$90)^2)*D2</f>
        <v>1.1722668494923236E-4</v>
      </c>
      <c r="E4" s="1">
        <f t="shared" si="1"/>
        <v>1.7584002742384854E-4</v>
      </c>
      <c r="F4" s="1">
        <f t="shared" si="1"/>
        <v>2.3445336989846472E-4</v>
      </c>
      <c r="G4" s="1">
        <f t="shared" si="1"/>
        <v>2.9306671237308091E-4</v>
      </c>
      <c r="H4" s="1">
        <f t="shared" si="1"/>
        <v>3.5168005484769707E-4</v>
      </c>
      <c r="I4" s="1">
        <f t="shared" si="1"/>
        <v>4.1029339732231328E-4</v>
      </c>
      <c r="J4" s="1">
        <f t="shared" si="1"/>
        <v>4.6890673979692945E-4</v>
      </c>
      <c r="K4" s="1">
        <f t="shared" si="1"/>
        <v>5.2752008227154566E-4</v>
      </c>
      <c r="L4" s="1">
        <f t="shared" si="1"/>
        <v>5.8613342474616182E-4</v>
      </c>
      <c r="M4" s="1">
        <f t="shared" si="1"/>
        <v>6.4474676722077798E-4</v>
      </c>
      <c r="N4" s="1">
        <f t="shared" si="1"/>
        <v>7.0336010969539414E-4</v>
      </c>
      <c r="O4" s="1">
        <f t="shared" si="1"/>
        <v>7.619734521700103E-4</v>
      </c>
      <c r="P4" s="1">
        <f t="shared" si="1"/>
        <v>8.2058679464462657E-4</v>
      </c>
      <c r="Q4" s="1">
        <f t="shared" si="1"/>
        <v>8.7920013711924273E-4</v>
      </c>
      <c r="R4" s="1">
        <f t="shared" si="1"/>
        <v>9.3781347959385889E-4</v>
      </c>
      <c r="S4" s="1">
        <f t="shared" si="1"/>
        <v>9.9642682206847505E-4</v>
      </c>
      <c r="T4" s="1">
        <f t="shared" si="1"/>
        <v>1.0550401645430913E-3</v>
      </c>
      <c r="U4" s="1">
        <f t="shared" si="1"/>
        <v>1.1136535070177074E-3</v>
      </c>
      <c r="V4" s="1">
        <f t="shared" si="1"/>
        <v>1.1722668494923236E-3</v>
      </c>
      <c r="W4" s="1">
        <f t="shared" si="1"/>
        <v>1.2308801919669397E-3</v>
      </c>
    </row>
    <row r="5" spans="2:25">
      <c r="B5" s="8" t="s">
        <v>323</v>
      </c>
      <c r="C5" s="4">
        <f>SQRT(C4)</f>
        <v>7.6559351143159629E-3</v>
      </c>
      <c r="D5" s="4">
        <f t="shared" ref="D5:W5" si="2">SQRT(D4)</f>
        <v>1.0827127271314047E-2</v>
      </c>
      <c r="E5" s="4">
        <f t="shared" si="2"/>
        <v>1.3260468597445889E-2</v>
      </c>
      <c r="F5" s="4">
        <f t="shared" si="2"/>
        <v>1.5311870228631926E-2</v>
      </c>
      <c r="G5" s="4">
        <f t="shared" si="2"/>
        <v>1.7119191346938116E-2</v>
      </c>
      <c r="H5" s="4">
        <f t="shared" si="2"/>
        <v>1.8753134533930509E-2</v>
      </c>
      <c r="I5" s="4">
        <f t="shared" si="2"/>
        <v>2.0255700366126898E-2</v>
      </c>
      <c r="J5" s="4">
        <f t="shared" si="2"/>
        <v>2.1654254542628093E-2</v>
      </c>
      <c r="K5" s="4">
        <f t="shared" si="2"/>
        <v>2.296780534294789E-2</v>
      </c>
      <c r="L5" s="4">
        <f t="shared" si="2"/>
        <v>2.4210192579700019E-2</v>
      </c>
      <c r="M5" s="4">
        <f t="shared" si="2"/>
        <v>2.5391864193492725E-2</v>
      </c>
      <c r="N5" s="4">
        <f t="shared" si="2"/>
        <v>2.6520937194891778E-2</v>
      </c>
      <c r="O5" s="4">
        <f t="shared" si="2"/>
        <v>2.7603866616291464E-2</v>
      </c>
      <c r="P5" s="4">
        <f t="shared" si="2"/>
        <v>2.8645886173142322E-2</v>
      </c>
      <c r="Q5" s="4">
        <f t="shared" si="2"/>
        <v>2.9651309197390303E-2</v>
      </c>
      <c r="R5" s="4">
        <f t="shared" si="2"/>
        <v>3.0623740457263852E-2</v>
      </c>
      <c r="S5" s="4">
        <f t="shared" si="2"/>
        <v>3.1566229139199938E-2</v>
      </c>
      <c r="T5" s="4">
        <f t="shared" si="2"/>
        <v>3.248138181394214E-2</v>
      </c>
      <c r="U5" s="4">
        <f t="shared" si="2"/>
        <v>3.3371447481607794E-2</v>
      </c>
      <c r="V5" s="4">
        <f t="shared" si="2"/>
        <v>3.4238382693876232E-2</v>
      </c>
      <c r="W5" s="4">
        <f t="shared" si="2"/>
        <v>3.5083902177023292E-2</v>
      </c>
    </row>
    <row r="6" spans="2:25">
      <c r="B6" s="8" t="s">
        <v>324</v>
      </c>
      <c r="C6" s="13">
        <f>C3/C5</f>
        <v>0.71285679217901843</v>
      </c>
      <c r="D6" s="13">
        <f t="shared" ref="D6:W6" si="3">D3/D5</f>
        <v>0.69534740329785127</v>
      </c>
      <c r="E6" s="13">
        <f t="shared" si="3"/>
        <v>0.4453762544812499</v>
      </c>
      <c r="F6" s="13">
        <f t="shared" si="3"/>
        <v>-0.25987223327324788</v>
      </c>
      <c r="G6" s="13">
        <f t="shared" si="3"/>
        <v>-3.0751340828619703E-2</v>
      </c>
      <c r="H6" s="13">
        <f t="shared" si="3"/>
        <v>-0.22536650352552395</v>
      </c>
      <c r="I6" s="13">
        <f t="shared" si="3"/>
        <v>-0.21372292002552587</v>
      </c>
      <c r="J6" s="13">
        <f t="shared" si="3"/>
        <v>-2.258542754572149E-2</v>
      </c>
      <c r="K6" s="13">
        <f t="shared" si="3"/>
        <v>0.22542722231843776</v>
      </c>
      <c r="L6" s="13">
        <f t="shared" si="3"/>
        <v>0.39346981813254106</v>
      </c>
      <c r="M6" s="13">
        <f t="shared" si="3"/>
        <v>0.80048159684345532</v>
      </c>
      <c r="N6" s="13">
        <f t="shared" si="3"/>
        <v>0.85441143792885155</v>
      </c>
      <c r="O6" s="13">
        <f t="shared" si="3"/>
        <v>0.87195225158652312</v>
      </c>
      <c r="P6" s="13">
        <f t="shared" si="3"/>
        <v>0.7337823400306448</v>
      </c>
      <c r="Q6" s="13">
        <f t="shared" si="3"/>
        <v>0.78793925435369661</v>
      </c>
      <c r="R6" s="13">
        <f t="shared" si="3"/>
        <v>0.82335318627605392</v>
      </c>
      <c r="S6" s="13">
        <f t="shared" si="3"/>
        <v>0.23570953666226005</v>
      </c>
      <c r="T6" s="13">
        <f t="shared" si="3"/>
        <v>0.51031287144973636</v>
      </c>
      <c r="U6" s="13">
        <f t="shared" si="3"/>
        <v>0.38591261357145645</v>
      </c>
      <c r="V6" s="13">
        <f t="shared" si="3"/>
        <v>9.9729477306824549E-2</v>
      </c>
      <c r="W6" s="13">
        <f t="shared" si="3"/>
        <v>-0.36992043798479501</v>
      </c>
    </row>
    <row r="7" spans="2:25">
      <c r="B7" s="8" t="s">
        <v>325</v>
      </c>
      <c r="C7" s="14">
        <f>(1-_xlfn.NORM.S.DIST(ABS(C6),1))*2</f>
        <v>0.47593437842140318</v>
      </c>
      <c r="D7" s="14">
        <f t="shared" ref="D7:W7" si="4">(1-_xlfn.NORM.S.DIST(ABS(D6),1))*2</f>
        <v>0.48683761379723522</v>
      </c>
      <c r="E7" s="14">
        <f t="shared" si="4"/>
        <v>0.65604786941015303</v>
      </c>
      <c r="F7" s="14">
        <f t="shared" si="4"/>
        <v>0.79496233023648433</v>
      </c>
      <c r="G7" s="14">
        <f t="shared" si="4"/>
        <v>0.97546784644102047</v>
      </c>
      <c r="H7" s="14">
        <f t="shared" si="4"/>
        <v>0.82169416769421599</v>
      </c>
      <c r="I7" s="14">
        <f t="shared" si="4"/>
        <v>0.83076313669474144</v>
      </c>
      <c r="J7" s="14">
        <f t="shared" si="4"/>
        <v>0.98198096799781376</v>
      </c>
      <c r="K7" s="14">
        <f t="shared" si="4"/>
        <v>0.821646936242167</v>
      </c>
      <c r="L7" s="14">
        <f t="shared" si="4"/>
        <v>0.6939725116847153</v>
      </c>
      <c r="M7" s="14">
        <f t="shared" si="4"/>
        <v>0.42343182184771133</v>
      </c>
      <c r="N7" s="14">
        <f t="shared" si="4"/>
        <v>0.39287706062866179</v>
      </c>
      <c r="O7" s="14">
        <f t="shared" si="4"/>
        <v>0.38323442665322549</v>
      </c>
      <c r="P7" s="14">
        <f t="shared" si="4"/>
        <v>0.46308140539710463</v>
      </c>
      <c r="Q7" s="14">
        <f t="shared" si="4"/>
        <v>0.4307322386761141</v>
      </c>
      <c r="R7" s="14">
        <f t="shared" si="4"/>
        <v>0.41030717635339276</v>
      </c>
      <c r="S7" s="14">
        <f t="shared" si="4"/>
        <v>0.81365806919875849</v>
      </c>
      <c r="T7" s="14">
        <f t="shared" si="4"/>
        <v>0.60983228662959044</v>
      </c>
      <c r="U7" s="14">
        <f t="shared" si="4"/>
        <v>0.69956138862580586</v>
      </c>
      <c r="V7" s="14">
        <f t="shared" si="4"/>
        <v>0.92055909769276045</v>
      </c>
      <c r="W7" s="14">
        <f t="shared" si="4"/>
        <v>0.71144177266151076</v>
      </c>
    </row>
    <row r="8" spans="2:25">
      <c r="B8" s="8" t="s">
        <v>326</v>
      </c>
      <c r="C8" s="4">
        <f>_xlfn.NORM.INV(0.975,0,C5)</f>
        <v>1.5005357092034826E-2</v>
      </c>
      <c r="D8" s="4">
        <f t="shared" ref="D8:W8" si="5">_xlfn.NORM.INV(0.975,0,D5)</f>
        <v>2.1220779507806958E-2</v>
      </c>
      <c r="E8" s="4">
        <f t="shared" si="5"/>
        <v>2.5990040869118301E-2</v>
      </c>
      <c r="F8" s="4">
        <f t="shared" si="5"/>
        <v>3.0010714184069653E-2</v>
      </c>
      <c r="G8" s="4">
        <f t="shared" si="5"/>
        <v>3.355299848444844E-2</v>
      </c>
      <c r="H8" s="4">
        <f t="shared" si="5"/>
        <v>3.6755468283738123E-2</v>
      </c>
      <c r="I8" s="4">
        <f t="shared" si="5"/>
        <v>3.9700443199243499E-2</v>
      </c>
      <c r="J8" s="4">
        <f t="shared" si="5"/>
        <v>4.2441559015613917E-2</v>
      </c>
      <c r="K8" s="4">
        <f t="shared" si="5"/>
        <v>4.5016071276104477E-2</v>
      </c>
      <c r="L8" s="4">
        <f t="shared" si="5"/>
        <v>4.7451105514990891E-2</v>
      </c>
      <c r="M8" s="4">
        <f t="shared" si="5"/>
        <v>4.9767139319577915E-2</v>
      </c>
      <c r="N8" s="4">
        <f t="shared" si="5"/>
        <v>5.1980081738236601E-2</v>
      </c>
      <c r="O8" s="4">
        <f t="shared" si="5"/>
        <v>5.4102584401978786E-2</v>
      </c>
      <c r="P8" s="4">
        <f t="shared" si="5"/>
        <v>5.6144905204592851E-2</v>
      </c>
      <c r="Q8" s="4">
        <f t="shared" si="5"/>
        <v>5.8115498121346233E-2</v>
      </c>
      <c r="R8" s="4">
        <f t="shared" si="5"/>
        <v>6.0021428368139305E-2</v>
      </c>
      <c r="S8" s="4">
        <f t="shared" si="5"/>
        <v>6.1868672240570653E-2</v>
      </c>
      <c r="T8" s="4">
        <f t="shared" si="5"/>
        <v>6.3662338523420875E-2</v>
      </c>
      <c r="U8" s="4">
        <f t="shared" si="5"/>
        <v>6.5406835175921149E-2</v>
      </c>
      <c r="V8" s="4">
        <f t="shared" si="5"/>
        <v>6.710599696889688E-2</v>
      </c>
      <c r="W8" s="4">
        <f t="shared" si="5"/>
        <v>6.8763184704092026E-2</v>
      </c>
    </row>
    <row r="9" spans="2:25">
      <c r="B9" s="8" t="s">
        <v>327</v>
      </c>
      <c r="C9" s="4">
        <f>_xlfn.NORM.INV(0.995,0,C5)</f>
        <v>1.9720382013524055E-2</v>
      </c>
      <c r="D9" s="4">
        <f t="shared" ref="D9:W9" si="6">_xlfn.NORM.INV(0.995,0,D5)</f>
        <v>2.7888831698704163E-2</v>
      </c>
      <c r="E9" s="4">
        <f t="shared" si="6"/>
        <v>3.4156703592091102E-2</v>
      </c>
      <c r="F9" s="4">
        <f t="shared" si="6"/>
        <v>3.944076402704811E-2</v>
      </c>
      <c r="G9" s="4">
        <f t="shared" si="6"/>
        <v>4.4096114724503963E-2</v>
      </c>
      <c r="H9" s="4">
        <f t="shared" si="6"/>
        <v>4.8304873465893045E-2</v>
      </c>
      <c r="I9" s="4">
        <f t="shared" si="6"/>
        <v>5.2175226566975846E-2</v>
      </c>
      <c r="J9" s="4">
        <f t="shared" si="6"/>
        <v>5.5777663397408327E-2</v>
      </c>
      <c r="K9" s="4">
        <f t="shared" si="6"/>
        <v>5.9161146040572168E-2</v>
      </c>
      <c r="L9" s="4">
        <f t="shared" si="6"/>
        <v>6.2361323491353447E-2</v>
      </c>
      <c r="M9" s="4">
        <f t="shared" si="6"/>
        <v>6.540510786133262E-2</v>
      </c>
      <c r="N9" s="4">
        <f t="shared" si="6"/>
        <v>6.8313407184182204E-2</v>
      </c>
      <c r="O9" s="4">
        <f t="shared" si="6"/>
        <v>7.1102848521498771E-2</v>
      </c>
      <c r="P9" s="4">
        <f t="shared" si="6"/>
        <v>7.3786913030906245E-2</v>
      </c>
      <c r="Q9" s="4">
        <f t="shared" si="6"/>
        <v>7.6376711119226962E-2</v>
      </c>
      <c r="R9" s="4">
        <f t="shared" si="6"/>
        <v>7.888152805409622E-2</v>
      </c>
      <c r="S9" s="4">
        <f t="shared" si="6"/>
        <v>8.1309218019290364E-2</v>
      </c>
      <c r="T9" s="4">
        <f t="shared" si="6"/>
        <v>8.3666495096112486E-2</v>
      </c>
      <c r="U9" s="4">
        <f t="shared" si="6"/>
        <v>8.5959152324968494E-2</v>
      </c>
      <c r="V9" s="4">
        <f t="shared" si="6"/>
        <v>8.8192229449007925E-2</v>
      </c>
      <c r="W9" s="4">
        <f t="shared" si="6"/>
        <v>9.0370143310419634E-2</v>
      </c>
    </row>
    <row r="10" spans="2:25">
      <c r="B10" s="8" t="s">
        <v>328</v>
      </c>
      <c r="C10" s="4">
        <f>_xlfn.NORM.INV(0.025,0,C5)</f>
        <v>-1.5005357092034828E-2</v>
      </c>
      <c r="D10" s="4">
        <f t="shared" ref="D10:W10" si="7">_xlfn.NORM.INV(0.025,0,D5)</f>
        <v>-2.1220779507806958E-2</v>
      </c>
      <c r="E10" s="4">
        <f t="shared" si="7"/>
        <v>-2.5990040869118304E-2</v>
      </c>
      <c r="F10" s="4">
        <f t="shared" si="7"/>
        <v>-3.0010714184069656E-2</v>
      </c>
      <c r="G10" s="4">
        <f t="shared" si="7"/>
        <v>-3.355299848444844E-2</v>
      </c>
      <c r="H10" s="4">
        <f t="shared" si="7"/>
        <v>-3.6755468283738123E-2</v>
      </c>
      <c r="I10" s="4">
        <f t="shared" si="7"/>
        <v>-3.9700443199243499E-2</v>
      </c>
      <c r="J10" s="4">
        <f t="shared" si="7"/>
        <v>-4.2441559015613917E-2</v>
      </c>
      <c r="K10" s="4">
        <f t="shared" si="7"/>
        <v>-4.5016071276104484E-2</v>
      </c>
      <c r="L10" s="4">
        <f t="shared" si="7"/>
        <v>-4.7451105514990891E-2</v>
      </c>
      <c r="M10" s="4">
        <f t="shared" si="7"/>
        <v>-4.9767139319577922E-2</v>
      </c>
      <c r="N10" s="4">
        <f t="shared" si="7"/>
        <v>-5.1980081738236608E-2</v>
      </c>
      <c r="O10" s="4">
        <f t="shared" si="7"/>
        <v>-5.4102584401978793E-2</v>
      </c>
      <c r="P10" s="4">
        <f t="shared" si="7"/>
        <v>-5.6144905204592858E-2</v>
      </c>
      <c r="Q10" s="4">
        <f t="shared" si="7"/>
        <v>-5.811549812134624E-2</v>
      </c>
      <c r="R10" s="4">
        <f t="shared" si="7"/>
        <v>-6.0021428368139312E-2</v>
      </c>
      <c r="S10" s="4">
        <f t="shared" si="7"/>
        <v>-6.186867224057066E-2</v>
      </c>
      <c r="T10" s="4">
        <f t="shared" si="7"/>
        <v>-6.3662338523420875E-2</v>
      </c>
      <c r="U10" s="4">
        <f t="shared" si="7"/>
        <v>-6.5406835175921163E-2</v>
      </c>
      <c r="V10" s="4">
        <f t="shared" si="7"/>
        <v>-6.710599696889688E-2</v>
      </c>
      <c r="W10" s="4">
        <f t="shared" si="7"/>
        <v>-6.876318470409204E-2</v>
      </c>
    </row>
    <row r="11" spans="2:25">
      <c r="B11" s="8" t="s">
        <v>329</v>
      </c>
      <c r="C11" s="4">
        <f>_xlfn.NORM.INV(0.005,0,C5)</f>
        <v>-1.9720382013524055E-2</v>
      </c>
      <c r="D11" s="4">
        <f t="shared" ref="D11:W11" si="8">_xlfn.NORM.INV(0.005,0,D5)</f>
        <v>-2.7888831698704163E-2</v>
      </c>
      <c r="E11" s="4">
        <f t="shared" si="8"/>
        <v>-3.4156703592091102E-2</v>
      </c>
      <c r="F11" s="4">
        <f t="shared" si="8"/>
        <v>-3.944076402704811E-2</v>
      </c>
      <c r="G11" s="4">
        <f t="shared" si="8"/>
        <v>-4.4096114724503963E-2</v>
      </c>
      <c r="H11" s="4">
        <f t="shared" si="8"/>
        <v>-4.8304873465893045E-2</v>
      </c>
      <c r="I11" s="4">
        <f t="shared" si="8"/>
        <v>-5.2175226566975846E-2</v>
      </c>
      <c r="J11" s="4">
        <f t="shared" si="8"/>
        <v>-5.5777663397408327E-2</v>
      </c>
      <c r="K11" s="4">
        <f t="shared" si="8"/>
        <v>-5.9161146040572168E-2</v>
      </c>
      <c r="L11" s="4">
        <f t="shared" si="8"/>
        <v>-6.2361323491353447E-2</v>
      </c>
      <c r="M11" s="4">
        <f t="shared" si="8"/>
        <v>-6.540510786133262E-2</v>
      </c>
      <c r="N11" s="4">
        <f t="shared" si="8"/>
        <v>-6.8313407184182204E-2</v>
      </c>
      <c r="O11" s="4">
        <f t="shared" si="8"/>
        <v>-7.1102848521498771E-2</v>
      </c>
      <c r="P11" s="4">
        <f t="shared" si="8"/>
        <v>-7.3786913030906245E-2</v>
      </c>
      <c r="Q11" s="4">
        <f t="shared" si="8"/>
        <v>-7.6376711119226962E-2</v>
      </c>
      <c r="R11" s="4">
        <f t="shared" si="8"/>
        <v>-7.888152805409622E-2</v>
      </c>
      <c r="S11" s="4">
        <f t="shared" si="8"/>
        <v>-8.1309218019290364E-2</v>
      </c>
      <c r="T11" s="4">
        <f t="shared" si="8"/>
        <v>-8.3666495096112486E-2</v>
      </c>
      <c r="U11" s="4">
        <f t="shared" si="8"/>
        <v>-8.5959152324968494E-2</v>
      </c>
      <c r="V11" s="4">
        <f t="shared" si="8"/>
        <v>-8.8192229449007925E-2</v>
      </c>
      <c r="W11" s="4">
        <f t="shared" si="8"/>
        <v>-9.0370143310419634E-2</v>
      </c>
    </row>
    <row r="13" spans="2:25">
      <c r="B13" s="9" t="s">
        <v>330</v>
      </c>
      <c r="C13" s="5">
        <f>AVERAGE(C65:C90)</f>
        <v>5.3145906345125294E-3</v>
      </c>
      <c r="D13" s="5">
        <f t="shared" ref="D13:W13" si="9">AVERAGE(D65:D90)</f>
        <v>1.9351374488916196E-3</v>
      </c>
      <c r="E13" s="5">
        <f t="shared" si="9"/>
        <v>-2.2958946458121669E-3</v>
      </c>
      <c r="F13" s="5">
        <f t="shared" si="9"/>
        <v>-9.820709911135336E-3</v>
      </c>
      <c r="G13" s="5">
        <f t="shared" si="9"/>
        <v>3.3844700094165553E-3</v>
      </c>
      <c r="H13" s="5">
        <f t="shared" si="9"/>
        <v>-3.7697237414825316E-3</v>
      </c>
      <c r="I13" s="5">
        <f t="shared" si="9"/>
        <v>-1.0877846676806071E-5</v>
      </c>
      <c r="J13" s="5">
        <f t="shared" si="9"/>
        <v>4.064932303608818E-3</v>
      </c>
      <c r="K13" s="5">
        <f t="shared" si="9"/>
        <v>5.8080121438934219E-3</v>
      </c>
      <c r="L13" s="5">
        <f t="shared" si="9"/>
        <v>4.3295915700692763E-3</v>
      </c>
      <c r="M13" s="5">
        <f t="shared" si="9"/>
        <v>1.0393295415152989E-2</v>
      </c>
      <c r="N13" s="5">
        <f t="shared" si="9"/>
        <v>2.2115186794025481E-3</v>
      </c>
      <c r="O13" s="5">
        <f t="shared" si="9"/>
        <v>9.6498111095592387E-4</v>
      </c>
      <c r="P13" s="5">
        <f t="shared" si="9"/>
        <v>-5.1499930702603213E-3</v>
      </c>
      <c r="Q13" s="5">
        <f t="shared" si="9"/>
        <v>1.2455914516380678E-3</v>
      </c>
      <c r="R13" s="5">
        <f t="shared" si="9"/>
        <v>-2.8651623080498613E-3</v>
      </c>
      <c r="S13" s="5">
        <f t="shared" si="9"/>
        <v>-1.8588559032998393E-2</v>
      </c>
      <c r="T13" s="5">
        <f t="shared" si="9"/>
        <v>7.4129542145339178E-3</v>
      </c>
      <c r="U13" s="5">
        <f t="shared" si="9"/>
        <v>-5.0050164900431607E-3</v>
      </c>
      <c r="V13" s="5">
        <f t="shared" si="9"/>
        <v>-8.5486672115011354E-3</v>
      </c>
      <c r="W13" s="5">
        <f t="shared" si="9"/>
        <v>-1.4372561216871955E-2</v>
      </c>
      <c r="Y13" s="1">
        <f>_xlfn.VAR.S(C13:W13)</f>
        <v>5.2884868014920728E-5</v>
      </c>
    </row>
    <row r="14" spans="2:25">
      <c r="B14" s="9" t="s">
        <v>322</v>
      </c>
      <c r="C14" s="1">
        <f>$Y$13*C2</f>
        <v>5.2884868014920728E-5</v>
      </c>
      <c r="D14" s="1">
        <f t="shared" ref="D14:W14" si="10">$Y$13*D2</f>
        <v>1.0576973602984146E-4</v>
      </c>
      <c r="E14" s="1">
        <f t="shared" si="10"/>
        <v>1.5865460404476217E-4</v>
      </c>
      <c r="F14" s="1">
        <f t="shared" si="10"/>
        <v>2.1153947205968291E-4</v>
      </c>
      <c r="G14" s="1">
        <f t="shared" si="10"/>
        <v>2.6442434007460365E-4</v>
      </c>
      <c r="H14" s="1">
        <f t="shared" si="10"/>
        <v>3.1730920808952434E-4</v>
      </c>
      <c r="I14" s="1">
        <f t="shared" si="10"/>
        <v>3.7019407610444508E-4</v>
      </c>
      <c r="J14" s="1">
        <f t="shared" si="10"/>
        <v>4.2307894411936582E-4</v>
      </c>
      <c r="K14" s="1">
        <f t="shared" si="10"/>
        <v>4.7596381213428656E-4</v>
      </c>
      <c r="L14" s="1">
        <f t="shared" si="10"/>
        <v>5.288486801492073E-4</v>
      </c>
      <c r="M14" s="1">
        <f t="shared" si="10"/>
        <v>5.8173354816412799E-4</v>
      </c>
      <c r="N14" s="1">
        <f t="shared" si="10"/>
        <v>6.3461841617904868E-4</v>
      </c>
      <c r="O14" s="1">
        <f t="shared" si="10"/>
        <v>6.8750328419396947E-4</v>
      </c>
      <c r="P14" s="1">
        <f t="shared" si="10"/>
        <v>7.4038815220889016E-4</v>
      </c>
      <c r="Q14" s="1">
        <f t="shared" si="10"/>
        <v>7.9327302022381095E-4</v>
      </c>
      <c r="R14" s="1">
        <f t="shared" si="10"/>
        <v>8.4615788823873164E-4</v>
      </c>
      <c r="S14" s="1">
        <f t="shared" si="10"/>
        <v>8.9904275625365233E-4</v>
      </c>
      <c r="T14" s="1">
        <f t="shared" si="10"/>
        <v>9.5192762426857312E-4</v>
      </c>
      <c r="U14" s="1">
        <f t="shared" si="10"/>
        <v>1.0048124922834938E-3</v>
      </c>
      <c r="V14" s="1">
        <f t="shared" si="10"/>
        <v>1.0576973602984146E-3</v>
      </c>
      <c r="W14" s="1">
        <f t="shared" si="10"/>
        <v>1.1105822283133352E-3</v>
      </c>
    </row>
    <row r="15" spans="2:25">
      <c r="B15" s="9" t="s">
        <v>323</v>
      </c>
      <c r="C15" s="4">
        <f>SQRT(C14)</f>
        <v>7.2721982931518532E-3</v>
      </c>
      <c r="D15" s="4">
        <f t="shared" ref="D15:W15" si="11">SQRT(D14)</f>
        <v>1.0284441454441825E-2</v>
      </c>
      <c r="E15" s="4">
        <f t="shared" si="11"/>
        <v>1.2595816926454678E-2</v>
      </c>
      <c r="F15" s="4">
        <f t="shared" si="11"/>
        <v>1.4544396586303706E-2</v>
      </c>
      <c r="G15" s="4">
        <f t="shared" si="11"/>
        <v>1.6261129729345486E-2</v>
      </c>
      <c r="H15" s="4">
        <f t="shared" si="11"/>
        <v>1.7813175126560801E-2</v>
      </c>
      <c r="I15" s="4">
        <f t="shared" si="11"/>
        <v>1.9240428168428192E-2</v>
      </c>
      <c r="J15" s="4">
        <f t="shared" si="11"/>
        <v>2.0568882908883649E-2</v>
      </c>
      <c r="K15" s="4">
        <f t="shared" si="11"/>
        <v>2.1816594879455559E-2</v>
      </c>
      <c r="L15" s="4">
        <f t="shared" si="11"/>
        <v>2.2996710202748724E-2</v>
      </c>
      <c r="M15" s="4">
        <f t="shared" si="11"/>
        <v>2.4119153139447663E-2</v>
      </c>
      <c r="N15" s="4">
        <f t="shared" si="11"/>
        <v>2.5191633852909356E-2</v>
      </c>
      <c r="O15" s="4">
        <f t="shared" si="11"/>
        <v>2.6220283831300709E-2</v>
      </c>
      <c r="P15" s="4">
        <f t="shared" si="11"/>
        <v>2.7210074461656481E-2</v>
      </c>
      <c r="Q15" s="4">
        <f t="shared" si="11"/>
        <v>2.816510287969513E-2</v>
      </c>
      <c r="R15" s="4">
        <f t="shared" si="11"/>
        <v>2.9088793172607413E-2</v>
      </c>
      <c r="S15" s="4">
        <f t="shared" si="11"/>
        <v>2.9984041693101555E-2</v>
      </c>
      <c r="T15" s="4">
        <f t="shared" si="11"/>
        <v>3.0853324363325472E-2</v>
      </c>
      <c r="U15" s="4">
        <f t="shared" si="11"/>
        <v>3.1698777457237905E-2</v>
      </c>
      <c r="V15" s="4">
        <f t="shared" si="11"/>
        <v>3.2522259458690972E-2</v>
      </c>
      <c r="W15" s="4">
        <f t="shared" si="11"/>
        <v>3.3325399147097028E-2</v>
      </c>
    </row>
    <row r="16" spans="2:25">
      <c r="B16" s="9" t="s">
        <v>324</v>
      </c>
      <c r="C16" s="13">
        <f>C3/C15</f>
        <v>0.7504725705652624</v>
      </c>
      <c r="D16" s="13">
        <f t="shared" ref="D16:W16" si="12">D3/D15</f>
        <v>0.73203925236328526</v>
      </c>
      <c r="E16" s="13">
        <f t="shared" si="12"/>
        <v>0.46887771321863803</v>
      </c>
      <c r="F16" s="13">
        <f t="shared" si="12"/>
        <v>-0.2735850805699177</v>
      </c>
      <c r="G16" s="13">
        <f t="shared" si="12"/>
        <v>-3.2374016847674485E-2</v>
      </c>
      <c r="H16" s="13">
        <f t="shared" si="12"/>
        <v>-0.2372585645191293</v>
      </c>
      <c r="I16" s="13">
        <f t="shared" si="12"/>
        <v>-0.22500057646920918</v>
      </c>
      <c r="J16" s="13">
        <f t="shared" si="12"/>
        <v>-2.377720750298544E-2</v>
      </c>
      <c r="K16" s="13">
        <f t="shared" si="12"/>
        <v>0.23732248730011365</v>
      </c>
      <c r="L16" s="13">
        <f t="shared" si="12"/>
        <v>0.41423229615468005</v>
      </c>
      <c r="M16" s="13">
        <f t="shared" si="12"/>
        <v>0.84272113033669627</v>
      </c>
      <c r="N16" s="13">
        <f t="shared" si="12"/>
        <v>0.89949672245221568</v>
      </c>
      <c r="O16" s="13">
        <f t="shared" si="12"/>
        <v>0.91796312364233468</v>
      </c>
      <c r="P16" s="13">
        <f t="shared" si="12"/>
        <v>0.77250231042183737</v>
      </c>
      <c r="Q16" s="13">
        <f t="shared" si="12"/>
        <v>0.82951695789635671</v>
      </c>
      <c r="R16" s="13">
        <f t="shared" si="12"/>
        <v>0.86679959981712051</v>
      </c>
      <c r="S16" s="13">
        <f t="shared" si="12"/>
        <v>0.24814737521817748</v>
      </c>
      <c r="T16" s="13">
        <f t="shared" si="12"/>
        <v>0.53724088292511896</v>
      </c>
      <c r="U16" s="13">
        <f t="shared" si="12"/>
        <v>0.40627631566116668</v>
      </c>
      <c r="V16" s="13">
        <f t="shared" si="12"/>
        <v>0.10499196755466575</v>
      </c>
      <c r="W16" s="13">
        <f t="shared" si="12"/>
        <v>-0.38944027053523511</v>
      </c>
    </row>
    <row r="17" spans="2:23">
      <c r="B17" s="9" t="s">
        <v>325</v>
      </c>
      <c r="C17" s="14">
        <f>(1-_xlfn.NORM.S.DIST(ABS(C16),1))*2</f>
        <v>0.45297013782347095</v>
      </c>
      <c r="D17" s="14">
        <f t="shared" ref="D17:W17" si="13">(1-_xlfn.NORM.S.DIST(ABS(D16),1))*2</f>
        <v>0.46414460997402762</v>
      </c>
      <c r="E17" s="14">
        <f t="shared" si="13"/>
        <v>0.63915704742437685</v>
      </c>
      <c r="F17" s="14">
        <f t="shared" si="13"/>
        <v>0.784403500689421</v>
      </c>
      <c r="G17" s="14">
        <f t="shared" si="13"/>
        <v>0.97417378317534942</v>
      </c>
      <c r="H17" s="14">
        <f t="shared" si="13"/>
        <v>0.81245620512668015</v>
      </c>
      <c r="I17" s="14">
        <f t="shared" si="13"/>
        <v>0.82197882580320458</v>
      </c>
      <c r="J17" s="14">
        <f t="shared" si="13"/>
        <v>0.9810303206869293</v>
      </c>
      <c r="K17" s="14">
        <f t="shared" si="13"/>
        <v>0.81240661800987657</v>
      </c>
      <c r="L17" s="14">
        <f t="shared" si="13"/>
        <v>0.67870399166963891</v>
      </c>
      <c r="M17" s="14">
        <f t="shared" si="13"/>
        <v>0.39938442666465845</v>
      </c>
      <c r="N17" s="14">
        <f t="shared" si="13"/>
        <v>0.3683881408121592</v>
      </c>
      <c r="O17" s="14">
        <f t="shared" si="13"/>
        <v>0.35863817221247629</v>
      </c>
      <c r="P17" s="14">
        <f t="shared" si="13"/>
        <v>0.43981697902287986</v>
      </c>
      <c r="Q17" s="14">
        <f t="shared" si="13"/>
        <v>0.40681194507506957</v>
      </c>
      <c r="R17" s="14">
        <f t="shared" si="13"/>
        <v>0.3860518214188513</v>
      </c>
      <c r="S17" s="14">
        <f t="shared" si="13"/>
        <v>0.80402038151897193</v>
      </c>
      <c r="T17" s="14">
        <f t="shared" si="13"/>
        <v>0.59110123469258813</v>
      </c>
      <c r="U17" s="14">
        <f t="shared" si="13"/>
        <v>0.6845395857002472</v>
      </c>
      <c r="V17" s="14">
        <f t="shared" si="13"/>
        <v>0.91638218245517944</v>
      </c>
      <c r="W17" s="14">
        <f t="shared" si="13"/>
        <v>0.69695048704267437</v>
      </c>
    </row>
    <row r="18" spans="2:23">
      <c r="B18" s="9" t="s">
        <v>326</v>
      </c>
      <c r="C18" s="4">
        <f>_xlfn.NORM.INV(0.975,0,C15)</f>
        <v>1.4253246743011283E-2</v>
      </c>
      <c r="D18" s="4">
        <f t="shared" ref="D18:W18" si="14">_xlfn.NORM.INV(0.975,0,D15)</f>
        <v>2.0157134851816704E-2</v>
      </c>
      <c r="E18" s="4">
        <f t="shared" si="14"/>
        <v>2.4687347531711163E-2</v>
      </c>
      <c r="F18" s="4">
        <f t="shared" si="14"/>
        <v>2.8506493486022567E-2</v>
      </c>
      <c r="G18" s="4">
        <f t="shared" si="14"/>
        <v>3.1871228617450703E-2</v>
      </c>
      <c r="H18" s="4">
        <f t="shared" si="14"/>
        <v>3.4913181698363882E-2</v>
      </c>
      <c r="I18" s="4">
        <f t="shared" si="14"/>
        <v>3.7710546257249206E-2</v>
      </c>
      <c r="J18" s="4">
        <f t="shared" si="14"/>
        <v>4.0314269703633408E-2</v>
      </c>
      <c r="K18" s="4">
        <f t="shared" si="14"/>
        <v>4.2759740229033845E-2</v>
      </c>
      <c r="L18" s="4">
        <f t="shared" si="14"/>
        <v>4.5072723760292296E-2</v>
      </c>
      <c r="M18" s="4">
        <f t="shared" si="14"/>
        <v>4.7272671490923582E-2</v>
      </c>
      <c r="N18" s="4">
        <f t="shared" si="14"/>
        <v>4.9374695063422326E-2</v>
      </c>
      <c r="O18" s="4">
        <f t="shared" si="14"/>
        <v>5.1390811973767284E-2</v>
      </c>
      <c r="P18" s="4">
        <f t="shared" si="14"/>
        <v>5.3330765961499792E-2</v>
      </c>
      <c r="Q18" s="4">
        <f t="shared" si="14"/>
        <v>5.5202587265067805E-2</v>
      </c>
      <c r="R18" s="4">
        <f t="shared" si="14"/>
        <v>5.7012986972045133E-2</v>
      </c>
      <c r="S18" s="4">
        <f t="shared" si="14"/>
        <v>5.8767641829426419E-2</v>
      </c>
      <c r="T18" s="4">
        <f t="shared" si="14"/>
        <v>6.0471404555450102E-2</v>
      </c>
      <c r="U18" s="4">
        <f t="shared" si="14"/>
        <v>6.2128462170136435E-2</v>
      </c>
      <c r="V18" s="4">
        <f t="shared" si="14"/>
        <v>6.3742457234901406E-2</v>
      </c>
      <c r="W18" s="4">
        <f t="shared" si="14"/>
        <v>6.5316582098731993E-2</v>
      </c>
    </row>
    <row r="19" spans="2:23">
      <c r="B19" s="9" t="s">
        <v>327</v>
      </c>
      <c r="C19" s="4">
        <f>_xlfn.NORM.INV(0.995,0,C15)</f>
        <v>1.8731941464718838E-2</v>
      </c>
      <c r="D19" s="4">
        <f t="shared" ref="D19:W19" si="15">_xlfn.NORM.INV(0.995,0,D15)</f>
        <v>2.6490965668984321E-2</v>
      </c>
      <c r="E19" s="4">
        <f t="shared" si="15"/>
        <v>3.2444674341299197E-2</v>
      </c>
      <c r="F19" s="4">
        <f t="shared" si="15"/>
        <v>3.7463882929437677E-2</v>
      </c>
      <c r="G19" s="4">
        <f t="shared" si="15"/>
        <v>4.1885894465658297E-2</v>
      </c>
      <c r="H19" s="4">
        <f t="shared" si="15"/>
        <v>4.5883698480243693E-2</v>
      </c>
      <c r="I19" s="4">
        <f t="shared" si="15"/>
        <v>4.9560058689065024E-2</v>
      </c>
      <c r="J19" s="4">
        <f t="shared" si="15"/>
        <v>5.2981931337968642E-2</v>
      </c>
      <c r="K19" s="4">
        <f t="shared" si="15"/>
        <v>5.6195824394156511E-2</v>
      </c>
      <c r="L19" s="4">
        <f t="shared" si="15"/>
        <v>5.9235600025462125E-2</v>
      </c>
      <c r="M19" s="4">
        <f t="shared" si="15"/>
        <v>6.2126821433372739E-2</v>
      </c>
      <c r="N19" s="4">
        <f t="shared" si="15"/>
        <v>6.4889348682598394E-2</v>
      </c>
      <c r="O19" s="4">
        <f t="shared" si="15"/>
        <v>6.7538975440033788E-2</v>
      </c>
      <c r="P19" s="4">
        <f t="shared" si="15"/>
        <v>7.0088507150082316E-2</v>
      </c>
      <c r="Q19" s="4">
        <f t="shared" si="15"/>
        <v>7.2548497334988221E-2</v>
      </c>
      <c r="R19" s="4">
        <f t="shared" si="15"/>
        <v>7.4927765858875353E-2</v>
      </c>
      <c r="S19" s="4">
        <f t="shared" si="15"/>
        <v>7.7233773231922959E-2</v>
      </c>
      <c r="T19" s="4">
        <f t="shared" si="15"/>
        <v>7.9472897006952953E-2</v>
      </c>
      <c r="U19" s="4">
        <f t="shared" si="15"/>
        <v>8.1650639861028676E-2</v>
      </c>
      <c r="V19" s="4">
        <f t="shared" si="15"/>
        <v>8.3771788931316593E-2</v>
      </c>
      <c r="W19" s="4">
        <f t="shared" si="15"/>
        <v>8.5840539675556035E-2</v>
      </c>
    </row>
    <row r="20" spans="2:23">
      <c r="B20" s="9" t="s">
        <v>328</v>
      </c>
      <c r="C20" s="4">
        <f>_xlfn.NORM.INV(0.025,0,C15)</f>
        <v>-1.4253246743011285E-2</v>
      </c>
      <c r="D20" s="4">
        <f t="shared" ref="D20:W20" si="16">_xlfn.NORM.INV(0.025,0,D15)</f>
        <v>-2.0157134851816704E-2</v>
      </c>
      <c r="E20" s="4">
        <f t="shared" si="16"/>
        <v>-2.4687347531711163E-2</v>
      </c>
      <c r="F20" s="4">
        <f t="shared" si="16"/>
        <v>-2.850649348602257E-2</v>
      </c>
      <c r="G20" s="4">
        <f t="shared" si="16"/>
        <v>-3.1871228617450703E-2</v>
      </c>
      <c r="H20" s="4">
        <f t="shared" si="16"/>
        <v>-3.4913181698363882E-2</v>
      </c>
      <c r="I20" s="4">
        <f t="shared" si="16"/>
        <v>-3.7710546257249206E-2</v>
      </c>
      <c r="J20" s="4">
        <f t="shared" si="16"/>
        <v>-4.0314269703633408E-2</v>
      </c>
      <c r="K20" s="4">
        <f t="shared" si="16"/>
        <v>-4.2759740229033852E-2</v>
      </c>
      <c r="L20" s="4">
        <f t="shared" si="16"/>
        <v>-4.5072723760292296E-2</v>
      </c>
      <c r="M20" s="4">
        <f t="shared" si="16"/>
        <v>-4.7272671490923589E-2</v>
      </c>
      <c r="N20" s="4">
        <f t="shared" si="16"/>
        <v>-4.9374695063422326E-2</v>
      </c>
      <c r="O20" s="4">
        <f t="shared" si="16"/>
        <v>-5.1390811973767284E-2</v>
      </c>
      <c r="P20" s="4">
        <f t="shared" si="16"/>
        <v>-5.3330765961499799E-2</v>
      </c>
      <c r="Q20" s="4">
        <f t="shared" si="16"/>
        <v>-5.5202587265067812E-2</v>
      </c>
      <c r="R20" s="4">
        <f t="shared" si="16"/>
        <v>-5.701298697204514E-2</v>
      </c>
      <c r="S20" s="4">
        <f t="shared" si="16"/>
        <v>-5.8767641829426426E-2</v>
      </c>
      <c r="T20" s="4">
        <f t="shared" si="16"/>
        <v>-6.0471404555450109E-2</v>
      </c>
      <c r="U20" s="4">
        <f t="shared" si="16"/>
        <v>-6.2128462170136442E-2</v>
      </c>
      <c r="V20" s="4">
        <f t="shared" si="16"/>
        <v>-6.3742457234901406E-2</v>
      </c>
      <c r="W20" s="4">
        <f t="shared" si="16"/>
        <v>-6.5316582098732007E-2</v>
      </c>
    </row>
    <row r="21" spans="2:23">
      <c r="B21" s="9" t="s">
        <v>329</v>
      </c>
      <c r="C21" s="4">
        <f>_xlfn.NORM.INV(0.005,0,C15)</f>
        <v>-1.8731941464718838E-2</v>
      </c>
      <c r="D21" s="4">
        <f t="shared" ref="D21:W21" si="17">_xlfn.NORM.INV(0.005,0,D15)</f>
        <v>-2.6490965668984321E-2</v>
      </c>
      <c r="E21" s="4">
        <f t="shared" si="17"/>
        <v>-3.2444674341299197E-2</v>
      </c>
      <c r="F21" s="4">
        <f t="shared" si="17"/>
        <v>-3.7463882929437677E-2</v>
      </c>
      <c r="G21" s="4">
        <f t="shared" si="17"/>
        <v>-4.1885894465658297E-2</v>
      </c>
      <c r="H21" s="4">
        <f t="shared" si="17"/>
        <v>-4.5883698480243693E-2</v>
      </c>
      <c r="I21" s="4">
        <f t="shared" si="17"/>
        <v>-4.9560058689065024E-2</v>
      </c>
      <c r="J21" s="4">
        <f t="shared" si="17"/>
        <v>-5.2981931337968642E-2</v>
      </c>
      <c r="K21" s="4">
        <f t="shared" si="17"/>
        <v>-5.6195824394156511E-2</v>
      </c>
      <c r="L21" s="4">
        <f t="shared" si="17"/>
        <v>-5.9235600025462125E-2</v>
      </c>
      <c r="M21" s="4">
        <f t="shared" si="17"/>
        <v>-6.2126821433372739E-2</v>
      </c>
      <c r="N21" s="4">
        <f t="shared" si="17"/>
        <v>-6.4889348682598394E-2</v>
      </c>
      <c r="O21" s="4">
        <f t="shared" si="17"/>
        <v>-6.7538975440033788E-2</v>
      </c>
      <c r="P21" s="4">
        <f t="shared" si="17"/>
        <v>-7.0088507150082316E-2</v>
      </c>
      <c r="Q21" s="4">
        <f t="shared" si="17"/>
        <v>-7.2548497334988221E-2</v>
      </c>
      <c r="R21" s="4">
        <f t="shared" si="17"/>
        <v>-7.4927765858875353E-2</v>
      </c>
      <c r="S21" s="4">
        <f t="shared" si="17"/>
        <v>-7.7233773231922959E-2</v>
      </c>
      <c r="T21" s="4">
        <f t="shared" si="17"/>
        <v>-7.9472897006952953E-2</v>
      </c>
      <c r="U21" s="4">
        <f t="shared" si="17"/>
        <v>-8.1650639861028676E-2</v>
      </c>
      <c r="V21" s="4">
        <f t="shared" si="17"/>
        <v>-8.3771788931316593E-2</v>
      </c>
      <c r="W21" s="4">
        <f t="shared" si="17"/>
        <v>-8.5840539675556035E-2</v>
      </c>
    </row>
    <row r="23" spans="2:23">
      <c r="C23" s="10" t="s">
        <v>331</v>
      </c>
      <c r="D23" s="10" t="s">
        <v>332</v>
      </c>
      <c r="E23" s="10" t="s">
        <v>333</v>
      </c>
      <c r="F23" s="10" t="s">
        <v>334</v>
      </c>
      <c r="G23" s="10" t="s">
        <v>335</v>
      </c>
      <c r="H23" s="10" t="s">
        <v>336</v>
      </c>
      <c r="I23" s="10" t="s">
        <v>337</v>
      </c>
      <c r="J23" s="10" t="s">
        <v>338</v>
      </c>
      <c r="K23" s="10" t="s">
        <v>339</v>
      </c>
      <c r="L23" s="10" t="s">
        <v>340</v>
      </c>
      <c r="M23" s="10" t="s">
        <v>341</v>
      </c>
      <c r="N23" s="10" t="s">
        <v>342</v>
      </c>
      <c r="O23" s="10" t="s">
        <v>343</v>
      </c>
      <c r="P23" s="10" t="s">
        <v>344</v>
      </c>
      <c r="Q23" s="10" t="s">
        <v>345</v>
      </c>
      <c r="R23" s="10" t="s">
        <v>346</v>
      </c>
      <c r="S23" s="10" t="s">
        <v>347</v>
      </c>
      <c r="T23" s="10" t="s">
        <v>348</v>
      </c>
      <c r="U23" s="10" t="s">
        <v>349</v>
      </c>
      <c r="V23" s="10" t="s">
        <v>350</v>
      </c>
      <c r="W23" s="10" t="s">
        <v>351</v>
      </c>
    </row>
    <row r="24" spans="2:23">
      <c r="B24" s="11" t="s">
        <v>352</v>
      </c>
      <c r="C24" s="1">
        <f>COUNTIF(C65:C90,"&gt;0")</f>
        <v>15</v>
      </c>
      <c r="D24" s="1">
        <f t="shared" ref="D24:W24" si="18">COUNTIF(D65:D90,"&gt;0")</f>
        <v>12</v>
      </c>
      <c r="E24" s="1">
        <f t="shared" si="18"/>
        <v>16</v>
      </c>
      <c r="F24" s="1">
        <f t="shared" si="18"/>
        <v>7</v>
      </c>
      <c r="G24" s="1">
        <f t="shared" si="18"/>
        <v>14</v>
      </c>
      <c r="H24" s="1">
        <f t="shared" si="18"/>
        <v>11</v>
      </c>
      <c r="I24" s="1">
        <f t="shared" si="18"/>
        <v>15</v>
      </c>
      <c r="J24" s="1">
        <f t="shared" si="18"/>
        <v>14</v>
      </c>
      <c r="K24" s="1">
        <f t="shared" si="18"/>
        <v>20</v>
      </c>
      <c r="L24" s="1">
        <f t="shared" si="18"/>
        <v>18</v>
      </c>
      <c r="M24" s="1">
        <f t="shared" si="18"/>
        <v>20</v>
      </c>
      <c r="N24" s="1">
        <f t="shared" si="18"/>
        <v>16</v>
      </c>
      <c r="O24" s="1">
        <f t="shared" si="18"/>
        <v>17</v>
      </c>
      <c r="P24" s="1">
        <f t="shared" si="18"/>
        <v>12</v>
      </c>
      <c r="Q24" s="1">
        <f t="shared" si="18"/>
        <v>11</v>
      </c>
      <c r="R24" s="1">
        <f t="shared" si="18"/>
        <v>15</v>
      </c>
      <c r="S24" s="1">
        <f t="shared" si="18"/>
        <v>9</v>
      </c>
      <c r="T24" s="1">
        <f t="shared" si="18"/>
        <v>13</v>
      </c>
      <c r="U24" s="1">
        <f t="shared" si="18"/>
        <v>15</v>
      </c>
      <c r="V24" s="1">
        <f t="shared" si="18"/>
        <v>12</v>
      </c>
      <c r="W24" s="1">
        <f t="shared" si="18"/>
        <v>9</v>
      </c>
    </row>
    <row r="25" spans="2:23">
      <c r="B25" s="11" t="s">
        <v>353</v>
      </c>
      <c r="C25" s="1">
        <f>COUNTIF(C65:C90,"=0")</f>
        <v>0</v>
      </c>
      <c r="D25" s="1">
        <f t="shared" ref="D25:W25" si="19">COUNTIF(D65:D90,"=0")</f>
        <v>0</v>
      </c>
      <c r="E25" s="1">
        <f t="shared" si="19"/>
        <v>0</v>
      </c>
      <c r="F25" s="1">
        <f t="shared" si="19"/>
        <v>0</v>
      </c>
      <c r="G25" s="1">
        <f t="shared" si="19"/>
        <v>0</v>
      </c>
      <c r="H25" s="1">
        <f t="shared" si="19"/>
        <v>0</v>
      </c>
      <c r="I25" s="1">
        <f t="shared" si="19"/>
        <v>0</v>
      </c>
      <c r="J25" s="1">
        <f t="shared" si="19"/>
        <v>0</v>
      </c>
      <c r="K25" s="1">
        <f t="shared" si="19"/>
        <v>0</v>
      </c>
      <c r="L25" s="1">
        <f t="shared" si="19"/>
        <v>0</v>
      </c>
      <c r="M25" s="1">
        <f t="shared" si="19"/>
        <v>0</v>
      </c>
      <c r="N25" s="1">
        <f t="shared" si="19"/>
        <v>0</v>
      </c>
      <c r="O25" s="1">
        <f t="shared" si="19"/>
        <v>0</v>
      </c>
      <c r="P25" s="1">
        <f t="shared" si="19"/>
        <v>0</v>
      </c>
      <c r="Q25" s="1">
        <f t="shared" si="19"/>
        <v>0</v>
      </c>
      <c r="R25" s="1">
        <f t="shared" si="19"/>
        <v>0</v>
      </c>
      <c r="S25" s="1">
        <f t="shared" si="19"/>
        <v>0</v>
      </c>
      <c r="T25" s="1">
        <f t="shared" si="19"/>
        <v>0</v>
      </c>
      <c r="U25" s="1">
        <f t="shared" si="19"/>
        <v>0</v>
      </c>
      <c r="V25" s="1">
        <f t="shared" si="19"/>
        <v>0</v>
      </c>
      <c r="W25" s="1">
        <f t="shared" si="19"/>
        <v>0</v>
      </c>
    </row>
    <row r="26" spans="2:23">
      <c r="B26" s="11" t="s">
        <v>354</v>
      </c>
      <c r="C26" s="1">
        <f>COUNTIF(C65:C90,"&lt;0")</f>
        <v>11</v>
      </c>
      <c r="D26" s="1">
        <f t="shared" ref="D26:W26" si="20">COUNTIF(D65:D90,"&lt;0")</f>
        <v>14</v>
      </c>
      <c r="E26" s="1">
        <f t="shared" si="20"/>
        <v>10</v>
      </c>
      <c r="F26" s="1">
        <f t="shared" si="20"/>
        <v>19</v>
      </c>
      <c r="G26" s="1">
        <f t="shared" si="20"/>
        <v>12</v>
      </c>
      <c r="H26" s="1">
        <f t="shared" si="20"/>
        <v>15</v>
      </c>
      <c r="I26" s="1">
        <f t="shared" si="20"/>
        <v>11</v>
      </c>
      <c r="J26" s="1">
        <f t="shared" si="20"/>
        <v>12</v>
      </c>
      <c r="K26" s="1">
        <f t="shared" si="20"/>
        <v>6</v>
      </c>
      <c r="L26" s="1">
        <f t="shared" si="20"/>
        <v>8</v>
      </c>
      <c r="M26" s="1">
        <f t="shared" si="20"/>
        <v>6</v>
      </c>
      <c r="N26" s="1">
        <f t="shared" si="20"/>
        <v>10</v>
      </c>
      <c r="O26" s="1">
        <f t="shared" si="20"/>
        <v>9</v>
      </c>
      <c r="P26" s="1">
        <f t="shared" si="20"/>
        <v>14</v>
      </c>
      <c r="Q26" s="1">
        <f t="shared" si="20"/>
        <v>15</v>
      </c>
      <c r="R26" s="1">
        <f t="shared" si="20"/>
        <v>11</v>
      </c>
      <c r="S26" s="1">
        <f t="shared" si="20"/>
        <v>17</v>
      </c>
      <c r="T26" s="1">
        <f t="shared" si="20"/>
        <v>13</v>
      </c>
      <c r="U26" s="1">
        <f t="shared" si="20"/>
        <v>11</v>
      </c>
      <c r="V26" s="1">
        <f t="shared" si="20"/>
        <v>14</v>
      </c>
      <c r="W26" s="1">
        <f t="shared" si="20"/>
        <v>17</v>
      </c>
    </row>
    <row r="27" spans="2:23">
      <c r="B27" s="11" t="s">
        <v>355</v>
      </c>
      <c r="C27" s="15">
        <f t="shared" ref="C27:W27" si="21">(C24/SUM(C24:C26)-0.5)*(SQRT(SUM(C24:C26))/0.5)</f>
        <v>0.78446454055273551</v>
      </c>
      <c r="D27" s="15">
        <f t="shared" si="21"/>
        <v>-0.39223227027636776</v>
      </c>
      <c r="E27" s="15">
        <f t="shared" si="21"/>
        <v>1.1766968108291045</v>
      </c>
      <c r="F27" s="15">
        <f t="shared" si="21"/>
        <v>-2.3533936216582085</v>
      </c>
      <c r="G27" s="15">
        <f t="shared" si="21"/>
        <v>0.39223227027636776</v>
      </c>
      <c r="H27" s="15">
        <f t="shared" si="21"/>
        <v>-0.78446454055273607</v>
      </c>
      <c r="I27" s="15">
        <f t="shared" si="21"/>
        <v>0.78446454055273551</v>
      </c>
      <c r="J27" s="15">
        <f t="shared" si="21"/>
        <v>0.39223227027636776</v>
      </c>
      <c r="K27" s="15">
        <f t="shared" si="21"/>
        <v>2.7456258919345768</v>
      </c>
      <c r="L27" s="15">
        <f t="shared" si="21"/>
        <v>1.96116135138184</v>
      </c>
      <c r="M27" s="15">
        <f t="shared" si="21"/>
        <v>2.7456258919345768</v>
      </c>
      <c r="N27" s="15">
        <f t="shared" si="21"/>
        <v>1.1766968108291045</v>
      </c>
      <c r="O27" s="15">
        <f t="shared" si="21"/>
        <v>1.5689290811054721</v>
      </c>
      <c r="P27" s="15">
        <f t="shared" si="21"/>
        <v>-0.39223227027636776</v>
      </c>
      <c r="Q27" s="15">
        <f t="shared" si="21"/>
        <v>-0.78446454055273607</v>
      </c>
      <c r="R27" s="15">
        <f t="shared" si="21"/>
        <v>0.78446454055273551</v>
      </c>
      <c r="S27" s="15">
        <f t="shared" si="21"/>
        <v>-1.5689290811054721</v>
      </c>
      <c r="T27" s="15">
        <f t="shared" si="21"/>
        <v>0</v>
      </c>
      <c r="U27" s="15">
        <f t="shared" si="21"/>
        <v>0.78446454055273551</v>
      </c>
      <c r="V27" s="15">
        <f t="shared" si="21"/>
        <v>-0.39223227027636776</v>
      </c>
      <c r="W27" s="15">
        <f t="shared" si="21"/>
        <v>-1.5689290811054721</v>
      </c>
    </row>
    <row r="28" spans="2:23">
      <c r="B28" s="11" t="s">
        <v>325</v>
      </c>
      <c r="C28" s="14">
        <f>(1-_xlfn.NORM.S.DIST(ABS(C27),1))*2</f>
        <v>0.43276758066778487</v>
      </c>
      <c r="D28" s="14">
        <f t="shared" ref="D28:W28" si="22">(1-_xlfn.NORM.S.DIST(ABS(D27),1))*2</f>
        <v>0.69488660237247357</v>
      </c>
      <c r="E28" s="14">
        <f t="shared" si="22"/>
        <v>0.23931654122149526</v>
      </c>
      <c r="F28" s="14">
        <f t="shared" si="22"/>
        <v>1.8602929901135656E-2</v>
      </c>
      <c r="G28" s="14">
        <f t="shared" si="22"/>
        <v>0.69488660237247357</v>
      </c>
      <c r="H28" s="14">
        <f t="shared" si="22"/>
        <v>0.43276758066778465</v>
      </c>
      <c r="I28" s="14">
        <f t="shared" si="22"/>
        <v>0.43276758066778487</v>
      </c>
      <c r="J28" s="14">
        <f t="shared" si="22"/>
        <v>0.69488660237247357</v>
      </c>
      <c r="K28" s="14">
        <f t="shared" si="22"/>
        <v>6.0395590486568285E-3</v>
      </c>
      <c r="L28" s="14">
        <f t="shared" si="22"/>
        <v>4.9860203756906918E-2</v>
      </c>
      <c r="M28" s="14">
        <f t="shared" si="22"/>
        <v>6.0395590486568285E-3</v>
      </c>
      <c r="N28" s="14">
        <f t="shared" si="22"/>
        <v>0.23931654122149526</v>
      </c>
      <c r="O28" s="14">
        <f t="shared" si="22"/>
        <v>0.11666446478102332</v>
      </c>
      <c r="P28" s="14">
        <f t="shared" si="22"/>
        <v>0.69488660237247357</v>
      </c>
      <c r="Q28" s="14">
        <f t="shared" si="22"/>
        <v>0.43276758066778465</v>
      </c>
      <c r="R28" s="14">
        <f t="shared" si="22"/>
        <v>0.43276758066778487</v>
      </c>
      <c r="S28" s="14">
        <f t="shared" si="22"/>
        <v>0.11666446478102332</v>
      </c>
      <c r="T28" s="14">
        <f t="shared" si="22"/>
        <v>1</v>
      </c>
      <c r="U28" s="14">
        <f t="shared" si="22"/>
        <v>0.43276758066778487</v>
      </c>
      <c r="V28" s="14">
        <f t="shared" si="22"/>
        <v>0.69488660237247357</v>
      </c>
      <c r="W28" s="14">
        <f t="shared" si="22"/>
        <v>0.11666446478102332</v>
      </c>
    </row>
    <row r="29" spans="2:23">
      <c r="B29" s="11" t="s">
        <v>326</v>
      </c>
      <c r="C29" s="16">
        <f>_xlfn.NORM.INV(0.975,0,1)</f>
        <v>1.9599639845400536</v>
      </c>
      <c r="D29" s="16">
        <f t="shared" ref="D29:W29" si="23">_xlfn.NORM.INV(0.975,0,1)</f>
        <v>1.9599639845400536</v>
      </c>
      <c r="E29" s="16">
        <f t="shared" si="23"/>
        <v>1.9599639845400536</v>
      </c>
      <c r="F29" s="16">
        <f t="shared" si="23"/>
        <v>1.9599639845400536</v>
      </c>
      <c r="G29" s="16">
        <f t="shared" si="23"/>
        <v>1.9599639845400536</v>
      </c>
      <c r="H29" s="16">
        <f t="shared" si="23"/>
        <v>1.9599639845400536</v>
      </c>
      <c r="I29" s="16">
        <f t="shared" si="23"/>
        <v>1.9599639845400536</v>
      </c>
      <c r="J29" s="16">
        <f t="shared" si="23"/>
        <v>1.9599639845400536</v>
      </c>
      <c r="K29" s="16">
        <f t="shared" si="23"/>
        <v>1.9599639845400536</v>
      </c>
      <c r="L29" s="16">
        <f t="shared" si="23"/>
        <v>1.9599639845400536</v>
      </c>
      <c r="M29" s="16">
        <f t="shared" si="23"/>
        <v>1.9599639845400536</v>
      </c>
      <c r="N29" s="16">
        <f t="shared" si="23"/>
        <v>1.9599639845400536</v>
      </c>
      <c r="O29" s="16">
        <f t="shared" si="23"/>
        <v>1.9599639845400536</v>
      </c>
      <c r="P29" s="16">
        <f t="shared" si="23"/>
        <v>1.9599639845400536</v>
      </c>
      <c r="Q29" s="16">
        <f t="shared" si="23"/>
        <v>1.9599639845400536</v>
      </c>
      <c r="R29" s="16">
        <f t="shared" si="23"/>
        <v>1.9599639845400536</v>
      </c>
      <c r="S29" s="16">
        <f t="shared" si="23"/>
        <v>1.9599639845400536</v>
      </c>
      <c r="T29" s="16">
        <f t="shared" si="23"/>
        <v>1.9599639845400536</v>
      </c>
      <c r="U29" s="16">
        <f t="shared" si="23"/>
        <v>1.9599639845400536</v>
      </c>
      <c r="V29" s="16">
        <f t="shared" si="23"/>
        <v>1.9599639845400536</v>
      </c>
      <c r="W29" s="16">
        <f t="shared" si="23"/>
        <v>1.9599639845400536</v>
      </c>
    </row>
    <row r="30" spans="2:23">
      <c r="B30" s="11" t="s">
        <v>327</v>
      </c>
      <c r="C30" s="16">
        <f>_xlfn.NORM.INV(0.995,0,1)</f>
        <v>2.5758293035488999</v>
      </c>
      <c r="D30" s="16">
        <f t="shared" ref="D30:W30" si="24">_xlfn.NORM.INV(0.995,0,1)</f>
        <v>2.5758293035488999</v>
      </c>
      <c r="E30" s="16">
        <f t="shared" si="24"/>
        <v>2.5758293035488999</v>
      </c>
      <c r="F30" s="16">
        <f t="shared" si="24"/>
        <v>2.5758293035488999</v>
      </c>
      <c r="G30" s="16">
        <f t="shared" si="24"/>
        <v>2.5758293035488999</v>
      </c>
      <c r="H30" s="16">
        <f t="shared" si="24"/>
        <v>2.5758293035488999</v>
      </c>
      <c r="I30" s="16">
        <f t="shared" si="24"/>
        <v>2.5758293035488999</v>
      </c>
      <c r="J30" s="16">
        <f t="shared" si="24"/>
        <v>2.5758293035488999</v>
      </c>
      <c r="K30" s="16">
        <f t="shared" si="24"/>
        <v>2.5758293035488999</v>
      </c>
      <c r="L30" s="16">
        <f t="shared" si="24"/>
        <v>2.5758293035488999</v>
      </c>
      <c r="M30" s="16">
        <f t="shared" si="24"/>
        <v>2.5758293035488999</v>
      </c>
      <c r="N30" s="16">
        <f t="shared" si="24"/>
        <v>2.5758293035488999</v>
      </c>
      <c r="O30" s="16">
        <f t="shared" si="24"/>
        <v>2.5758293035488999</v>
      </c>
      <c r="P30" s="16">
        <f t="shared" si="24"/>
        <v>2.5758293035488999</v>
      </c>
      <c r="Q30" s="16">
        <f t="shared" si="24"/>
        <v>2.5758293035488999</v>
      </c>
      <c r="R30" s="16">
        <f t="shared" si="24"/>
        <v>2.5758293035488999</v>
      </c>
      <c r="S30" s="16">
        <f t="shared" si="24"/>
        <v>2.5758293035488999</v>
      </c>
      <c r="T30" s="16">
        <f t="shared" si="24"/>
        <v>2.5758293035488999</v>
      </c>
      <c r="U30" s="16">
        <f t="shared" si="24"/>
        <v>2.5758293035488999</v>
      </c>
      <c r="V30" s="16">
        <f t="shared" si="24"/>
        <v>2.5758293035488999</v>
      </c>
      <c r="W30" s="16">
        <f t="shared" si="24"/>
        <v>2.5758293035488999</v>
      </c>
    </row>
    <row r="31" spans="2:23">
      <c r="B31" s="11" t="s">
        <v>328</v>
      </c>
      <c r="C31" s="16">
        <f>_xlfn.NORM.INV(0.025,0,1)</f>
        <v>-1.9599639845400538</v>
      </c>
      <c r="D31" s="16">
        <f t="shared" ref="D31:W31" si="25">_xlfn.NORM.INV(0.025,0,1)</f>
        <v>-1.9599639845400538</v>
      </c>
      <c r="E31" s="16">
        <f t="shared" si="25"/>
        <v>-1.9599639845400538</v>
      </c>
      <c r="F31" s="16">
        <f t="shared" si="25"/>
        <v>-1.9599639845400538</v>
      </c>
      <c r="G31" s="16">
        <f t="shared" si="25"/>
        <v>-1.9599639845400538</v>
      </c>
      <c r="H31" s="16">
        <f t="shared" si="25"/>
        <v>-1.9599639845400538</v>
      </c>
      <c r="I31" s="16">
        <f t="shared" si="25"/>
        <v>-1.9599639845400538</v>
      </c>
      <c r="J31" s="16">
        <f t="shared" si="25"/>
        <v>-1.9599639845400538</v>
      </c>
      <c r="K31" s="16">
        <f t="shared" si="25"/>
        <v>-1.9599639845400538</v>
      </c>
      <c r="L31" s="16">
        <f t="shared" si="25"/>
        <v>-1.9599639845400538</v>
      </c>
      <c r="M31" s="16">
        <f t="shared" si="25"/>
        <v>-1.9599639845400538</v>
      </c>
      <c r="N31" s="16">
        <f t="shared" si="25"/>
        <v>-1.9599639845400538</v>
      </c>
      <c r="O31" s="16">
        <f t="shared" si="25"/>
        <v>-1.9599639845400538</v>
      </c>
      <c r="P31" s="16">
        <f t="shared" si="25"/>
        <v>-1.9599639845400538</v>
      </c>
      <c r="Q31" s="16">
        <f t="shared" si="25"/>
        <v>-1.9599639845400538</v>
      </c>
      <c r="R31" s="16">
        <f t="shared" si="25"/>
        <v>-1.9599639845400538</v>
      </c>
      <c r="S31" s="16">
        <f t="shared" si="25"/>
        <v>-1.9599639845400538</v>
      </c>
      <c r="T31" s="16">
        <f t="shared" si="25"/>
        <v>-1.9599639845400538</v>
      </c>
      <c r="U31" s="16">
        <f t="shared" si="25"/>
        <v>-1.9599639845400538</v>
      </c>
      <c r="V31" s="16">
        <f t="shared" si="25"/>
        <v>-1.9599639845400538</v>
      </c>
      <c r="W31" s="16">
        <f t="shared" si="25"/>
        <v>-1.9599639845400538</v>
      </c>
    </row>
    <row r="32" spans="2:23">
      <c r="B32" s="11" t="s">
        <v>329</v>
      </c>
      <c r="C32" s="16">
        <f>_xlfn.NORM.INV(0.005,0,1)</f>
        <v>-2.5758293035488999</v>
      </c>
      <c r="D32" s="16">
        <f t="shared" ref="D32:W32" si="26">_xlfn.NORM.INV(0.005,0,1)</f>
        <v>-2.5758293035488999</v>
      </c>
      <c r="E32" s="16">
        <f t="shared" si="26"/>
        <v>-2.5758293035488999</v>
      </c>
      <c r="F32" s="16">
        <f t="shared" si="26"/>
        <v>-2.5758293035488999</v>
      </c>
      <c r="G32" s="16">
        <f t="shared" si="26"/>
        <v>-2.5758293035488999</v>
      </c>
      <c r="H32" s="16">
        <f t="shared" si="26"/>
        <v>-2.5758293035488999</v>
      </c>
      <c r="I32" s="16">
        <f t="shared" si="26"/>
        <v>-2.5758293035488999</v>
      </c>
      <c r="J32" s="16">
        <f t="shared" si="26"/>
        <v>-2.5758293035488999</v>
      </c>
      <c r="K32" s="16">
        <f t="shared" si="26"/>
        <v>-2.5758293035488999</v>
      </c>
      <c r="L32" s="16">
        <f t="shared" si="26"/>
        <v>-2.5758293035488999</v>
      </c>
      <c r="M32" s="16">
        <f t="shared" si="26"/>
        <v>-2.5758293035488999</v>
      </c>
      <c r="N32" s="16">
        <f t="shared" si="26"/>
        <v>-2.5758293035488999</v>
      </c>
      <c r="O32" s="16">
        <f t="shared" si="26"/>
        <v>-2.5758293035488999</v>
      </c>
      <c r="P32" s="16">
        <f t="shared" si="26"/>
        <v>-2.5758293035488999</v>
      </c>
      <c r="Q32" s="16">
        <f t="shared" si="26"/>
        <v>-2.5758293035488999</v>
      </c>
      <c r="R32" s="16">
        <f t="shared" si="26"/>
        <v>-2.5758293035488999</v>
      </c>
      <c r="S32" s="16">
        <f t="shared" si="26"/>
        <v>-2.5758293035488999</v>
      </c>
      <c r="T32" s="16">
        <f t="shared" si="26"/>
        <v>-2.5758293035488999</v>
      </c>
      <c r="U32" s="16">
        <f t="shared" si="26"/>
        <v>-2.5758293035488999</v>
      </c>
      <c r="V32" s="16">
        <f t="shared" si="26"/>
        <v>-2.5758293035488999</v>
      </c>
      <c r="W32" s="16">
        <f t="shared" si="26"/>
        <v>-2.5758293035488999</v>
      </c>
    </row>
    <row r="35" spans="1:23">
      <c r="A35" s="1" t="s">
        <v>127</v>
      </c>
      <c r="B35" s="1" t="s">
        <v>154</v>
      </c>
      <c r="C35" s="12" t="s">
        <v>356</v>
      </c>
      <c r="D35" s="12" t="s">
        <v>357</v>
      </c>
      <c r="E35" s="12" t="s">
        <v>358</v>
      </c>
      <c r="F35" s="12" t="s">
        <v>359</v>
      </c>
      <c r="G35" s="12" t="s">
        <v>360</v>
      </c>
      <c r="H35" s="12" t="s">
        <v>361</v>
      </c>
      <c r="I35" s="12" t="s">
        <v>362</v>
      </c>
      <c r="J35" s="12" t="s">
        <v>363</v>
      </c>
      <c r="K35" s="12" t="s">
        <v>364</v>
      </c>
      <c r="L35" s="12" t="s">
        <v>365</v>
      </c>
      <c r="M35" s="12" t="s">
        <v>366</v>
      </c>
      <c r="N35" s="12" t="s">
        <v>367</v>
      </c>
      <c r="O35" s="12" t="s">
        <v>368</v>
      </c>
      <c r="P35" s="12" t="s">
        <v>369</v>
      </c>
      <c r="Q35" s="12" t="s">
        <v>370</v>
      </c>
      <c r="R35" s="12" t="s">
        <v>371</v>
      </c>
      <c r="S35" s="12" t="s">
        <v>372</v>
      </c>
      <c r="T35" s="12" t="s">
        <v>373</v>
      </c>
      <c r="U35" s="12" t="s">
        <v>374</v>
      </c>
      <c r="V35" s="12" t="s">
        <v>375</v>
      </c>
      <c r="W35" s="12" t="s">
        <v>376</v>
      </c>
    </row>
    <row r="36" spans="1:23">
      <c r="A36" s="1" t="s">
        <v>128</v>
      </c>
      <c r="B36" s="1" t="s">
        <v>155</v>
      </c>
      <c r="C36" s="5">
        <f>EXP(SUM($C65:C65))-1</f>
        <v>2.0094563113824959E-2</v>
      </c>
      <c r="D36" s="5">
        <f>EXP(SUM($C65:D65))-1</f>
        <v>9.4064870887506924E-3</v>
      </c>
      <c r="E36" s="5">
        <f>EXP(SUM($C65:E65))-1</f>
        <v>-0.121172079807227</v>
      </c>
      <c r="F36" s="5">
        <f>EXP(SUM($C65:F65))-1</f>
        <v>-0.12897363785236526</v>
      </c>
      <c r="G36" s="5">
        <f>EXP(SUM($C65:G65))-1</f>
        <v>-0.12978606545145688</v>
      </c>
      <c r="H36" s="5">
        <f>EXP(SUM($C65:H65))-1</f>
        <v>-0.11385744202356518</v>
      </c>
      <c r="I36" s="5">
        <f>EXP(SUM($C65:I65))-1</f>
        <v>-7.7596176489593049E-2</v>
      </c>
      <c r="J36" s="5">
        <f>EXP(SUM($C65:J65))-1</f>
        <v>-5.9595450128670624E-2</v>
      </c>
      <c r="K36" s="5">
        <f>EXP(SUM($C65:K65))-1</f>
        <v>-5.1236303919367399E-2</v>
      </c>
      <c r="L36" s="5">
        <f>EXP(SUM($C65:L65))-1</f>
        <v>-6.7725100337880928E-3</v>
      </c>
      <c r="M36" s="5">
        <f>EXP(SUM($C65:M65))-1</f>
        <v>2.1255756887696764E-2</v>
      </c>
      <c r="N36" s="5">
        <f>EXP(SUM($C65:N65))-1</f>
        <v>2.3274683531032903E-2</v>
      </c>
      <c r="O36" s="5">
        <f>EXP(SUM($C65:O65))-1</f>
        <v>5.3865068424929996E-2</v>
      </c>
      <c r="P36" s="5">
        <f>EXP(SUM($C65:P65))-1</f>
        <v>3.6034198802745943E-2</v>
      </c>
      <c r="Q36" s="5">
        <f>EXP(SUM($C65:Q65))-1</f>
        <v>2.2356184052820138E-2</v>
      </c>
      <c r="R36" s="5">
        <f>EXP(SUM($C65:R65))-1</f>
        <v>2.3184972929805925E-2</v>
      </c>
      <c r="S36" s="5">
        <f>EXP(SUM($C65:S65))-1</f>
        <v>5.0326891537526564E-3</v>
      </c>
      <c r="T36" s="5">
        <f>EXP(SUM($C65:T65))-1</f>
        <v>4.553267819904705E-2</v>
      </c>
      <c r="U36" s="5">
        <f>EXP(SUM($C65:U65))-1</f>
        <v>-1.2566567040205645E-2</v>
      </c>
      <c r="V36" s="5">
        <f>EXP(SUM($C65:V65))-1</f>
        <v>-8.5624673203856805E-3</v>
      </c>
      <c r="W36" s="5">
        <f>EXP(SUM($C65:W65))-1</f>
        <v>-4.9682792912058904E-2</v>
      </c>
    </row>
    <row r="37" spans="1:23">
      <c r="A37" s="1" t="s">
        <v>129</v>
      </c>
      <c r="B37" s="1" t="s">
        <v>155</v>
      </c>
      <c r="C37" s="5">
        <f>EXP(SUM($C66:C66))-1</f>
        <v>5.4102715871193308E-2</v>
      </c>
      <c r="D37" s="5">
        <f>EXP(SUM($C66:D66))-1</f>
        <v>7.898598506381993E-2</v>
      </c>
      <c r="E37" s="5">
        <f>EXP(SUM($C66:E66))-1</f>
        <v>8.2564509485069104E-2</v>
      </c>
      <c r="F37" s="5">
        <f>EXP(SUM($C66:F66))-1</f>
        <v>6.5943958026757787E-2</v>
      </c>
      <c r="G37" s="5">
        <f>EXP(SUM($C66:G66))-1</f>
        <v>7.3136307651884502E-2</v>
      </c>
      <c r="H37" s="5">
        <f>EXP(SUM($C66:H66))-1</f>
        <v>9.2116413072363512E-2</v>
      </c>
      <c r="I37" s="5">
        <f>EXP(SUM($C66:I66))-1</f>
        <v>0.12491737104598943</v>
      </c>
      <c r="J37" s="5">
        <f>EXP(SUM($C66:J66))-1</f>
        <v>0.11117418852339256</v>
      </c>
      <c r="K37" s="5">
        <f>EXP(SUM($C66:K66))-1</f>
        <v>7.3513771074541268E-2</v>
      </c>
      <c r="L37" s="5">
        <f>EXP(SUM($C66:L66))-1</f>
        <v>9.4951896101981514E-2</v>
      </c>
      <c r="M37" s="5">
        <f>EXP(SUM($C66:M66))-1</f>
        <v>0.12116903097655718</v>
      </c>
      <c r="N37" s="5">
        <f>EXP(SUM($C66:N66))-1</f>
        <v>0.1069705742579381</v>
      </c>
      <c r="O37" s="5">
        <f>EXP(SUM($C66:O66))-1</f>
        <v>0.12827364988756806</v>
      </c>
      <c r="P37" s="5">
        <f>EXP(SUM($C66:P66))-1</f>
        <v>5.3156720965177762E-2</v>
      </c>
      <c r="Q37" s="5">
        <f>EXP(SUM($C66:Q66))-1</f>
        <v>0.16188134055470282</v>
      </c>
      <c r="R37" s="5">
        <f>EXP(SUM($C66:R66))-1</f>
        <v>0.14443277028866408</v>
      </c>
      <c r="S37" s="5">
        <f>EXP(SUM($C66:S66))-1</f>
        <v>0.10703819405433834</v>
      </c>
      <c r="T37" s="5">
        <f>EXP(SUM($C66:T66))-1</f>
        <v>8.0678131898926697E-2</v>
      </c>
      <c r="U37" s="5">
        <f>EXP(SUM($C66:U66))-1</f>
        <v>0.13754057569329681</v>
      </c>
      <c r="V37" s="5">
        <f>EXP(SUM($C66:V66))-1</f>
        <v>0.12206125946006652</v>
      </c>
      <c r="W37" s="5">
        <f>EXP(SUM($C66:W66))-1</f>
        <v>0.11986226904026953</v>
      </c>
    </row>
    <row r="38" spans="1:23">
      <c r="A38" s="1" t="s">
        <v>130</v>
      </c>
      <c r="B38" s="1" t="s">
        <v>155</v>
      </c>
      <c r="C38" s="5">
        <f>EXP(SUM($C67:C67))-1</f>
        <v>2.8853666074584172E-3</v>
      </c>
      <c r="D38" s="5">
        <f>EXP(SUM($C67:D67))-1</f>
        <v>1.3787383335496006E-2</v>
      </c>
      <c r="E38" s="5">
        <f>EXP(SUM($C67:E67))-1</f>
        <v>1.9101457305481517E-4</v>
      </c>
      <c r="F38" s="5">
        <f>EXP(SUM($C67:F67))-1</f>
        <v>-2.5812336093344879E-4</v>
      </c>
      <c r="G38" s="5">
        <f>EXP(SUM($C67:G67))-1</f>
        <v>1.3715883089027381E-2</v>
      </c>
      <c r="H38" s="5">
        <f>EXP(SUM($C67:H67))-1</f>
        <v>2.0761173302817459E-2</v>
      </c>
      <c r="I38" s="5">
        <f>EXP(SUM($C67:I67))-1</f>
        <v>2.2449189960157767E-2</v>
      </c>
      <c r="J38" s="5">
        <f>EXP(SUM($C67:J67))-1</f>
        <v>1.8766118674688581E-2</v>
      </c>
      <c r="K38" s="5">
        <f>EXP(SUM($C67:K67))-1</f>
        <v>4.4338750080813893E-2</v>
      </c>
      <c r="L38" s="5">
        <f>EXP(SUM($C67:L67))-1</f>
        <v>4.4598480244013805E-2</v>
      </c>
      <c r="M38" s="5">
        <f>EXP(SUM($C67:M67))-1</f>
        <v>2.923898399985414E-2</v>
      </c>
      <c r="N38" s="5">
        <f>EXP(SUM($C67:N67))-1</f>
        <v>3.572533759490204E-2</v>
      </c>
      <c r="O38" s="5">
        <f>EXP(SUM($C67:O67))-1</f>
        <v>4.597050341710629E-2</v>
      </c>
      <c r="P38" s="5">
        <f>EXP(SUM($C67:P67))-1</f>
        <v>9.6896397608003948E-2</v>
      </c>
      <c r="Q38" s="5">
        <f>EXP(SUM($C67:Q67))-1</f>
        <v>0.10722122560924507</v>
      </c>
      <c r="R38" s="5">
        <f>EXP(SUM($C67:R67))-1</f>
        <v>0.12448871514350857</v>
      </c>
      <c r="S38" s="5">
        <f>EXP(SUM($C67:S67))-1</f>
        <v>5.0657636009857843E-2</v>
      </c>
      <c r="T38" s="5">
        <f>EXP(SUM($C67:T67))-1</f>
        <v>0.10235864115666637</v>
      </c>
      <c r="U38" s="5">
        <f>EXP(SUM($C67:U67))-1</f>
        <v>0.11584545377898681</v>
      </c>
      <c r="V38" s="5">
        <f>EXP(SUM($C67:V67))-1</f>
        <v>0.11218423225376317</v>
      </c>
      <c r="W38" s="5">
        <f>EXP(SUM($C67:W67))-1</f>
        <v>0.11836008658625907</v>
      </c>
    </row>
    <row r="39" spans="1:23">
      <c r="A39" s="1" t="s">
        <v>131</v>
      </c>
      <c r="B39" s="1" t="s">
        <v>155</v>
      </c>
      <c r="C39" s="5">
        <f>EXP(SUM($C68:C68))-1</f>
        <v>2.8217699542635977E-2</v>
      </c>
      <c r="D39" s="5">
        <f>EXP(SUM($C68:D68))-1</f>
        <v>2.2730781370846165E-2</v>
      </c>
      <c r="E39" s="5">
        <f>EXP(SUM($C68:E68))-1</f>
        <v>4.4672612786046395E-2</v>
      </c>
      <c r="F39" s="5">
        <f>EXP(SUM($C68:F68))-1</f>
        <v>3.0227070656040134E-2</v>
      </c>
      <c r="G39" s="5">
        <f>EXP(SUM($C68:G68))-1</f>
        <v>3.4915569940362712E-2</v>
      </c>
      <c r="H39" s="5">
        <f>EXP(SUM($C68:H68))-1</f>
        <v>4.2442551551288066E-2</v>
      </c>
      <c r="I39" s="5">
        <f>EXP(SUM($C68:I68))-1</f>
        <v>4.715385279033435E-2</v>
      </c>
      <c r="J39" s="5">
        <f>EXP(SUM($C68:J68))-1</f>
        <v>3.4089743131693773E-2</v>
      </c>
      <c r="K39" s="5">
        <f>EXP(SUM($C68:K68))-1</f>
        <v>1.1162072735442008E-2</v>
      </c>
      <c r="L39" s="5">
        <f>EXP(SUM($C68:L68))-1</f>
        <v>2.4517343016479565E-2</v>
      </c>
      <c r="M39" s="5">
        <f>EXP(SUM($C68:M68))-1</f>
        <v>3.6975049760003653E-2</v>
      </c>
      <c r="N39" s="5">
        <f>EXP(SUM($C68:N68))-1</f>
        <v>4.6577249051408476E-2</v>
      </c>
      <c r="O39" s="5">
        <f>EXP(SUM($C68:O68))-1</f>
        <v>5.4359047731682653E-2</v>
      </c>
      <c r="P39" s="5">
        <f>EXP(SUM($C68:P68))-1</f>
        <v>5.3317277162043597E-2</v>
      </c>
      <c r="Q39" s="5">
        <f>EXP(SUM($C68:Q68))-1</f>
        <v>9.6975789764768727E-2</v>
      </c>
      <c r="R39" s="5">
        <f>EXP(SUM($C68:R68))-1</f>
        <v>5.1166246711992214E-2</v>
      </c>
      <c r="S39" s="5">
        <f>EXP(SUM($C68:S68))-1</f>
        <v>9.4529018205932847E-2</v>
      </c>
      <c r="T39" s="5">
        <f>EXP(SUM($C68:T68))-1</f>
        <v>0.15721100483646189</v>
      </c>
      <c r="U39" s="5">
        <f>EXP(SUM($C68:U68))-1</f>
        <v>0.16869196470211922</v>
      </c>
      <c r="V39" s="5">
        <f>EXP(SUM($C68:V68))-1</f>
        <v>6.0667088806714009E-2</v>
      </c>
      <c r="W39" s="5">
        <f>EXP(SUM($C68:W68))-1</f>
        <v>6.2004119354629683E-2</v>
      </c>
    </row>
    <row r="40" spans="1:23">
      <c r="A40" s="1" t="s">
        <v>132</v>
      </c>
      <c r="B40" s="1" t="s">
        <v>155</v>
      </c>
      <c r="C40" s="5">
        <f>EXP(SUM($C69:C69))-1</f>
        <v>3.4760843070331671E-3</v>
      </c>
      <c r="D40" s="5">
        <f>EXP(SUM($C69:D69))-1</f>
        <v>2.8232847932761596E-2</v>
      </c>
      <c r="E40" s="5">
        <f>EXP(SUM($C69:E69))-1</f>
        <v>4.2251494856619276E-2</v>
      </c>
      <c r="F40" s="5">
        <f>EXP(SUM($C69:F69))-1</f>
        <v>4.5030010690402245E-2</v>
      </c>
      <c r="G40" s="5">
        <f>EXP(SUM($C69:G69))-1</f>
        <v>5.1288939928026966E-2</v>
      </c>
      <c r="H40" s="5">
        <f>EXP(SUM($C69:H69))-1</f>
        <v>1.8941530106812099E-2</v>
      </c>
      <c r="I40" s="5">
        <f>EXP(SUM($C69:I69))-1</f>
        <v>2.3403054832329406E-3</v>
      </c>
      <c r="J40" s="5">
        <f>EXP(SUM($C69:J69))-1</f>
        <v>3.734886806615445E-2</v>
      </c>
      <c r="K40" s="5">
        <f>EXP(SUM($C69:K69))-1</f>
        <v>4.7478139489588012E-2</v>
      </c>
      <c r="L40" s="5">
        <f>EXP(SUM($C69:L69))-1</f>
        <v>6.5301475696212696E-2</v>
      </c>
      <c r="M40" s="5">
        <f>EXP(SUM($C69:M69))-1</f>
        <v>6.6394294904635665E-2</v>
      </c>
      <c r="N40" s="5">
        <f>EXP(SUM($C69:N69))-1</f>
        <v>6.7494227199996315E-2</v>
      </c>
      <c r="O40" s="5">
        <f>EXP(SUM($C69:O69))-1</f>
        <v>9.304863810821673E-2</v>
      </c>
      <c r="P40" s="5">
        <f>EXP(SUM($C69:P69))-1</f>
        <v>8.0654823167122913E-2</v>
      </c>
      <c r="Q40" s="5">
        <f>EXP(SUM($C69:Q69))-1</f>
        <v>5.0414824328559149E-2</v>
      </c>
      <c r="R40" s="5">
        <f>EXP(SUM($C69:R69))-1</f>
        <v>-0.10387061632482086</v>
      </c>
      <c r="S40" s="5">
        <f>EXP(SUM($C69:S69))-1</f>
        <v>-9.7825184223086947E-2</v>
      </c>
      <c r="T40" s="5">
        <f>EXP(SUM($C69:T69))-1</f>
        <v>-8.1312262589241846E-2</v>
      </c>
      <c r="U40" s="5">
        <f>EXP(SUM($C69:U69))-1</f>
        <v>-8.0768384428490658E-2</v>
      </c>
      <c r="V40" s="5">
        <f>EXP(SUM($C69:V69))-1</f>
        <v>-9.1642509954464879E-3</v>
      </c>
      <c r="W40" s="5">
        <f>EXP(SUM($C69:W69))-1</f>
        <v>2.7038404087207812E-2</v>
      </c>
    </row>
    <row r="41" spans="1:23">
      <c r="A41" s="1" t="s">
        <v>133</v>
      </c>
      <c r="B41" s="1" t="s">
        <v>155</v>
      </c>
      <c r="C41" s="5">
        <f>EXP(SUM($C70:C70))-1</f>
        <v>-3.3578366597177833E-3</v>
      </c>
      <c r="D41" s="5">
        <f>EXP(SUM($C70:D70))-1</f>
        <v>7.0510839301425321E-3</v>
      </c>
      <c r="E41" s="5">
        <f>EXP(SUM($C70:E70))-1</f>
        <v>-3.6758684627072324E-2</v>
      </c>
      <c r="F41" s="5">
        <f>EXP(SUM($C70:F70))-1</f>
        <v>-3.2544182663578614E-3</v>
      </c>
      <c r="G41" s="5">
        <f>EXP(SUM($C70:G70))-1</f>
        <v>-6.0145719230473293E-3</v>
      </c>
      <c r="H41" s="5">
        <f>EXP(SUM($C70:H70))-1</f>
        <v>1.351479219345042E-2</v>
      </c>
      <c r="I41" s="5">
        <f>EXP(SUM($C70:I70))-1</f>
        <v>5.858677862892181E-3</v>
      </c>
      <c r="J41" s="5">
        <f>EXP(SUM($C70:J70))-1</f>
        <v>-1.3707839288349288E-2</v>
      </c>
      <c r="K41" s="5">
        <f>EXP(SUM($C70:K70))-1</f>
        <v>-4.8396635045521164E-2</v>
      </c>
      <c r="L41" s="5">
        <f>EXP(SUM($C70:L70))-1</f>
        <v>-2.3930523496746625E-2</v>
      </c>
      <c r="M41" s="5">
        <f>EXP(SUM($C70:M70))-1</f>
        <v>-3.222735592027981E-2</v>
      </c>
      <c r="N41" s="5">
        <f>EXP(SUM($C70:N70))-1</f>
        <v>-2.3581494182002616E-2</v>
      </c>
      <c r="O41" s="5">
        <f>EXP(SUM($C70:O70))-1</f>
        <v>-2.2520377928013313E-2</v>
      </c>
      <c r="P41" s="5">
        <f>EXP(SUM($C70:P70))-1</f>
        <v>-1.7334676872205246E-2</v>
      </c>
      <c r="Q41" s="5">
        <f>EXP(SUM($C70:Q70))-1</f>
        <v>-1.9014560934391356E-2</v>
      </c>
      <c r="R41" s="5">
        <f>EXP(SUM($C70:R70))-1</f>
        <v>-1.6716518834459237E-2</v>
      </c>
      <c r="S41" s="5">
        <f>EXP(SUM($C70:S70))-1</f>
        <v>2.9994362326527746E-2</v>
      </c>
      <c r="T41" s="5">
        <f>EXP(SUM($C70:T70))-1</f>
        <v>3.7962316043793631E-3</v>
      </c>
      <c r="U41" s="5">
        <f>EXP(SUM($C70:U70))-1</f>
        <v>2.2629557636520303E-2</v>
      </c>
      <c r="V41" s="5">
        <f>EXP(SUM($C70:V70))-1</f>
        <v>-2.436639992948364E-2</v>
      </c>
      <c r="W41" s="5">
        <f>EXP(SUM($C70:W70))-1</f>
        <v>1.0663118184430331E-2</v>
      </c>
    </row>
    <row r="42" spans="1:23">
      <c r="A42" s="1" t="s">
        <v>134</v>
      </c>
      <c r="B42" s="1" t="s">
        <v>155</v>
      </c>
      <c r="C42" s="5">
        <f>EXP(SUM($C71:C71))-1</f>
        <v>2.2052210223060476E-2</v>
      </c>
      <c r="D42" s="5">
        <f>EXP(SUM($C71:D71))-1</f>
        <v>3.1237838284014829E-2</v>
      </c>
      <c r="E42" s="5">
        <f>EXP(SUM($C71:E71))-1</f>
        <v>6.0136981447925564E-2</v>
      </c>
      <c r="F42" s="5">
        <f>EXP(SUM($C71:F71))-1</f>
        <v>4.1880086683014905E-2</v>
      </c>
      <c r="G42" s="5">
        <f>EXP(SUM($C71:G71))-1</f>
        <v>2.7972759642194367E-2</v>
      </c>
      <c r="H42" s="5">
        <f>EXP(SUM($C71:H71))-1</f>
        <v>2.7276222410059558E-2</v>
      </c>
      <c r="I42" s="5">
        <f>EXP(SUM($C71:I71))-1</f>
        <v>3.7835382704600518E-2</v>
      </c>
      <c r="J42" s="5">
        <f>EXP(SUM($C71:J71))-1</f>
        <v>3.996211556991458E-2</v>
      </c>
      <c r="K42" s="5">
        <f>EXP(SUM($C71:K71))-1</f>
        <v>4.8876317133127012E-2</v>
      </c>
      <c r="L42" s="5">
        <f>EXP(SUM($C71:L71))-1</f>
        <v>3.519879568148454E-2</v>
      </c>
      <c r="M42" s="5">
        <f>EXP(SUM($C71:M71))-1</f>
        <v>7.5558122624229451E-2</v>
      </c>
      <c r="N42" s="5">
        <f>EXP(SUM($C71:N71))-1</f>
        <v>7.3658597516073954E-2</v>
      </c>
      <c r="O42" s="5">
        <f>EXP(SUM($C71:O71))-1</f>
        <v>3.7330135371458351E-2</v>
      </c>
      <c r="P42" s="5">
        <f>EXP(SUM($C71:P71))-1</f>
        <v>7.4096568878177393E-2</v>
      </c>
      <c r="Q42" s="5">
        <f>EXP(SUM($C71:Q71))-1</f>
        <v>1.6670968295926736E-2</v>
      </c>
      <c r="R42" s="5">
        <f>EXP(SUM($C71:R71))-1</f>
        <v>-4.8891796494539008E-3</v>
      </c>
      <c r="S42" s="5">
        <f>EXP(SUM($C71:S71))-1</f>
        <v>-2.4508853280824638E-4</v>
      </c>
      <c r="T42" s="5">
        <f>EXP(SUM($C71:T71))-1</f>
        <v>-4.6535747482473022E-2</v>
      </c>
      <c r="U42" s="5">
        <f>EXP(SUM($C71:U71))-1</f>
        <v>1.885122121735483E-2</v>
      </c>
      <c r="V42" s="5">
        <f>EXP(SUM($C71:V71))-1</f>
        <v>9.3929621457888857E-3</v>
      </c>
      <c r="W42" s="5">
        <f>EXP(SUM($C71:W71))-1</f>
        <v>1.3902598725912263E-2</v>
      </c>
    </row>
    <row r="43" spans="1:23">
      <c r="A43" s="1" t="s">
        <v>135</v>
      </c>
      <c r="B43" s="1" t="s">
        <v>155</v>
      </c>
      <c r="C43" s="5">
        <f>EXP(SUM($C72:C72))-1</f>
        <v>2.5136490122128707E-2</v>
      </c>
      <c r="D43" s="5">
        <f>EXP(SUM($C72:D72))-1</f>
        <v>3.6067029796081229E-2</v>
      </c>
      <c r="E43" s="5">
        <f>EXP(SUM($C72:E72))-1</f>
        <v>2.5713393486739289E-3</v>
      </c>
      <c r="F43" s="5">
        <f>EXP(SUM($C72:F72))-1</f>
        <v>2.8706325882355666E-2</v>
      </c>
      <c r="G43" s="5">
        <f>EXP(SUM($C72:G72))-1</f>
        <v>4.1542142840400809E-2</v>
      </c>
      <c r="H43" s="5">
        <f>EXP(SUM($C72:H72))-1</f>
        <v>3.8349200416711415E-2</v>
      </c>
      <c r="I43" s="5">
        <f>EXP(SUM($C72:I72))-1</f>
        <v>3.0083108573568218E-2</v>
      </c>
      <c r="J43" s="5">
        <f>EXP(SUM($C72:J72))-1</f>
        <v>3.2296196101800234E-2</v>
      </c>
      <c r="K43" s="5">
        <f>EXP(SUM($C72:K72))-1</f>
        <v>3.5403843248368538E-2</v>
      </c>
      <c r="L43" s="5">
        <f>EXP(SUM($C72:L72))-1</f>
        <v>4.8539223937853926E-2</v>
      </c>
      <c r="M43" s="5">
        <f>EXP(SUM($C72:M72))-1</f>
        <v>4.5318915170849516E-2</v>
      </c>
      <c r="N43" s="5">
        <f>EXP(SUM($C72:N72))-1</f>
        <v>4.9692729881341213E-2</v>
      </c>
      <c r="O43" s="5">
        <f>EXP(SUM($C72:O72))-1</f>
        <v>6.9739207276818815E-2</v>
      </c>
      <c r="P43" s="5">
        <f>EXP(SUM($C72:P72))-1</f>
        <v>0.12599636240753243</v>
      </c>
      <c r="Q43" s="5">
        <f>EXP(SUM($C72:Q72))-1</f>
        <v>0.16379578984272403</v>
      </c>
      <c r="R43" s="5">
        <f>EXP(SUM($C72:R72))-1</f>
        <v>0.20086545740023998</v>
      </c>
      <c r="S43" s="5">
        <f>EXP(SUM($C72:S72))-1</f>
        <v>0.31349606934231722</v>
      </c>
      <c r="T43" s="5">
        <f>EXP(SUM($C72:T72))-1</f>
        <v>0.30934543391187597</v>
      </c>
      <c r="U43" s="5">
        <f>EXP(SUM($C72:U72))-1</f>
        <v>0.1612363862540156</v>
      </c>
      <c r="V43" s="5">
        <f>EXP(SUM($C72:V72))-1</f>
        <v>0.1439067742659228</v>
      </c>
      <c r="W43" s="5">
        <f>EXP(SUM($C72:W72))-1</f>
        <v>0.12915288922299695</v>
      </c>
    </row>
    <row r="44" spans="1:23">
      <c r="A44" s="1" t="s">
        <v>136</v>
      </c>
      <c r="B44" s="1" t="s">
        <v>155</v>
      </c>
      <c r="C44" s="5">
        <f>EXP(SUM($C73:C73))-1</f>
        <v>1.0986992172671295E-2</v>
      </c>
      <c r="D44" s="5">
        <f>EXP(SUM($C73:D73))-1</f>
        <v>3.133736321756353E-2</v>
      </c>
      <c r="E44" s="5">
        <f>EXP(SUM($C73:E73))-1</f>
        <v>3.3204935454370865E-2</v>
      </c>
      <c r="F44" s="5">
        <f>EXP(SUM($C73:F73))-1</f>
        <v>3.5365310581103593E-4</v>
      </c>
      <c r="G44" s="5">
        <f>EXP(SUM($C73:G73))-1</f>
        <v>-5.4656693123322775E-5</v>
      </c>
      <c r="H44" s="5">
        <f>EXP(SUM($C73:H73))-1</f>
        <v>3.5604517173484229E-3</v>
      </c>
      <c r="I44" s="5">
        <f>EXP(SUM($C73:I73))-1</f>
        <v>-8.1579151173681863E-3</v>
      </c>
      <c r="J44" s="5">
        <f>EXP(SUM($C73:J73))-1</f>
        <v>8.3892258957922738E-3</v>
      </c>
      <c r="K44" s="5">
        <f>EXP(SUM($C73:K73))-1</f>
        <v>4.4049372785794905E-3</v>
      </c>
      <c r="L44" s="5">
        <f>EXP(SUM($C73:L73))-1</f>
        <v>6.5609412259526323E-3</v>
      </c>
      <c r="M44" s="5">
        <f>EXP(SUM($C73:M73))-1</f>
        <v>1.7306743433150862E-2</v>
      </c>
      <c r="N44" s="5">
        <f>EXP(SUM($C73:N73))-1</f>
        <v>5.7643881875028669E-2</v>
      </c>
      <c r="O44" s="5">
        <f>EXP(SUM($C73:O73))-1</f>
        <v>7.1199865474095514E-2</v>
      </c>
      <c r="P44" s="5">
        <f>EXP(SUM($C73:P73))-1</f>
        <v>0.12675002583192696</v>
      </c>
      <c r="Q44" s="5">
        <f>EXP(SUM($C73:Q73))-1</f>
        <v>0.14472074636006016</v>
      </c>
      <c r="R44" s="5">
        <f>EXP(SUM($C73:R73))-1</f>
        <v>0.21325188901068426</v>
      </c>
      <c r="S44" s="5">
        <f>EXP(SUM($C73:S73))-1</f>
        <v>0.17070714617723826</v>
      </c>
      <c r="T44" s="5">
        <f>EXP(SUM($C73:T73))-1</f>
        <v>0.15763673311682136</v>
      </c>
      <c r="U44" s="5">
        <f>EXP(SUM($C73:U73))-1</f>
        <v>0.24585003742944589</v>
      </c>
      <c r="V44" s="5">
        <f>EXP(SUM($C73:V73))-1</f>
        <v>0.29120876537559059</v>
      </c>
      <c r="W44" s="5">
        <f>EXP(SUM($C73:W73))-1</f>
        <v>0.25159883900986357</v>
      </c>
    </row>
    <row r="45" spans="1:23">
      <c r="A45" s="1" t="s">
        <v>137</v>
      </c>
      <c r="B45" s="1" t="s">
        <v>155</v>
      </c>
      <c r="C45" s="5">
        <f>EXP(SUM($C74:C74))-1</f>
        <v>-1.1653046184546212E-2</v>
      </c>
      <c r="D45" s="5">
        <f>EXP(SUM($C74:D74))-1</f>
        <v>-3.0516267148966714E-3</v>
      </c>
      <c r="E45" s="5">
        <f>EXP(SUM($C74:E74))-1</f>
        <v>-8.3137770340945272E-3</v>
      </c>
      <c r="F45" s="5">
        <f>EXP(SUM($C74:F74))-1</f>
        <v>-2.4891706347709097E-2</v>
      </c>
      <c r="G45" s="5">
        <f>EXP(SUM($C74:G74))-1</f>
        <v>-3.4541944708890271E-2</v>
      </c>
      <c r="H45" s="5">
        <f>EXP(SUM($C74:H74))-1</f>
        <v>-3.4831577996010332E-2</v>
      </c>
      <c r="I45" s="5">
        <f>EXP(SUM($C74:I74))-1</f>
        <v>-2.0588315631723586E-2</v>
      </c>
      <c r="J45" s="5">
        <f>EXP(SUM($C74:J74))-1</f>
        <v>-2.9806938053814624E-2</v>
      </c>
      <c r="K45" s="5">
        <f>EXP(SUM($C74:K74))-1</f>
        <v>-1.068481260056886E-2</v>
      </c>
      <c r="L45" s="5">
        <f>EXP(SUM($C74:L74))-1</f>
        <v>2.5491215285993185E-3</v>
      </c>
      <c r="M45" s="5">
        <f>EXP(SUM($C74:M74))-1</f>
        <v>6.0444247467288381E-3</v>
      </c>
      <c r="N45" s="5">
        <f>EXP(SUM($C74:N74))-1</f>
        <v>3.1701576868930159E-2</v>
      </c>
      <c r="O45" s="5">
        <f>EXP(SUM($C74:O74))-1</f>
        <v>3.6497618598370085E-2</v>
      </c>
      <c r="P45" s="5">
        <f>EXP(SUM($C74:P74))-1</f>
        <v>3.7622421747081525E-2</v>
      </c>
      <c r="Q45" s="5">
        <f>EXP(SUM($C74:Q74))-1</f>
        <v>0.13581783872800779</v>
      </c>
      <c r="R45" s="5">
        <f>EXP(SUM($C74:R74))-1</f>
        <v>0.17158985457111586</v>
      </c>
      <c r="S45" s="5">
        <f>EXP(SUM($C74:S74))-1</f>
        <v>0.17041158232196385</v>
      </c>
      <c r="T45" s="5">
        <f>EXP(SUM($C74:T74))-1</f>
        <v>0.2185260655318686</v>
      </c>
      <c r="U45" s="5">
        <f>EXP(SUM($C74:U74))-1</f>
        <v>0.15135564732563456</v>
      </c>
      <c r="V45" s="5">
        <f>EXP(SUM($C74:V74))-1</f>
        <v>0.1418566389406235</v>
      </c>
      <c r="W45" s="5">
        <f>EXP(SUM($C74:W74))-1</f>
        <v>8.8775565702661208E-2</v>
      </c>
    </row>
    <row r="46" spans="1:23">
      <c r="A46" s="1" t="s">
        <v>138</v>
      </c>
      <c r="B46" s="1" t="s">
        <v>155</v>
      </c>
      <c r="C46" s="5">
        <f>EXP(SUM($C75:C75))-1</f>
        <v>2.287629807609548E-3</v>
      </c>
      <c r="D46" s="5">
        <f>EXP(SUM($C75:D75))-1</f>
        <v>1.0575796881928667E-4</v>
      </c>
      <c r="E46" s="5">
        <f>EXP(SUM($C75:E75))-1</f>
        <v>7.3616238447792748E-2</v>
      </c>
      <c r="F46" s="5">
        <f>EXP(SUM($C75:F75))-1</f>
        <v>3.4966695286747784E-2</v>
      </c>
      <c r="G46" s="5">
        <f>EXP(SUM($C75:G75))-1</f>
        <v>1.8067252376469778E-2</v>
      </c>
      <c r="H46" s="5">
        <f>EXP(SUM($C75:H75))-1</f>
        <v>-4.0437733223082084E-3</v>
      </c>
      <c r="I46" s="5">
        <f>EXP(SUM($C75:I75))-1</f>
        <v>-2.5433336289335529E-2</v>
      </c>
      <c r="J46" s="5">
        <f>EXP(SUM($C75:J75))-1</f>
        <v>-2.9975731893798874E-2</v>
      </c>
      <c r="K46" s="5">
        <f>EXP(SUM($C75:K75))-1</f>
        <v>-2.7653338169276287E-2</v>
      </c>
      <c r="L46" s="5">
        <f>EXP(SUM($C75:L75))-1</f>
        <v>-2.1981721926960684E-2</v>
      </c>
      <c r="M46" s="5">
        <f>EXP(SUM($C75:M75))-1</f>
        <v>1.7959487433830912E-2</v>
      </c>
      <c r="N46" s="5">
        <f>EXP(SUM($C75:N75))-1</f>
        <v>-2.5211008540457769E-3</v>
      </c>
      <c r="O46" s="5">
        <f>EXP(SUM($C75:O75))-1</f>
        <v>-2.0028712721165798E-2</v>
      </c>
      <c r="P46" s="5">
        <f>EXP(SUM($C75:P75))-1</f>
        <v>-4.1154592136276591E-2</v>
      </c>
      <c r="Q46" s="5">
        <f>EXP(SUM($C75:Q75))-1</f>
        <v>-7.6495343094562851E-2</v>
      </c>
      <c r="R46" s="5">
        <f>EXP(SUM($C75:R75))-1</f>
        <v>-2.686608568899751E-2</v>
      </c>
      <c r="S46" s="5">
        <f>EXP(SUM($C75:S75))-1</f>
        <v>-2.0105248012065258E-2</v>
      </c>
      <c r="T46" s="5">
        <f>EXP(SUM($C75:T75))-1</f>
        <v>-3.4910314447277546E-2</v>
      </c>
      <c r="U46" s="5">
        <f>EXP(SUM($C75:U75))-1</f>
        <v>1.8993680047549866E-3</v>
      </c>
      <c r="V46" s="5">
        <f>EXP(SUM($C75:V75))-1</f>
        <v>-3.9566429681598958E-3</v>
      </c>
      <c r="W46" s="5">
        <f>EXP(SUM($C75:W75))-1</f>
        <v>-2.0834825239279597E-2</v>
      </c>
    </row>
    <row r="47" spans="1:23">
      <c r="A47" s="1" t="s">
        <v>139</v>
      </c>
      <c r="B47" s="1" t="s">
        <v>155</v>
      </c>
      <c r="C47" s="5">
        <f>EXP(SUM($C76:C76))-1</f>
        <v>-6.3619347930470305E-3</v>
      </c>
      <c r="D47" s="5">
        <f>EXP(SUM($C76:D76))-1</f>
        <v>-1.9514131591259476E-3</v>
      </c>
      <c r="E47" s="5">
        <f>EXP(SUM($C76:E76))-1</f>
        <v>1.2113288585372972E-2</v>
      </c>
      <c r="F47" s="5">
        <f>EXP(SUM($C76:F76))-1</f>
        <v>-3.8511937411036534E-3</v>
      </c>
      <c r="G47" s="5">
        <f>EXP(SUM($C76:G76))-1</f>
        <v>-6.5621919268639139E-3</v>
      </c>
      <c r="H47" s="5">
        <f>EXP(SUM($C76:H76))-1</f>
        <v>-9.9149896689308958E-3</v>
      </c>
      <c r="I47" s="5">
        <f>EXP(SUM($C76:I76))-1</f>
        <v>-4.5220471133431417E-3</v>
      </c>
      <c r="J47" s="5">
        <f>EXP(SUM($C76:J76))-1</f>
        <v>1.0752680646597179E-2</v>
      </c>
      <c r="K47" s="5">
        <f>EXP(SUM($C76:K76))-1</f>
        <v>2.1793486654960281E-2</v>
      </c>
      <c r="L47" s="5">
        <f>EXP(SUM($C76:L76))-1</f>
        <v>2.0928020272916514E-2</v>
      </c>
      <c r="M47" s="5">
        <f>EXP(SUM($C76:M76))-1</f>
        <v>4.3012287258840098E-2</v>
      </c>
      <c r="N47" s="5">
        <f>EXP(SUM($C76:N76))-1</f>
        <v>4.3557876727122968E-2</v>
      </c>
      <c r="O47" s="5">
        <f>EXP(SUM($C76:O76))-1</f>
        <v>4.5958604627344357E-2</v>
      </c>
      <c r="P47" s="5">
        <f>EXP(SUM($C76:P76))-1</f>
        <v>0.13664554464288714</v>
      </c>
      <c r="Q47" s="5">
        <f>EXP(SUM($C76:Q76))-1</f>
        <v>6.3591221739910608E-2</v>
      </c>
      <c r="R47" s="5">
        <f>EXP(SUM($C76:R76))-1</f>
        <v>0.15722325996840714</v>
      </c>
      <c r="S47" s="5">
        <f>EXP(SUM($C76:S76))-1</f>
        <v>5.3077796704182445E-2</v>
      </c>
      <c r="T47" s="5">
        <f>EXP(SUM($C76:T76))-1</f>
        <v>1.7079497770603025E-2</v>
      </c>
      <c r="U47" s="5">
        <f>EXP(SUM($C76:U76))-1</f>
        <v>6.8415138253796304E-2</v>
      </c>
      <c r="V47" s="5">
        <f>EXP(SUM($C76:V76))-1</f>
        <v>7.0841461175183529E-2</v>
      </c>
      <c r="W47" s="5">
        <f>EXP(SUM($C76:W76))-1</f>
        <v>4.0463776423115272E-2</v>
      </c>
    </row>
    <row r="48" spans="1:23">
      <c r="A48" s="1" t="s">
        <v>140</v>
      </c>
      <c r="B48" s="1" t="s">
        <v>155</v>
      </c>
      <c r="C48" s="5">
        <f>EXP(SUM($C77:C77))-1</f>
        <v>1.0140679623209747E-2</v>
      </c>
      <c r="D48" s="5">
        <f>EXP(SUM($C77:D77))-1</f>
        <v>1.8404582158330518E-2</v>
      </c>
      <c r="E48" s="5">
        <f>EXP(SUM($C77:E77))-1</f>
        <v>3.0916134055795741E-2</v>
      </c>
      <c r="F48" s="5">
        <f>EXP(SUM($C77:F77))-1</f>
        <v>-1.7246560117432641E-2</v>
      </c>
      <c r="G48" s="5">
        <f>EXP(SUM($C77:G77))-1</f>
        <v>1.4368571062614688E-2</v>
      </c>
      <c r="H48" s="5">
        <f>EXP(SUM($C77:H77))-1</f>
        <v>-3.5600966574134918E-2</v>
      </c>
      <c r="I48" s="5">
        <f>EXP(SUM($C77:I77))-1</f>
        <v>-3.1367973039978292E-2</v>
      </c>
      <c r="J48" s="5">
        <f>EXP(SUM($C77:J77))-1</f>
        <v>-1.5434449538736184E-2</v>
      </c>
      <c r="K48" s="5">
        <f>EXP(SUM($C77:K77))-1</f>
        <v>3.5157188418284413E-3</v>
      </c>
      <c r="L48" s="5">
        <f>EXP(SUM($C77:L77))-1</f>
        <v>9.978466722577739E-4</v>
      </c>
      <c r="M48" s="5">
        <f>EXP(SUM($C77:M77))-1</f>
        <v>-3.925513744650333E-3</v>
      </c>
      <c r="N48" s="5">
        <f>EXP(SUM($C77:N77))-1</f>
        <v>1.9002272207939486E-2</v>
      </c>
      <c r="O48" s="5">
        <f>EXP(SUM($C77:O77))-1</f>
        <v>1.1214433416808722E-2</v>
      </c>
      <c r="P48" s="5">
        <f>EXP(SUM($C77:P77))-1</f>
        <v>-5.0497485497826178E-2</v>
      </c>
      <c r="Q48" s="5">
        <f>EXP(SUM($C77:Q77))-1</f>
        <v>6.3998488045902358E-2</v>
      </c>
      <c r="R48" s="5">
        <f>EXP(SUM($C77:R77))-1</f>
        <v>0.15217770673604303</v>
      </c>
      <c r="S48" s="5">
        <f>EXP(SUM($C77:S77))-1</f>
        <v>0.15534024397283153</v>
      </c>
      <c r="T48" s="5">
        <f>EXP(SUM($C77:T77))-1</f>
        <v>0.24852936499822542</v>
      </c>
      <c r="U48" s="5">
        <f>EXP(SUM($C77:U77))-1</f>
        <v>0.18557635397280703</v>
      </c>
      <c r="V48" s="5">
        <f>EXP(SUM($C77:V77))-1</f>
        <v>0.14889619962479794</v>
      </c>
      <c r="W48" s="5">
        <f>EXP(SUM($C77:W77))-1</f>
        <v>0.112989803064657</v>
      </c>
    </row>
    <row r="49" spans="1:25">
      <c r="A49" s="1" t="s">
        <v>141</v>
      </c>
      <c r="B49" s="1" t="s">
        <v>155</v>
      </c>
      <c r="C49" s="5">
        <f>EXP(SUM($C78:C78))-1</f>
        <v>-1.5702484665332639E-2</v>
      </c>
      <c r="D49" s="5">
        <f>EXP(SUM($C78:D78))-1</f>
        <v>-2.3830702200083542E-2</v>
      </c>
      <c r="E49" s="5">
        <f>EXP(SUM($C78:E78))-1</f>
        <v>-2.5804926688285823E-2</v>
      </c>
      <c r="F49" s="5">
        <f>EXP(SUM($C78:F78))-1</f>
        <v>2.631184557899191E-2</v>
      </c>
      <c r="G49" s="5">
        <f>EXP(SUM($C78:G78))-1</f>
        <v>1.5315672822642235E-2</v>
      </c>
      <c r="H49" s="5">
        <f>EXP(SUM($C78:H78))-1</f>
        <v>1.8155341126966151E-2</v>
      </c>
      <c r="I49" s="5">
        <f>EXP(SUM($C78:I78))-1</f>
        <v>2.1623137679797511E-2</v>
      </c>
      <c r="J49" s="5">
        <f>EXP(SUM($C78:J78))-1</f>
        <v>1.9990038500333318E-2</v>
      </c>
      <c r="K49" s="5">
        <f>EXP(SUM($C78:K78))-1</f>
        <v>5.8331774252942115E-3</v>
      </c>
      <c r="L49" s="5">
        <f>EXP(SUM($C78:L78))-1</f>
        <v>-1.5777180153810577E-2</v>
      </c>
      <c r="M49" s="5">
        <f>EXP(SUM($C78:M78))-1</f>
        <v>-4.7744619214302952E-2</v>
      </c>
      <c r="N49" s="5">
        <f>EXP(SUM($C78:N78))-1</f>
        <v>-7.5408584532073553E-2</v>
      </c>
      <c r="O49" s="5">
        <f>EXP(SUM($C78:O78))-1</f>
        <v>-7.8521555737094628E-2</v>
      </c>
      <c r="P49" s="5">
        <f>EXP(SUM($C78:P78))-1</f>
        <v>-0.12021013751811005</v>
      </c>
      <c r="Q49" s="5">
        <f>EXP(SUM($C78:Q78))-1</f>
        <v>-0.13066257841618401</v>
      </c>
      <c r="R49" s="5">
        <f>EXP(SUM($C78:R78))-1</f>
        <v>-0.18351474956271552</v>
      </c>
      <c r="S49" s="5">
        <f>EXP(SUM($C78:S78))-1</f>
        <v>-0.11313386004262649</v>
      </c>
      <c r="T49" s="5">
        <f>EXP(SUM($C78:T78))-1</f>
        <v>-0.12822032099014924</v>
      </c>
      <c r="U49" s="5">
        <f>EXP(SUM($C78:U78))-1</f>
        <v>-0.178789579272702</v>
      </c>
      <c r="V49" s="5">
        <f>EXP(SUM($C78:V78))-1</f>
        <v>-0.1791428365251676</v>
      </c>
      <c r="W49" s="5">
        <f>EXP(SUM($C78:W78))-1</f>
        <v>-0.129215836066089</v>
      </c>
    </row>
    <row r="50" spans="1:25">
      <c r="A50" s="1" t="s">
        <v>142</v>
      </c>
      <c r="B50" s="1" t="s">
        <v>155</v>
      </c>
      <c r="C50" s="5">
        <f>EXP(SUM($C79:C79))-1</f>
        <v>-7.9151270038767541E-3</v>
      </c>
      <c r="D50" s="5">
        <f>EXP(SUM($C79:D79))-1</f>
        <v>-8.1308002016154957E-3</v>
      </c>
      <c r="E50" s="5">
        <f>EXP(SUM($C79:E79))-1</f>
        <v>5.4956078143428844E-3</v>
      </c>
      <c r="F50" s="5">
        <f>EXP(SUM($C79:F79))-1</f>
        <v>-5.0385388800071707E-2</v>
      </c>
      <c r="G50" s="5">
        <f>EXP(SUM($C79:G79))-1</f>
        <v>-4.5932025818887778E-2</v>
      </c>
      <c r="H50" s="5">
        <f>EXP(SUM($C79:H79))-1</f>
        <v>-4.3651801068453677E-2</v>
      </c>
      <c r="I50" s="5">
        <f>EXP(SUM($C79:I79))-1</f>
        <v>-4.4451213249195543E-2</v>
      </c>
      <c r="J50" s="5">
        <f>EXP(SUM($C79:J79))-1</f>
        <v>-3.6130803469120454E-2</v>
      </c>
      <c r="K50" s="5">
        <f>EXP(SUM($C79:K79))-1</f>
        <v>-3.0509790840030138E-2</v>
      </c>
      <c r="L50" s="5">
        <f>EXP(SUM($C79:L79))-1</f>
        <v>-4.0900080850449938E-2</v>
      </c>
      <c r="M50" s="5">
        <f>EXP(SUM($C79:M79))-1</f>
        <v>-2.74635500807624E-2</v>
      </c>
      <c r="N50" s="5">
        <f>EXP(SUM($C79:N79))-1</f>
        <v>-2.4759427852983018E-2</v>
      </c>
      <c r="O50" s="5">
        <f>EXP(SUM($C79:O79))-1</f>
        <v>-1.3037477771371875E-2</v>
      </c>
      <c r="P50" s="5">
        <f>EXP(SUM($C79:P79))-1</f>
        <v>-2.626793750452916E-2</v>
      </c>
      <c r="Q50" s="5">
        <f>EXP(SUM($C79:Q79))-1</f>
        <v>-5.9828834730486058E-2</v>
      </c>
      <c r="R50" s="5">
        <f>EXP(SUM($C79:R79))-1</f>
        <v>-4.278550504062828E-2</v>
      </c>
      <c r="S50" s="5">
        <f>EXP(SUM($C79:S79))-1</f>
        <v>-7.6388264348038915E-2</v>
      </c>
      <c r="T50" s="5">
        <f>EXP(SUM($C79:T79))-1</f>
        <v>-8.3563142326643636E-2</v>
      </c>
      <c r="U50" s="5">
        <f>EXP(SUM($C79:U79))-1</f>
        <v>-7.5011871453304679E-2</v>
      </c>
      <c r="V50" s="5">
        <f>EXP(SUM($C79:V79))-1</f>
        <v>-7.2386305369255721E-2</v>
      </c>
      <c r="W50" s="5">
        <f>EXP(SUM($C79:W79))-1</f>
        <v>-0.11379840300293331</v>
      </c>
    </row>
    <row r="51" spans="1:25">
      <c r="A51" s="1" t="s">
        <v>143</v>
      </c>
      <c r="B51" s="1" t="s">
        <v>155</v>
      </c>
      <c r="C51" s="5">
        <f>EXP(SUM($C80:C80))-1</f>
        <v>-5.1934923881810091E-3</v>
      </c>
      <c r="D51" s="5">
        <f>EXP(SUM($C80:D80))-1</f>
        <v>-1.4607513156807528E-2</v>
      </c>
      <c r="E51" s="5">
        <f>EXP(SUM($C80:E80))-1</f>
        <v>-4.8668737272772655E-2</v>
      </c>
      <c r="F51" s="5">
        <f>EXP(SUM($C80:F80))-1</f>
        <v>-5.1305862182782214E-2</v>
      </c>
      <c r="G51" s="5">
        <f>EXP(SUM($C80:G80))-1</f>
        <v>-7.23682229730509E-2</v>
      </c>
      <c r="H51" s="5">
        <f>EXP(SUM($C80:H80))-1</f>
        <v>-8.0437102849205466E-2</v>
      </c>
      <c r="I51" s="5">
        <f>EXP(SUM($C80:I80))-1</f>
        <v>-7.5435043599528906E-2</v>
      </c>
      <c r="J51" s="5">
        <f>EXP(SUM($C80:J80))-1</f>
        <v>-6.2896944513805564E-2</v>
      </c>
      <c r="K51" s="5">
        <f>EXP(SUM($C80:K80))-1</f>
        <v>-2.1173112311411835E-2</v>
      </c>
      <c r="L51" s="5">
        <f>EXP(SUM($C80:L80))-1</f>
        <v>-2.0518282806533894E-2</v>
      </c>
      <c r="M51" s="5">
        <f>EXP(SUM($C80:M80))-1</f>
        <v>-2.8128336833809331E-2</v>
      </c>
      <c r="N51" s="5">
        <f>EXP(SUM($C80:N80))-1</f>
        <v>-2.0326030467667455E-2</v>
      </c>
      <c r="O51" s="5">
        <f>EXP(SUM($C80:O80))-1</f>
        <v>-6.2405156343727231E-2</v>
      </c>
      <c r="P51" s="5">
        <f>EXP(SUM($C80:P80))-1</f>
        <v>-5.2278226735240074E-2</v>
      </c>
      <c r="Q51" s="5">
        <f>EXP(SUM($C80:Q80))-1</f>
        <v>-5.7102439167222463E-2</v>
      </c>
      <c r="R51" s="5">
        <f>EXP(SUM($C80:R80))-1</f>
        <v>-1.849577342424491E-2</v>
      </c>
      <c r="S51" s="5">
        <f>EXP(SUM($C80:S80))-1</f>
        <v>-8.3868829705417536E-2</v>
      </c>
      <c r="T51" s="5">
        <f>EXP(SUM($C80:T80))-1</f>
        <v>-4.4695786178375108E-2</v>
      </c>
      <c r="U51" s="5">
        <f>EXP(SUM($C80:U80))-1</f>
        <v>2.1840810472152361E-2</v>
      </c>
      <c r="V51" s="5">
        <f>EXP(SUM($C80:V80))-1</f>
        <v>3.2694910572563574E-2</v>
      </c>
      <c r="W51" s="5">
        <f>EXP(SUM($C80:W80))-1</f>
        <v>-1.8990956346022214E-3</v>
      </c>
    </row>
    <row r="52" spans="1:25">
      <c r="A52" s="1" t="s">
        <v>144</v>
      </c>
      <c r="B52" s="1" t="s">
        <v>155</v>
      </c>
      <c r="C52" s="5">
        <f>EXP(SUM($C81:C81))-1</f>
        <v>-1.0634579731065963E-2</v>
      </c>
      <c r="D52" s="5">
        <f>EXP(SUM($C81:D81))-1</f>
        <v>-1.304115541997164E-2</v>
      </c>
      <c r="E52" s="5">
        <f>EXP(SUM($C81:E81))-1</f>
        <v>1.4196841892794243E-2</v>
      </c>
      <c r="F52" s="5">
        <f>EXP(SUM($C81:F81))-1</f>
        <v>3.5167665170909634E-2</v>
      </c>
      <c r="G52" s="5">
        <f>EXP(SUM($C81:G81))-1</f>
        <v>1.8670255496068933E-2</v>
      </c>
      <c r="H52" s="5">
        <f>EXP(SUM($C81:H81))-1</f>
        <v>4.6677951581686195E-4</v>
      </c>
      <c r="I52" s="5">
        <f>EXP(SUM($C81:I81))-1</f>
        <v>9.3168379582797556E-4</v>
      </c>
      <c r="J52" s="5">
        <f>EXP(SUM($C81:J81))-1</f>
        <v>-9.9713563729915133E-3</v>
      </c>
      <c r="K52" s="5">
        <f>EXP(SUM($C81:K81))-1</f>
        <v>8.6920918147888049E-3</v>
      </c>
      <c r="L52" s="5">
        <f>EXP(SUM($C81:L81))-1</f>
        <v>-1.135096983256989E-2</v>
      </c>
      <c r="M52" s="5">
        <f>EXP(SUM($C81:M81))-1</f>
        <v>7.3508495028928866E-3</v>
      </c>
      <c r="N52" s="5">
        <f>EXP(SUM($C81:N81))-1</f>
        <v>5.1606394957476764E-2</v>
      </c>
      <c r="O52" s="5">
        <f>EXP(SUM($C81:O81))-1</f>
        <v>2.7260698041063236E-2</v>
      </c>
      <c r="P52" s="5">
        <f>EXP(SUM($C81:P81))-1</f>
        <v>1.012720428677949E-2</v>
      </c>
      <c r="Q52" s="5">
        <f>EXP(SUM($C81:Q81))-1</f>
        <v>-2.5517990198615004E-2</v>
      </c>
      <c r="R52" s="5">
        <f>EXP(SUM($C81:R81))-1</f>
        <v>3.4219850953927766E-2</v>
      </c>
      <c r="S52" s="5">
        <f>EXP(SUM($C81:S81))-1</f>
        <v>-5.8597563754886117E-2</v>
      </c>
      <c r="T52" s="5">
        <f>EXP(SUM($C81:T81))-1</f>
        <v>-2.0725494568752834E-2</v>
      </c>
      <c r="U52" s="5">
        <f>EXP(SUM($C81:U81))-1</f>
        <v>-6.1372089193905244E-2</v>
      </c>
      <c r="V52" s="5">
        <f>EXP(SUM($C81:V81))-1</f>
        <v>-5.8836230476761231E-2</v>
      </c>
      <c r="W52" s="5">
        <f>EXP(SUM($C81:W81))-1</f>
        <v>-0.1191703191944774</v>
      </c>
    </row>
    <row r="53" spans="1:25">
      <c r="A53" s="1" t="s">
        <v>145</v>
      </c>
      <c r="B53" s="1" t="s">
        <v>155</v>
      </c>
      <c r="C53" s="5">
        <f>EXP(SUM($C82:C82))-1</f>
        <v>4.8909227688338497E-3</v>
      </c>
      <c r="D53" s="5">
        <f>EXP(SUM($C82:D82))-1</f>
        <v>-4.3858366004944083E-3</v>
      </c>
      <c r="E53" s="5">
        <f>EXP(SUM($C82:E82))-1</f>
        <v>-1.1728982488422135E-2</v>
      </c>
      <c r="F53" s="5">
        <f>EXP(SUM($C82:F82))-1</f>
        <v>-5.0503769706133239E-2</v>
      </c>
      <c r="G53" s="5">
        <f>EXP(SUM($C82:G82))-1</f>
        <v>-4.8259418855944536E-2</v>
      </c>
      <c r="H53" s="5">
        <f>EXP(SUM($C82:H82))-1</f>
        <v>-2.3769572076490997E-2</v>
      </c>
      <c r="I53" s="5">
        <f>EXP(SUM($C82:I82))-1</f>
        <v>-3.6623138717162274E-2</v>
      </c>
      <c r="J53" s="5">
        <f>EXP(SUM($C82:J82))-1</f>
        <v>-4.1370821743393571E-2</v>
      </c>
      <c r="K53" s="5">
        <f>EXP(SUM($C82:K82))-1</f>
        <v>-3.6040808671714331E-2</v>
      </c>
      <c r="L53" s="5">
        <f>EXP(SUM($C82:L82))-1</f>
        <v>-3.2339663484712289E-2</v>
      </c>
      <c r="M53" s="5">
        <f>EXP(SUM($C82:M82))-1</f>
        <v>-2.9089447143446523E-2</v>
      </c>
      <c r="N53" s="5">
        <f>EXP(SUM($C82:N82))-1</f>
        <v>-4.1424284491404118E-2</v>
      </c>
      <c r="O53" s="5">
        <f>EXP(SUM($C82:O82))-1</f>
        <v>-3.7048643185830565E-2</v>
      </c>
      <c r="P53" s="5">
        <f>EXP(SUM($C82:P82))-1</f>
        <v>-5.233238001122209E-2</v>
      </c>
      <c r="Q53" s="5">
        <f>EXP(SUM($C82:Q82))-1</f>
        <v>-8.1449054922814179E-3</v>
      </c>
      <c r="R53" s="5">
        <f>EXP(SUM($C82:R82))-1</f>
        <v>6.1194401242776086E-2</v>
      </c>
      <c r="S53" s="5">
        <f>EXP(SUM($C82:S82))-1</f>
        <v>0.10112272524559907</v>
      </c>
      <c r="T53" s="5">
        <f>EXP(SUM($C82:T82))-1</f>
        <v>7.2552619381320849E-2</v>
      </c>
      <c r="U53" s="5">
        <f>EXP(SUM($C82:U82))-1</f>
        <v>-3.6438909708966571E-2</v>
      </c>
      <c r="V53" s="5">
        <f>EXP(SUM($C82:V82))-1</f>
        <v>2.2041149666271576E-2</v>
      </c>
      <c r="W53" s="5">
        <f>EXP(SUM($C82:W82))-1</f>
        <v>3.6443524105634673E-2</v>
      </c>
    </row>
    <row r="54" spans="1:25">
      <c r="A54" s="1" t="s">
        <v>146</v>
      </c>
      <c r="B54" s="1" t="s">
        <v>155</v>
      </c>
      <c r="C54" s="5">
        <f>EXP(SUM($C83:C83))-1</f>
        <v>-2.3152834117480259E-3</v>
      </c>
      <c r="D54" s="5">
        <f>EXP(SUM($C83:D83))-1</f>
        <v>1.2867887619352425E-2</v>
      </c>
      <c r="E54" s="5">
        <f>EXP(SUM($C83:E83))-1</f>
        <v>2.3060028175435621E-2</v>
      </c>
      <c r="F54" s="5">
        <f>EXP(SUM($C83:F83))-1</f>
        <v>-4.0189430204908838E-3</v>
      </c>
      <c r="G54" s="5">
        <f>EXP(SUM($C83:G83))-1</f>
        <v>8.7921794078382742E-3</v>
      </c>
      <c r="H54" s="5">
        <f>EXP(SUM($C83:H83))-1</f>
        <v>5.2830739575802088E-2</v>
      </c>
      <c r="I54" s="5">
        <f>EXP(SUM($C83:I83))-1</f>
        <v>1.8527694428746022E-2</v>
      </c>
      <c r="J54" s="5">
        <f>EXP(SUM($C83:J83))-1</f>
        <v>4.7167715074198924E-3</v>
      </c>
      <c r="K54" s="5">
        <f>EXP(SUM($C83:K83))-1</f>
        <v>-2.4173405294703132E-2</v>
      </c>
      <c r="L54" s="5">
        <f>EXP(SUM($C83:L83))-1</f>
        <v>-1.9504461654483052E-2</v>
      </c>
      <c r="M54" s="5">
        <f>EXP(SUM($C83:M83))-1</f>
        <v>-5.3609980271478452E-3</v>
      </c>
      <c r="N54" s="5">
        <f>EXP(SUM($C83:N83))-1</f>
        <v>-1.1274753213824984E-2</v>
      </c>
      <c r="O54" s="5">
        <f>EXP(SUM($C83:O83))-1</f>
        <v>-4.4201382458365246E-2</v>
      </c>
      <c r="P54" s="5">
        <f>EXP(SUM($C83:P83))-1</f>
        <v>-0.12429047704459384</v>
      </c>
      <c r="Q54" s="5">
        <f>EXP(SUM($C83:Q83))-1</f>
        <v>-9.6559926526850859E-2</v>
      </c>
      <c r="R54" s="5">
        <f>EXP(SUM($C83:R83))-1</f>
        <v>-0.11069782983788634</v>
      </c>
      <c r="S54" s="5">
        <f>EXP(SUM($C83:S83))-1</f>
        <v>-0.1351822315402158</v>
      </c>
      <c r="T54" s="5">
        <f>EXP(SUM($C83:T83))-1</f>
        <v>-0.12070670547774109</v>
      </c>
      <c r="U54" s="5">
        <f>EXP(SUM($C83:U83))-1</f>
        <v>-0.16916842665816978</v>
      </c>
      <c r="V54" s="5">
        <f>EXP(SUM($C83:V83))-1</f>
        <v>-0.15894038952679956</v>
      </c>
      <c r="W54" s="5">
        <f>EXP(SUM($C83:W83))-1</f>
        <v>-0.19256689313058817</v>
      </c>
    </row>
    <row r="55" spans="1:25">
      <c r="A55" s="1" t="s">
        <v>147</v>
      </c>
      <c r="B55" s="1" t="s">
        <v>155</v>
      </c>
      <c r="C55" s="5">
        <f>EXP(SUM($C84:C84))-1</f>
        <v>-1.6801113589565486E-2</v>
      </c>
      <c r="D55" s="5">
        <f>EXP(SUM($C84:D84))-1</f>
        <v>-2.3421846971402815E-2</v>
      </c>
      <c r="E55" s="5">
        <f>EXP(SUM($C84:E84))-1</f>
        <v>-6.8229460960912203E-2</v>
      </c>
      <c r="F55" s="5">
        <f>EXP(SUM($C84:F84))-1</f>
        <v>-3.2222084603100054E-2</v>
      </c>
      <c r="G55" s="5">
        <f>EXP(SUM($C84:G84))-1</f>
        <v>2.0420293524230804E-2</v>
      </c>
      <c r="H55" s="5">
        <f>EXP(SUM($C84:H84))-1</f>
        <v>2.0429264845867046E-3</v>
      </c>
      <c r="I55" s="5">
        <f>EXP(SUM($C84:I84))-1</f>
        <v>9.5431369385425846E-3</v>
      </c>
      <c r="J55" s="5">
        <f>EXP(SUM($C84:J84))-1</f>
        <v>-1.5120746342864866E-3</v>
      </c>
      <c r="K55" s="5">
        <f>EXP(SUM($C84:K84))-1</f>
        <v>5.8680527213572642E-3</v>
      </c>
      <c r="L55" s="5">
        <f>EXP(SUM($C84:L84))-1</f>
        <v>9.8480137217684671E-3</v>
      </c>
      <c r="M55" s="5">
        <f>EXP(SUM($C84:M84))-1</f>
        <v>2.2975130646664121E-2</v>
      </c>
      <c r="N55" s="5">
        <f>EXP(SUM($C84:N84))-1</f>
        <v>3.707912372262312E-2</v>
      </c>
      <c r="O55" s="5">
        <f>EXP(SUM($C84:O84))-1</f>
        <v>3.9585190457667396E-2</v>
      </c>
      <c r="P55" s="5">
        <f>EXP(SUM($C84:P84))-1</f>
        <v>-1.3706046724384913E-2</v>
      </c>
      <c r="Q55" s="5">
        <f>EXP(SUM($C84:Q84))-1</f>
        <v>5.4544348966480083E-2</v>
      </c>
      <c r="R55" s="5">
        <f>EXP(SUM($C84:R84))-1</f>
        <v>-3.4082818927357983E-2</v>
      </c>
      <c r="S55" s="5">
        <f>EXP(SUM($C84:S84))-1</f>
        <v>-6.6701234893359107E-2</v>
      </c>
      <c r="T55" s="5">
        <f>EXP(SUM($C84:T84))-1</f>
        <v>-0.15482274278371722</v>
      </c>
      <c r="U55" s="5">
        <f>EXP(SUM($C84:U84))-1</f>
        <v>-7.309904954456159E-2</v>
      </c>
      <c r="V55" s="5">
        <f>EXP(SUM($C84:V84))-1</f>
        <v>-0.21219314011353585</v>
      </c>
      <c r="W55" s="5">
        <f>EXP(SUM($C84:W84))-1</f>
        <v>-0.12313470305693053</v>
      </c>
    </row>
    <row r="56" spans="1:25">
      <c r="A56" s="1" t="s">
        <v>148</v>
      </c>
      <c r="B56" s="1" t="s">
        <v>155</v>
      </c>
      <c r="C56" s="5">
        <f>EXP(SUM($C85:C85))-1</f>
        <v>-1.4238260614089726E-2</v>
      </c>
      <c r="D56" s="5">
        <f>EXP(SUM($C85:D85))-1</f>
        <v>-2.0710649613314036E-2</v>
      </c>
      <c r="E56" s="5">
        <f>EXP(SUM($C85:E85))-1</f>
        <v>-1.5244594549181256E-2</v>
      </c>
      <c r="F56" s="5">
        <f>EXP(SUM($C85:F85))-1</f>
        <v>-2.2379048003018043E-2</v>
      </c>
      <c r="G56" s="5">
        <f>EXP(SUM($C85:G85))-1</f>
        <v>-2.024309766592336E-2</v>
      </c>
      <c r="H56" s="5">
        <f>EXP(SUM($C85:H85))-1</f>
        <v>-3.4715488993590893E-2</v>
      </c>
      <c r="I56" s="5">
        <f>EXP(SUM($C85:I85))-1</f>
        <v>-4.3580218424442485E-2</v>
      </c>
      <c r="J56" s="5">
        <f>EXP(SUM($C85:J85))-1</f>
        <v>-1.4811904523298614E-2</v>
      </c>
      <c r="K56" s="5">
        <f>EXP(SUM($C85:K85))-1</f>
        <v>2.5548929866778813E-3</v>
      </c>
      <c r="L56" s="5">
        <f>EXP(SUM($C85:L85))-1</f>
        <v>4.0712816269925511E-3</v>
      </c>
      <c r="M56" s="5">
        <f>EXP(SUM($C85:M85))-1</f>
        <v>1.2124401593520906E-2</v>
      </c>
      <c r="N56" s="5">
        <f>EXP(SUM($C85:N85))-1</f>
        <v>-3.7668562385058779E-2</v>
      </c>
      <c r="O56" s="5">
        <f>EXP(SUM($C85:O85))-1</f>
        <v>-4.382691572495867E-2</v>
      </c>
      <c r="P56" s="5">
        <f>EXP(SUM($C85:P85))-1</f>
        <v>-0.17530512786877395</v>
      </c>
      <c r="Q56" s="5">
        <f>EXP(SUM($C85:Q85))-1</f>
        <v>-0.23781315246557033</v>
      </c>
      <c r="R56" s="5">
        <f>EXP(SUM($C85:R85))-1</f>
        <v>-0.26101446170990816</v>
      </c>
      <c r="S56" s="5">
        <f>EXP(SUM($C85:S85))-1</f>
        <v>-0.32876942834892942</v>
      </c>
      <c r="T56" s="5">
        <f>EXP(SUM($C85:T85))-1</f>
        <v>-0.31214996101034675</v>
      </c>
      <c r="U56" s="5">
        <f>EXP(SUM($C85:U85))-1</f>
        <v>-0.31542526235442259</v>
      </c>
      <c r="V56" s="5">
        <f>EXP(SUM($C85:V85))-1</f>
        <v>-0.28795689983779582</v>
      </c>
      <c r="W56" s="5">
        <f>EXP(SUM($C85:W85))-1</f>
        <v>-0.28923822760479145</v>
      </c>
    </row>
    <row r="57" spans="1:25">
      <c r="A57" s="1" t="s">
        <v>149</v>
      </c>
      <c r="B57" s="1" t="s">
        <v>155</v>
      </c>
      <c r="C57" s="5">
        <f>EXP(SUM($C86:C86))-1</f>
        <v>2.0484000634893862E-2</v>
      </c>
      <c r="D57" s="5">
        <f>EXP(SUM($C86:D86))-1</f>
        <v>2.31246416529165E-2</v>
      </c>
      <c r="E57" s="5">
        <f>EXP(SUM($C86:E86))-1</f>
        <v>3.3038122461670483E-2</v>
      </c>
      <c r="F57" s="5">
        <f>EXP(SUM($C86:F86))-1</f>
        <v>3.3759645229258783E-3</v>
      </c>
      <c r="G57" s="5">
        <f>EXP(SUM($C86:G86))-1</f>
        <v>1.3996586422804214E-3</v>
      </c>
      <c r="H57" s="5">
        <f>EXP(SUM($C86:H86))-1</f>
        <v>-2.1669953016960175E-2</v>
      </c>
      <c r="I57" s="5">
        <f>EXP(SUM($C86:I86))-1</f>
        <v>-2.9413221521011446E-2</v>
      </c>
      <c r="J57" s="5">
        <f>EXP(SUM($C86:J86))-1</f>
        <v>-1.7792949321292717E-2</v>
      </c>
      <c r="K57" s="5">
        <f>EXP(SUM($C86:K86))-1</f>
        <v>2.0757278345901797E-2</v>
      </c>
      <c r="L57" s="5">
        <f>EXP(SUM($C86:L86))-1</f>
        <v>4.6184306125558905E-2</v>
      </c>
      <c r="M57" s="5">
        <f>EXP(SUM($C86:M86))-1</f>
        <v>7.6448210631926417E-2</v>
      </c>
      <c r="N57" s="5">
        <f>EXP(SUM($C86:N86))-1</f>
        <v>5.0811387314419587E-2</v>
      </c>
      <c r="O57" s="5">
        <f>EXP(SUM($C86:O86))-1</f>
        <v>7.3444546762769569E-2</v>
      </c>
      <c r="P57" s="5">
        <f>EXP(SUM($C86:P86))-1</f>
        <v>8.7636867683760888E-2</v>
      </c>
      <c r="Q57" s="5">
        <f>EXP(SUM($C86:Q86))-1</f>
        <v>1.938276185465293E-2</v>
      </c>
      <c r="R57" s="5">
        <f>EXP(SUM($C86:R86))-1</f>
        <v>0.12639124724100625</v>
      </c>
      <c r="S57" s="5">
        <f>EXP(SUM($C86:S86))-1</f>
        <v>1.3999968359133197E-2</v>
      </c>
      <c r="T57" s="5">
        <f>EXP(SUM($C86:T86))-1</f>
        <v>-3.334117006135251E-2</v>
      </c>
      <c r="U57" s="5">
        <f>EXP(SUM($C86:U86))-1</f>
        <v>-5.6905952585061592E-2</v>
      </c>
      <c r="V57" s="5">
        <f>EXP(SUM($C86:V86))-1</f>
        <v>-5.5107817285289462E-2</v>
      </c>
      <c r="W57" s="5">
        <f>EXP(SUM($C86:W86))-1</f>
        <v>-0.18128536631257886</v>
      </c>
    </row>
    <row r="58" spans="1:25">
      <c r="A58" s="1" t="s">
        <v>150</v>
      </c>
      <c r="B58" s="1" t="s">
        <v>155</v>
      </c>
      <c r="C58" s="5">
        <f>EXP(SUM($C87:C87))-1</f>
        <v>-4.3486165736436044E-3</v>
      </c>
      <c r="D58" s="5">
        <f>EXP(SUM($C87:D87))-1</f>
        <v>-2.3041746845824829E-2</v>
      </c>
      <c r="E58" s="5">
        <f>EXP(SUM($C87:E87))-1</f>
        <v>-5.0638783157263001E-3</v>
      </c>
      <c r="F58" s="5">
        <f>EXP(SUM($C87:F87))-1</f>
        <v>4.1025308708774189E-2</v>
      </c>
      <c r="G58" s="5">
        <f>EXP(SUM($C87:G87))-1</f>
        <v>6.9377538405321904E-2</v>
      </c>
      <c r="H58" s="5">
        <f>EXP(SUM($C87:H87))-1</f>
        <v>7.1970732880580313E-2</v>
      </c>
      <c r="I58" s="5">
        <f>EXP(SUM($C87:I87))-1</f>
        <v>6.105419267318335E-2</v>
      </c>
      <c r="J58" s="5">
        <f>EXP(SUM($C87:J87))-1</f>
        <v>6.0426052245755812E-2</v>
      </c>
      <c r="K58" s="5">
        <f>EXP(SUM($C87:K87))-1</f>
        <v>7.2064824871985733E-2</v>
      </c>
      <c r="L58" s="5">
        <f>EXP(SUM($C87:L87))-1</f>
        <v>6.3220106929627651E-2</v>
      </c>
      <c r="M58" s="5">
        <f>EXP(SUM($C87:M87))-1</f>
        <v>9.742383467716631E-2</v>
      </c>
      <c r="N58" s="5">
        <f>EXP(SUM($C87:N87))-1</f>
        <v>8.329942224800746E-2</v>
      </c>
      <c r="O58" s="5">
        <f>EXP(SUM($C87:O87))-1</f>
        <v>0.10349142247862408</v>
      </c>
      <c r="P58" s="5">
        <f>EXP(SUM($C87:P87))-1</f>
        <v>0.11327827912976995</v>
      </c>
      <c r="Q58" s="5">
        <f>EXP(SUM($C87:Q87))-1</f>
        <v>8.5978723543276958E-2</v>
      </c>
      <c r="R58" s="5">
        <f>EXP(SUM($C87:R87))-1</f>
        <v>5.4070453029328336E-2</v>
      </c>
      <c r="S58" s="5">
        <f>EXP(SUM($C87:S87))-1</f>
        <v>4.8098155263992748E-2</v>
      </c>
      <c r="T58" s="5">
        <f>EXP(SUM($C87:T87))-1</f>
        <v>9.6547666682495814E-2</v>
      </c>
      <c r="U58" s="5">
        <f>EXP(SUM($C87:U87))-1</f>
        <v>0.10338455748511666</v>
      </c>
      <c r="V58" s="5">
        <f>EXP(SUM($C87:V87))-1</f>
        <v>6.7426949518151424E-2</v>
      </c>
      <c r="W58" s="5">
        <f>EXP(SUM($C87:W87))-1</f>
        <v>2.2566628387352905E-2</v>
      </c>
    </row>
    <row r="59" spans="1:25">
      <c r="A59" s="1" t="s">
        <v>151</v>
      </c>
      <c r="B59" s="1" t="s">
        <v>155</v>
      </c>
      <c r="C59" s="5">
        <f>EXP(SUM($C88:C88))-1</f>
        <v>1.0366883164345309E-2</v>
      </c>
      <c r="D59" s="5">
        <f>EXP(SUM($C88:D88))-1</f>
        <v>9.7942278764278079E-3</v>
      </c>
      <c r="E59" s="5">
        <f>EXP(SUM($C88:E88))-1</f>
        <v>-4.9222011247029851E-4</v>
      </c>
      <c r="F59" s="5">
        <f>EXP(SUM($C88:F88))-1</f>
        <v>-2.3835072768760401E-2</v>
      </c>
      <c r="G59" s="5">
        <f>EXP(SUM($C88:G88))-1</f>
        <v>-9.3610696168319185E-3</v>
      </c>
      <c r="H59" s="5">
        <f>EXP(SUM($C88:H88))-1</f>
        <v>-1.9083885619051721E-2</v>
      </c>
      <c r="I59" s="5">
        <f>EXP(SUM($C88:I88))-1</f>
        <v>-1.3127959774798081E-2</v>
      </c>
      <c r="J59" s="5">
        <f>EXP(SUM($C88:J88))-1</f>
        <v>4.4843597250669998E-3</v>
      </c>
      <c r="K59" s="5">
        <f>EXP(SUM($C88:K88))-1</f>
        <v>1.9039541431612461E-2</v>
      </c>
      <c r="L59" s="5">
        <f>EXP(SUM($C88:L88))-1</f>
        <v>-6.2551686591906241E-3</v>
      </c>
      <c r="M59" s="5">
        <f>EXP(SUM($C88:M88))-1</f>
        <v>6.1646989406427544E-4</v>
      </c>
      <c r="N59" s="5">
        <f>EXP(SUM($C88:N88))-1</f>
        <v>4.1125503330685653E-4</v>
      </c>
      <c r="O59" s="5">
        <f>EXP(SUM($C88:O88))-1</f>
        <v>1.3362383982810311E-2</v>
      </c>
      <c r="P59" s="5">
        <f>EXP(SUM($C88:P88))-1</f>
        <v>9.14222666627591E-2</v>
      </c>
      <c r="Q59" s="5">
        <f>EXP(SUM($C88:Q88))-1</f>
        <v>0.10425577490879889</v>
      </c>
      <c r="R59" s="5">
        <f>EXP(SUM($C88:R88))-1</f>
        <v>0.21200168931570307</v>
      </c>
      <c r="S59" s="5">
        <f>EXP(SUM($C88:S88))-1</f>
        <v>0.16127516730445346</v>
      </c>
      <c r="T59" s="5">
        <f>EXP(SUM($C88:T88))-1</f>
        <v>0.24245618124733825</v>
      </c>
      <c r="U59" s="5">
        <f>EXP(SUM($C88:U88))-1</f>
        <v>0.25569269683944285</v>
      </c>
      <c r="V59" s="5">
        <f>EXP(SUM($C88:V88))-1</f>
        <v>0.2386694192915102</v>
      </c>
      <c r="W59" s="5">
        <f>EXP(SUM($C88:W88))-1</f>
        <v>0.1649447084618354</v>
      </c>
    </row>
    <row r="60" spans="1:25">
      <c r="A60" s="1" t="s">
        <v>152</v>
      </c>
      <c r="B60" s="1" t="s">
        <v>155</v>
      </c>
      <c r="C60" s="5">
        <f>EXP(SUM($C89:C89))-1</f>
        <v>6.9411491278297266E-3</v>
      </c>
      <c r="D60" s="5">
        <f>EXP(SUM($C89:D89))-1</f>
        <v>1.7040536705315024E-3</v>
      </c>
      <c r="E60" s="5">
        <f>EXP(SUM($C89:E89))-1</f>
        <v>2.8992855127522255E-2</v>
      </c>
      <c r="F60" s="5">
        <f>EXP(SUM($C89:F89))-1</f>
        <v>6.0017613423810623E-3</v>
      </c>
      <c r="G60" s="5">
        <f>EXP(SUM($C89:G89))-1</f>
        <v>-1.0254828605842814E-2</v>
      </c>
      <c r="H60" s="5">
        <f>EXP(SUM($C89:H89))-1</f>
        <v>-3.9093064474844175E-2</v>
      </c>
      <c r="I60" s="5">
        <f>EXP(SUM($C89:I89))-1</f>
        <v>-3.6765839328889771E-2</v>
      </c>
      <c r="J60" s="5">
        <f>EXP(SUM($C89:J89))-1</f>
        <v>-2.9464862762389132E-2</v>
      </c>
      <c r="K60" s="5">
        <f>EXP(SUM($C89:K89))-1</f>
        <v>-2.2597219842598881E-2</v>
      </c>
      <c r="L60" s="5">
        <f>EXP(SUM($C89:L89))-1</f>
        <v>-4.9336857589177274E-3</v>
      </c>
      <c r="M60" s="5">
        <f>EXP(SUM($C89:M89))-1</f>
        <v>1.2743397648338206E-2</v>
      </c>
      <c r="N60" s="5">
        <f>EXP(SUM($C89:N89))-1</f>
        <v>2.963870906462418E-2</v>
      </c>
      <c r="O60" s="5">
        <f>EXP(SUM($C89:O89))-1</f>
        <v>3.1404032055373454E-2</v>
      </c>
      <c r="P60" s="5">
        <f>EXP(SUM($C89:P89))-1</f>
        <v>0.10053485591059697</v>
      </c>
      <c r="Q60" s="5">
        <f>EXP(SUM($C89:Q89))-1</f>
        <v>4.1623043746295663E-2</v>
      </c>
      <c r="R60" s="5">
        <f>EXP(SUM($C89:R89))-1</f>
        <v>1.3706887187562744E-2</v>
      </c>
      <c r="S60" s="5">
        <f>EXP(SUM($C89:S89))-1</f>
        <v>-1.7681734408629968E-3</v>
      </c>
      <c r="T60" s="5">
        <f>EXP(SUM($C89:T89))-1</f>
        <v>4.1030774208203891E-2</v>
      </c>
      <c r="U60" s="5">
        <f>EXP(SUM($C89:U89))-1</f>
        <v>0.12025007168408952</v>
      </c>
      <c r="V60" s="5">
        <f>EXP(SUM($C89:V89))-1</f>
        <v>7.1300302138418648E-2</v>
      </c>
      <c r="W60" s="5">
        <f>EXP(SUM($C89:W89))-1</f>
        <v>1.3651249825886946E-2</v>
      </c>
    </row>
    <row r="61" spans="1:25">
      <c r="A61" s="1" t="s">
        <v>153</v>
      </c>
      <c r="B61" s="1" t="s">
        <v>155</v>
      </c>
      <c r="C61" s="5">
        <f>EXP(SUM($C90:C90))-1</f>
        <v>1.8355607542857477E-2</v>
      </c>
      <c r="D61" s="5">
        <f>EXP(SUM($C90:D90))-1</f>
        <v>7.0793255830552404E-3</v>
      </c>
      <c r="E61" s="5">
        <f>EXP(SUM($C90:E90))-1</f>
        <v>8.0086810951913723E-3</v>
      </c>
      <c r="F61" s="5">
        <f>EXP(SUM($C90:F90))-1</f>
        <v>-4.9321914594376848E-2</v>
      </c>
      <c r="G61" s="5">
        <f>EXP(SUM($C90:G90))-1</f>
        <v>-3.9292320872822084E-2</v>
      </c>
      <c r="H61" s="5">
        <f>EXP(SUM($C90:H90))-1</f>
        <v>-5.1643774032503975E-2</v>
      </c>
      <c r="I61" s="5">
        <f>EXP(SUM($C90:I90))-1</f>
        <v>-4.7812128805182152E-2</v>
      </c>
      <c r="J61" s="5">
        <f>EXP(SUM($C90:J90))-1</f>
        <v>-3.2640067867419575E-2</v>
      </c>
      <c r="K61" s="5">
        <f>EXP(SUM($C90:K90))-1</f>
        <v>-1.8214686848180839E-2</v>
      </c>
      <c r="L61" s="5">
        <f>EXP(SUM($C90:L90))-1</f>
        <v>-1.5527122270039051E-2</v>
      </c>
      <c r="M61" s="5">
        <f>EXP(SUM($C90:M90))-1</f>
        <v>-7.5068509191315025E-3</v>
      </c>
      <c r="N61" s="5">
        <f>EXP(SUM($C90:N90))-1</f>
        <v>1.7973533108502471E-2</v>
      </c>
      <c r="O61" s="5">
        <f>EXP(SUM($C90:O90))-1</f>
        <v>1.138577062062418E-2</v>
      </c>
      <c r="P61" s="5">
        <f>EXP(SUM($C90:P90))-1</f>
        <v>-4.2767468753274196E-3</v>
      </c>
      <c r="Q61" s="5">
        <f>EXP(SUM($C90:Q90))-1</f>
        <v>-1.4640147366299594E-2</v>
      </c>
      <c r="R61" s="5">
        <f>EXP(SUM($C90:R90))-1</f>
        <v>-0.28146385141963626</v>
      </c>
      <c r="S61" s="5">
        <f>EXP(SUM($C90:S90))-1</f>
        <v>-0.29874365524086011</v>
      </c>
      <c r="T61" s="5">
        <f>EXP(SUM($C90:T90))-1</f>
        <v>-0.30133002885283389</v>
      </c>
      <c r="U61" s="5">
        <f>EXP(SUM($C90:U90))-1</f>
        <v>-0.38467372308620684</v>
      </c>
      <c r="V61" s="5">
        <f>EXP(SUM($C90:V90))-1</f>
        <v>-0.3737557566301114</v>
      </c>
      <c r="W61" s="5">
        <f>EXP(SUM($C90:W90))-1</f>
        <v>-0.32902568197642734</v>
      </c>
    </row>
    <row r="64" spans="1:25">
      <c r="A64" s="1" t="s">
        <v>0</v>
      </c>
      <c r="B64" s="1" t="s">
        <v>27</v>
      </c>
      <c r="C64" s="1" t="s">
        <v>106</v>
      </c>
      <c r="D64" s="1" t="s">
        <v>107</v>
      </c>
      <c r="E64" s="1" t="s">
        <v>108</v>
      </c>
      <c r="F64" s="1" t="s">
        <v>109</v>
      </c>
      <c r="G64" s="1" t="s">
        <v>110</v>
      </c>
      <c r="H64" s="1" t="s">
        <v>111</v>
      </c>
      <c r="I64" s="1" t="s">
        <v>112</v>
      </c>
      <c r="J64" s="1" t="s">
        <v>113</v>
      </c>
      <c r="K64" s="1" t="s">
        <v>114</v>
      </c>
      <c r="L64" s="1" t="s">
        <v>115</v>
      </c>
      <c r="M64" s="1" t="s">
        <v>116</v>
      </c>
      <c r="N64" s="1" t="s">
        <v>117</v>
      </c>
      <c r="O64" s="1" t="s">
        <v>118</v>
      </c>
      <c r="P64" s="1" t="s">
        <v>119</v>
      </c>
      <c r="Q64" s="1" t="s">
        <v>120</v>
      </c>
      <c r="R64" s="1" t="s">
        <v>121</v>
      </c>
      <c r="S64" s="1" t="s">
        <v>122</v>
      </c>
      <c r="T64" s="1" t="s">
        <v>123</v>
      </c>
      <c r="U64" s="1" t="s">
        <v>124</v>
      </c>
      <c r="V64" s="1" t="s">
        <v>125</v>
      </c>
      <c r="W64" s="1" t="s">
        <v>126</v>
      </c>
      <c r="Y64" s="12" t="s">
        <v>377</v>
      </c>
    </row>
    <row r="65" spans="1:25">
      <c r="A65" s="1" t="s">
        <v>1</v>
      </c>
      <c r="B65" s="1" t="s">
        <v>28</v>
      </c>
      <c r="C65" s="3">
        <v>1.9895331934094429E-2</v>
      </c>
      <c r="D65" s="3">
        <v>-1.0532810352742672E-2</v>
      </c>
      <c r="E65" s="3">
        <v>-0.13852868974208832</v>
      </c>
      <c r="F65" s="3">
        <v>-8.9168678969144821E-3</v>
      </c>
      <c r="G65" s="3">
        <v>-9.3315972480922937E-4</v>
      </c>
      <c r="H65" s="3">
        <v>1.8138755112886429E-2</v>
      </c>
      <c r="I65" s="3">
        <v>4.0105275809764862E-2</v>
      </c>
      <c r="J65" s="3">
        <v>1.9327040761709213E-2</v>
      </c>
      <c r="K65" s="3">
        <v>8.8496096432209015E-3</v>
      </c>
      <c r="L65" s="3">
        <v>4.5799966901540756E-2</v>
      </c>
      <c r="M65" s="3">
        <v>2.7828551828861237E-2</v>
      </c>
      <c r="N65" s="3">
        <v>1.9749545026570559E-3</v>
      </c>
      <c r="O65" s="3">
        <v>2.9456464573740959E-2</v>
      </c>
      <c r="P65" s="3">
        <v>-1.7064269632101059E-2</v>
      </c>
      <c r="Q65" s="3">
        <v>-1.3290205970406532E-2</v>
      </c>
      <c r="R65" s="3">
        <v>8.1033707829192281E-4</v>
      </c>
      <c r="S65" s="3">
        <v>-1.7900217324495316E-2</v>
      </c>
      <c r="T65" s="3">
        <v>3.9506427943706512E-2</v>
      </c>
      <c r="U65" s="3">
        <v>-5.7172689586877823E-2</v>
      </c>
      <c r="V65" s="3">
        <v>4.0468582883477211E-3</v>
      </c>
      <c r="W65" s="3">
        <v>-4.2360112071037292E-2</v>
      </c>
      <c r="Y65" s="1">
        <f>_xlfn.VAR.S(C65:W65)</f>
        <v>1.6607876854899124E-3</v>
      </c>
    </row>
    <row r="66" spans="1:25">
      <c r="A66" s="1" t="s">
        <v>2</v>
      </c>
      <c r="B66" s="1" t="s">
        <v>28</v>
      </c>
      <c r="C66" s="3">
        <v>5.2689898759126663E-2</v>
      </c>
      <c r="D66" s="3">
        <v>2.3331798613071442E-2</v>
      </c>
      <c r="E66" s="3">
        <v>3.3110748045146465E-3</v>
      </c>
      <c r="F66" s="3">
        <v>-1.5472020022571087E-2</v>
      </c>
      <c r="G66" s="3">
        <v>6.7247375845909119E-3</v>
      </c>
      <c r="H66" s="3">
        <v>1.7531987279653549E-2</v>
      </c>
      <c r="I66" s="3">
        <v>2.9592107981443405E-2</v>
      </c>
      <c r="J66" s="3">
        <v>-1.2292301282286644E-2</v>
      </c>
      <c r="K66" s="3">
        <v>-3.448011726140976E-2</v>
      </c>
      <c r="L66" s="3">
        <v>1.9773265346884727E-2</v>
      </c>
      <c r="M66" s="3">
        <v>2.3661486804485321E-2</v>
      </c>
      <c r="N66" s="3">
        <v>-1.2744846753776073E-2</v>
      </c>
      <c r="O66" s="3">
        <v>1.9061649218201637E-2</v>
      </c>
      <c r="P66" s="3">
        <v>-6.8896666169166565E-2</v>
      </c>
      <c r="Q66" s="3">
        <v>9.8248481750488281E-2</v>
      </c>
      <c r="R66" s="3">
        <v>-1.5131419524550438E-2</v>
      </c>
      <c r="S66" s="3">
        <v>-3.3220961689949036E-2</v>
      </c>
      <c r="T66" s="3">
        <v>-2.4099411442875862E-2</v>
      </c>
      <c r="U66" s="3">
        <v>5.1279798150062561E-2</v>
      </c>
      <c r="V66" s="3">
        <v>-1.3701138086616993E-2</v>
      </c>
      <c r="W66" s="3">
        <v>-1.9617003854364157E-3</v>
      </c>
      <c r="Y66" s="1">
        <f t="shared" ref="Y66:Y90" si="27">_xlfn.VAR.S(C66:W66)</f>
        <v>1.3069823723629011E-3</v>
      </c>
    </row>
    <row r="67" spans="1:25">
      <c r="A67" s="1" t="s">
        <v>3</v>
      </c>
      <c r="B67" s="1" t="s">
        <v>28</v>
      </c>
      <c r="C67" s="3">
        <v>2.8812119271606207E-3</v>
      </c>
      <c r="D67" s="3">
        <v>1.081199012696743E-2</v>
      </c>
      <c r="E67" s="3">
        <v>-1.3502205722033978E-2</v>
      </c>
      <c r="F67" s="3">
        <v>-4.4915301259607077E-4</v>
      </c>
      <c r="G67" s="3">
        <v>1.3880828395485878E-2</v>
      </c>
      <c r="H67" s="3">
        <v>6.925925612449646E-3</v>
      </c>
      <c r="I67" s="3">
        <v>1.6523184021934867E-3</v>
      </c>
      <c r="J67" s="3">
        <v>-3.6087082698941231E-3</v>
      </c>
      <c r="K67" s="3">
        <v>2.4791702628135681E-2</v>
      </c>
      <c r="L67" s="3">
        <v>2.4867206229828298E-4</v>
      </c>
      <c r="M67" s="3">
        <v>-1.4812903478741646E-2</v>
      </c>
      <c r="N67" s="3">
        <v>6.2823118641972542E-3</v>
      </c>
      <c r="O67" s="3">
        <v>9.8431752994656563E-3</v>
      </c>
      <c r="P67" s="3">
        <v>4.7539569437503815E-2</v>
      </c>
      <c r="Q67" s="3">
        <v>9.3687409535050392E-3</v>
      </c>
      <c r="R67" s="3">
        <v>1.5474980697035789E-2</v>
      </c>
      <c r="S67" s="3">
        <v>-6.7912168800830841E-2</v>
      </c>
      <c r="T67" s="3">
        <v>4.8035815358161926E-2</v>
      </c>
      <c r="U67" s="3">
        <v>1.2160268612205982E-2</v>
      </c>
      <c r="V67" s="3">
        <v>-3.2865134999155998E-3</v>
      </c>
      <c r="W67" s="3">
        <v>5.537545308470726E-3</v>
      </c>
      <c r="Y67" s="1">
        <f t="shared" si="27"/>
        <v>5.3174001667680257E-4</v>
      </c>
    </row>
    <row r="68" spans="1:25">
      <c r="A68" s="1" t="s">
        <v>4</v>
      </c>
      <c r="B68" s="1" t="s">
        <v>28</v>
      </c>
      <c r="C68" s="4">
        <v>2.78269145959847E-2</v>
      </c>
      <c r="D68" s="4">
        <v>-5.35062807609471E-3</v>
      </c>
      <c r="E68" s="4">
        <v>2.1227260611615201E-2</v>
      </c>
      <c r="F68" s="4">
        <v>-1.3924312239410999E-2</v>
      </c>
      <c r="G68" s="4">
        <v>4.54061356097456E-3</v>
      </c>
      <c r="H68" s="4">
        <v>7.2467182937129204E-3</v>
      </c>
      <c r="I68" s="4">
        <v>4.5093006596615502E-3</v>
      </c>
      <c r="J68" s="4">
        <v>-1.25543028894348E-2</v>
      </c>
      <c r="K68" s="4">
        <v>-2.2421327994060599E-2</v>
      </c>
      <c r="L68" s="4">
        <v>1.31213803043602E-2</v>
      </c>
      <c r="M68" s="4">
        <v>1.20862521113524E-2</v>
      </c>
      <c r="N68" s="4">
        <v>9.2172078213662301E-3</v>
      </c>
      <c r="O68" s="4">
        <v>7.4079678471082504E-3</v>
      </c>
      <c r="P68" s="4">
        <v>-9.8854899319411604E-4</v>
      </c>
      <c r="Q68" s="4">
        <v>4.0612615941332003E-2</v>
      </c>
      <c r="R68" s="4">
        <v>-4.2656852614823E-2</v>
      </c>
      <c r="S68" s="4">
        <v>4.0423891439840501E-2</v>
      </c>
      <c r="T68" s="4">
        <v>5.5688653577208098E-2</v>
      </c>
      <c r="U68" s="4">
        <v>9.8723405605232704E-3</v>
      </c>
      <c r="V68" s="4">
        <v>-9.6987105275599103E-2</v>
      </c>
      <c r="W68" s="4">
        <v>1.25976243480148E-3</v>
      </c>
      <c r="Y68" s="1">
        <f t="shared" si="27"/>
        <v>1.009891403615947E-3</v>
      </c>
    </row>
    <row r="69" spans="1:25">
      <c r="A69" s="1" t="s">
        <v>5</v>
      </c>
      <c r="B69" s="1" t="s">
        <v>28</v>
      </c>
      <c r="C69" s="3">
        <v>3.4700566902756691E-3</v>
      </c>
      <c r="D69" s="3">
        <v>2.4371590465307236E-2</v>
      </c>
      <c r="E69" s="3">
        <v>1.3541624881327152E-2</v>
      </c>
      <c r="F69" s="3">
        <v>2.6623313315212727E-3</v>
      </c>
      <c r="G69" s="3">
        <v>5.9713697992265224E-3</v>
      </c>
      <c r="H69" s="3">
        <v>-3.1252600252628326E-2</v>
      </c>
      <c r="I69" s="3">
        <v>-1.6426801681518555E-2</v>
      </c>
      <c r="J69" s="3">
        <v>3.4330721944570541E-2</v>
      </c>
      <c r="K69" s="3">
        <v>9.7172101959586143E-3</v>
      </c>
      <c r="L69" s="3">
        <v>1.6872331500053406E-2</v>
      </c>
      <c r="M69" s="3">
        <v>1.0253051295876503E-3</v>
      </c>
      <c r="N69" s="3">
        <v>1.0309183271601796E-3</v>
      </c>
      <c r="O69" s="3">
        <v>2.3656649515032768E-2</v>
      </c>
      <c r="P69" s="3">
        <v>-1.1403532698750496E-2</v>
      </c>
      <c r="Q69" s="3">
        <v>-2.8382018208503723E-2</v>
      </c>
      <c r="R69" s="3">
        <v>-0.1588556319475174</v>
      </c>
      <c r="S69" s="3">
        <v>6.7235063761472702E-3</v>
      </c>
      <c r="T69" s="3">
        <v>1.8137969076633453E-2</v>
      </c>
      <c r="U69" s="3">
        <v>5.9184117708355188E-4</v>
      </c>
      <c r="V69" s="3">
        <v>7.501065731048584E-2</v>
      </c>
      <c r="W69" s="3">
        <v>3.5885825753211975E-2</v>
      </c>
      <c r="Y69" s="1">
        <f t="shared" si="27"/>
        <v>1.8811940204299961E-3</v>
      </c>
    </row>
    <row r="70" spans="1:25">
      <c r="A70" s="1" t="s">
        <v>6</v>
      </c>
      <c r="B70" s="1" t="s">
        <v>28</v>
      </c>
      <c r="C70" s="3">
        <v>-3.3634868450462818E-3</v>
      </c>
      <c r="D70" s="3">
        <v>1.0389828123152256E-2</v>
      </c>
      <c r="E70" s="3">
        <v>-4.4477652758359909E-2</v>
      </c>
      <c r="F70" s="3">
        <v>3.4191586077213287E-2</v>
      </c>
      <c r="G70" s="3">
        <v>-2.7730069123208523E-3</v>
      </c>
      <c r="H70" s="3">
        <v>1.94570142775774E-2</v>
      </c>
      <c r="I70" s="3">
        <v>-7.5826994143426418E-3</v>
      </c>
      <c r="J70" s="3">
        <v>-1.9644241780042648E-2</v>
      </c>
      <c r="K70" s="3">
        <v>-3.5804305225610733E-2</v>
      </c>
      <c r="L70" s="3">
        <v>2.5385454297065735E-2</v>
      </c>
      <c r="M70" s="3">
        <v>-8.5365809500217438E-3</v>
      </c>
      <c r="N70" s="3">
        <v>8.894103579223156E-3</v>
      </c>
      <c r="O70" s="3">
        <v>1.0861532064154744E-3</v>
      </c>
      <c r="P70" s="3">
        <v>5.2911527454853058E-3</v>
      </c>
      <c r="Q70" s="3">
        <v>-1.7109808977693319E-3</v>
      </c>
      <c r="R70" s="3">
        <v>2.3398457560688257E-3</v>
      </c>
      <c r="S70" s="3">
        <v>4.6411145478487015E-2</v>
      </c>
      <c r="T70" s="3">
        <v>-2.5764284655451775E-2</v>
      </c>
      <c r="U70" s="3">
        <v>1.8588263541460037E-2</v>
      </c>
      <c r="V70" s="3">
        <v>-4.7045480459928513E-2</v>
      </c>
      <c r="W70" s="3">
        <v>3.5274840891361237E-2</v>
      </c>
      <c r="Y70" s="1">
        <f t="shared" si="27"/>
        <v>6.4138616149832402E-4</v>
      </c>
    </row>
    <row r="71" spans="1:25">
      <c r="A71" s="1" t="s">
        <v>7</v>
      </c>
      <c r="B71" s="1" t="s">
        <v>28</v>
      </c>
      <c r="C71" s="3">
        <v>2.1812576800584793E-2</v>
      </c>
      <c r="D71" s="3">
        <v>8.9472886174917221E-3</v>
      </c>
      <c r="E71" s="3">
        <v>2.7638262137770653E-2</v>
      </c>
      <c r="F71" s="3">
        <v>-1.7371270805597305E-2</v>
      </c>
      <c r="G71" s="3">
        <v>-1.3438188470900059E-2</v>
      </c>
      <c r="H71" s="3">
        <v>-6.7781301913782954E-4</v>
      </c>
      <c r="I71" s="3">
        <v>1.0226326063275337E-2</v>
      </c>
      <c r="J71" s="3">
        <v>2.0471038296818733E-3</v>
      </c>
      <c r="K71" s="3">
        <v>8.5351318120956421E-3</v>
      </c>
      <c r="L71" s="3">
        <v>-1.3125935569405556E-2</v>
      </c>
      <c r="M71" s="3">
        <v>3.8246229290962219E-2</v>
      </c>
      <c r="N71" s="3">
        <v>-1.7676445422694087E-3</v>
      </c>
      <c r="O71" s="3">
        <v>-3.4421831369400024E-2</v>
      </c>
      <c r="P71" s="3">
        <v>3.4829672425985336E-2</v>
      </c>
      <c r="Q71" s="3">
        <v>-5.4946374148130417E-2</v>
      </c>
      <c r="R71" s="3">
        <v>-2.1434703841805458E-2</v>
      </c>
      <c r="S71" s="3">
        <v>4.6560522168874741E-3</v>
      </c>
      <c r="T71" s="3">
        <v>-4.7408226877450943E-2</v>
      </c>
      <c r="U71" s="3">
        <v>6.632908433675766E-2</v>
      </c>
      <c r="V71" s="3">
        <v>-9.3266163021326065E-3</v>
      </c>
      <c r="W71" s="3">
        <v>4.4577214866876602E-3</v>
      </c>
      <c r="Y71" s="1">
        <f t="shared" si="27"/>
        <v>8.1326959458978185E-4</v>
      </c>
    </row>
    <row r="72" spans="1:25">
      <c r="A72" s="1" t="s">
        <v>8</v>
      </c>
      <c r="B72" s="1" t="s">
        <v>28</v>
      </c>
      <c r="C72" s="3">
        <v>2.4825764819979668E-2</v>
      </c>
      <c r="D72" s="3">
        <v>1.0606077499687672E-2</v>
      </c>
      <c r="E72" s="3">
        <v>-3.2863803207874298E-2</v>
      </c>
      <c r="F72" s="3">
        <v>2.5733979418873787E-2</v>
      </c>
      <c r="G72" s="3">
        <v>1.2400425970554352E-2</v>
      </c>
      <c r="H72" s="3">
        <v>-3.0702997464686632E-3</v>
      </c>
      <c r="I72" s="3">
        <v>-7.992657832801342E-3</v>
      </c>
      <c r="J72" s="3">
        <v>2.1461506839841604E-3</v>
      </c>
      <c r="K72" s="3">
        <v>3.0058997217565775E-3</v>
      </c>
      <c r="L72" s="3">
        <v>1.2606442905962467E-2</v>
      </c>
      <c r="M72" s="3">
        <v>-3.0759593937546015E-3</v>
      </c>
      <c r="N72" s="3">
        <v>4.175462294369936E-3</v>
      </c>
      <c r="O72" s="3">
        <v>1.8917404115200043E-2</v>
      </c>
      <c r="P72" s="3">
        <v>5.1253411918878555E-2</v>
      </c>
      <c r="Q72" s="3">
        <v>3.3018596470355988E-2</v>
      </c>
      <c r="R72" s="3">
        <v>3.1355615705251694E-2</v>
      </c>
      <c r="S72" s="3">
        <v>8.9649826288223267E-2</v>
      </c>
      <c r="T72" s="3">
        <v>-3.1649940647184849E-3</v>
      </c>
      <c r="U72" s="3">
        <v>-0.12004205584526062</v>
      </c>
      <c r="V72" s="3">
        <v>-1.5035889111459255E-2</v>
      </c>
      <c r="W72" s="3">
        <v>-1.2981702573597431E-2</v>
      </c>
      <c r="Y72" s="1">
        <f t="shared" si="27"/>
        <v>1.5052506467570191E-3</v>
      </c>
    </row>
    <row r="73" spans="1:25">
      <c r="A73" s="1" t="s">
        <v>9</v>
      </c>
      <c r="B73" s="1" t="s">
        <v>28</v>
      </c>
      <c r="C73" s="3">
        <v>1.0927073657512665E-2</v>
      </c>
      <c r="D73" s="3">
        <v>1.9929297268390656E-2</v>
      </c>
      <c r="E73" s="3">
        <v>1.8091881647706032E-3</v>
      </c>
      <c r="F73" s="3">
        <v>-3.2311968505382538E-2</v>
      </c>
      <c r="G73" s="3">
        <v>-4.0824877214618027E-4</v>
      </c>
      <c r="H73" s="3">
        <v>3.6087865009903908E-3</v>
      </c>
      <c r="I73" s="3">
        <v>-1.1745501309633255E-2</v>
      </c>
      <c r="J73" s="3">
        <v>1.6545604914426804E-2</v>
      </c>
      <c r="K73" s="3">
        <v>-3.9589679799973965E-3</v>
      </c>
      <c r="L73" s="3">
        <v>2.144247991964221E-3</v>
      </c>
      <c r="M73" s="3">
        <v>1.0619175620377064E-2</v>
      </c>
      <c r="N73" s="3">
        <v>3.8884993642568588E-2</v>
      </c>
      <c r="O73" s="3">
        <v>1.2735708616673946E-2</v>
      </c>
      <c r="P73" s="3">
        <v>5.0558015704154968E-2</v>
      </c>
      <c r="Q73" s="3">
        <v>1.5823312103748322E-2</v>
      </c>
      <c r="R73" s="3">
        <v>5.8143548667430878E-2</v>
      </c>
      <c r="S73" s="3">
        <v>-3.5696301609277725E-2</v>
      </c>
      <c r="T73" s="3">
        <v>-1.1227336712181568E-2</v>
      </c>
      <c r="U73" s="3">
        <v>7.3437429964542389E-2</v>
      </c>
      <c r="V73" s="3">
        <v>3.5760749131441116E-2</v>
      </c>
      <c r="W73" s="3">
        <v>-3.1157001852989197E-2</v>
      </c>
      <c r="Y73" s="1">
        <f t="shared" si="27"/>
        <v>8.3139222324474205E-4</v>
      </c>
    </row>
    <row r="74" spans="1:25">
      <c r="A74" s="1" t="s">
        <v>10</v>
      </c>
      <c r="B74" s="1" t="s">
        <v>28</v>
      </c>
      <c r="C74" s="3">
        <v>-1.1721475049853325E-2</v>
      </c>
      <c r="D74" s="3">
        <v>8.6651826277375221E-3</v>
      </c>
      <c r="E74" s="3">
        <v>-5.2922368049621582E-3</v>
      </c>
      <c r="F74" s="3">
        <v>-1.6858214512467384E-2</v>
      </c>
      <c r="G74" s="3">
        <v>-9.9458778277039528E-3</v>
      </c>
      <c r="H74" s="3">
        <v>-3.0004073050804436E-4</v>
      </c>
      <c r="I74" s="3">
        <v>1.4649452641606331E-2</v>
      </c>
      <c r="J74" s="3">
        <v>-9.4569846987724304E-3</v>
      </c>
      <c r="K74" s="3">
        <v>1.9517889246344566E-2</v>
      </c>
      <c r="L74" s="3">
        <v>1.3288183137774467E-2</v>
      </c>
      <c r="M74" s="3">
        <v>3.4803524613380432E-3</v>
      </c>
      <c r="N74" s="3">
        <v>2.5183225050568581E-2</v>
      </c>
      <c r="O74" s="3">
        <v>4.6378998085856438E-3</v>
      </c>
      <c r="P74" s="3">
        <v>1.0846076766029E-3</v>
      </c>
      <c r="Q74" s="3">
        <v>9.0420991182327271E-2</v>
      </c>
      <c r="R74" s="3">
        <v>3.1008722260594368E-2</v>
      </c>
      <c r="S74" s="3">
        <v>-1.0062097571790218E-3</v>
      </c>
      <c r="T74" s="3">
        <v>4.0286518633365631E-2</v>
      </c>
      <c r="U74" s="3">
        <v>-5.6701913475990295E-2</v>
      </c>
      <c r="V74" s="3">
        <v>-8.2845035940408707E-3</v>
      </c>
      <c r="W74" s="3">
        <v>-4.7601837664842606E-2</v>
      </c>
      <c r="Y74" s="1">
        <f t="shared" si="27"/>
        <v>9.0604799052730546E-4</v>
      </c>
    </row>
    <row r="75" spans="1:25">
      <c r="A75" s="1" t="s">
        <v>11</v>
      </c>
      <c r="B75" s="1" t="s">
        <v>28</v>
      </c>
      <c r="C75" s="3">
        <v>2.2850171662867069E-3</v>
      </c>
      <c r="D75" s="3">
        <v>-2.1792647894471884E-3</v>
      </c>
      <c r="E75" s="3">
        <v>7.0926859974861145E-2</v>
      </c>
      <c r="F75" s="3">
        <v>-3.6663364619016647E-2</v>
      </c>
      <c r="G75" s="3">
        <v>-1.6463268548250198E-2</v>
      </c>
      <c r="H75" s="3">
        <v>-2.1957950666546822E-2</v>
      </c>
      <c r="I75" s="3">
        <v>-2.1710382774472237E-2</v>
      </c>
      <c r="J75" s="3">
        <v>-4.6718348748981953E-3</v>
      </c>
      <c r="K75" s="3">
        <v>2.3912990000098944E-3</v>
      </c>
      <c r="L75" s="3">
        <v>5.8159702457487583E-3</v>
      </c>
      <c r="M75" s="3">
        <v>4.0027040988206863E-2</v>
      </c>
      <c r="N75" s="3">
        <v>-2.0324405282735825E-2</v>
      </c>
      <c r="O75" s="3">
        <v>-1.7707722261548042E-2</v>
      </c>
      <c r="P75" s="3">
        <v>-2.1793412044644356E-2</v>
      </c>
      <c r="Q75" s="3">
        <v>-3.7554018199443817E-2</v>
      </c>
      <c r="R75" s="3">
        <v>5.2345860749483109E-2</v>
      </c>
      <c r="S75" s="3">
        <v>6.9234669208526611E-3</v>
      </c>
      <c r="T75" s="3">
        <v>-1.5224134549498558E-2</v>
      </c>
      <c r="U75" s="3">
        <v>3.7431810051202774E-2</v>
      </c>
      <c r="V75" s="3">
        <v>-5.8620576746761799E-3</v>
      </c>
      <c r="W75" s="3">
        <v>-1.7090441659092903E-2</v>
      </c>
      <c r="Y75" s="1">
        <f t="shared" si="27"/>
        <v>8.3055173775815221E-4</v>
      </c>
    </row>
    <row r="76" spans="1:25">
      <c r="A76" s="1" t="s">
        <v>12</v>
      </c>
      <c r="B76" s="1" t="s">
        <v>28</v>
      </c>
      <c r="C76" s="3">
        <v>-6.3822581432759762E-3</v>
      </c>
      <c r="D76" s="3">
        <v>4.4289384968578815E-3</v>
      </c>
      <c r="E76" s="3">
        <v>1.3993829488754272E-2</v>
      </c>
      <c r="F76" s="3">
        <v>-1.5899138525128365E-2</v>
      </c>
      <c r="G76" s="3">
        <v>-2.7251890860497952E-3</v>
      </c>
      <c r="H76" s="3">
        <v>-3.3806527499109507E-3</v>
      </c>
      <c r="I76" s="3">
        <v>5.4321680217981339E-3</v>
      </c>
      <c r="J76" s="3">
        <v>1.5227584168314934E-2</v>
      </c>
      <c r="K76" s="3">
        <v>1.0864121839404106E-2</v>
      </c>
      <c r="L76" s="3">
        <v>-8.4736605640500784E-4</v>
      </c>
      <c r="M76" s="3">
        <v>2.1400919184088707E-2</v>
      </c>
      <c r="N76" s="3">
        <v>5.2295339992269874E-4</v>
      </c>
      <c r="O76" s="3">
        <v>2.297879895195365E-3</v>
      </c>
      <c r="P76" s="3">
        <v>8.3147630095481873E-2</v>
      </c>
      <c r="Q76" s="3">
        <v>-6.6430293023586273E-2</v>
      </c>
      <c r="R76" s="3">
        <v>8.4372267127037048E-2</v>
      </c>
      <c r="S76" s="3">
        <v>-9.4306282699108124E-2</v>
      </c>
      <c r="T76" s="3">
        <v>-3.478182852268219E-2</v>
      </c>
      <c r="U76" s="3">
        <v>4.9241088330745697E-2</v>
      </c>
      <c r="V76" s="3">
        <v>2.2683804854750633E-3</v>
      </c>
      <c r="W76" s="3">
        <v>-2.8778199106454849E-2</v>
      </c>
      <c r="Y76" s="1">
        <f t="shared" si="27"/>
        <v>1.6551616940841513E-3</v>
      </c>
    </row>
    <row r="77" spans="1:25">
      <c r="A77" s="1" t="s">
        <v>13</v>
      </c>
      <c r="B77" s="1" t="s">
        <v>28</v>
      </c>
      <c r="C77" s="3">
        <v>1.0089607909321785E-2</v>
      </c>
      <c r="D77" s="3">
        <v>8.1476597115397453E-3</v>
      </c>
      <c r="E77" s="3">
        <v>1.2210589833557606E-2</v>
      </c>
      <c r="F77" s="3">
        <v>-4.7844871878623962E-2</v>
      </c>
      <c r="G77" s="3">
        <v>3.1663335859775543E-2</v>
      </c>
      <c r="H77" s="3">
        <v>-5.0516456365585327E-2</v>
      </c>
      <c r="I77" s="3">
        <v>4.3796505779027939E-3</v>
      </c>
      <c r="J77" s="3">
        <v>1.6315683722496033E-2</v>
      </c>
      <c r="K77" s="3">
        <v>1.9064353778958321E-2</v>
      </c>
      <c r="L77" s="3">
        <v>-2.5122039951384068E-3</v>
      </c>
      <c r="M77" s="3">
        <v>-4.9305879510939121E-3</v>
      </c>
      <c r="N77" s="3">
        <v>2.2757222875952721E-2</v>
      </c>
      <c r="O77" s="3">
        <v>-7.6719662174582481E-3</v>
      </c>
      <c r="P77" s="3">
        <v>-6.2969118356704712E-2</v>
      </c>
      <c r="Q77" s="3">
        <v>0.11385107040405273</v>
      </c>
      <c r="R77" s="3">
        <v>7.9619839787483215E-2</v>
      </c>
      <c r="S77" s="3">
        <v>2.7410744223743677E-3</v>
      </c>
      <c r="T77" s="3">
        <v>7.7571466565132141E-2</v>
      </c>
      <c r="U77" s="3">
        <v>-5.1737319678068161E-2</v>
      </c>
      <c r="V77" s="3">
        <v>-3.1427375972270966E-2</v>
      </c>
      <c r="W77" s="3">
        <v>-3.1751744449138641E-2</v>
      </c>
      <c r="Y77" s="1">
        <f t="shared" si="27"/>
        <v>2.0417671889284591E-3</v>
      </c>
    </row>
    <row r="78" spans="1:25">
      <c r="A78" s="1" t="s">
        <v>14</v>
      </c>
      <c r="B78" s="1" t="s">
        <v>28</v>
      </c>
      <c r="C78" s="3">
        <v>-1.5827074646949768E-2</v>
      </c>
      <c r="D78" s="3">
        <v>-8.2921721041202545E-3</v>
      </c>
      <c r="E78" s="3">
        <v>-2.0244680345058441E-3</v>
      </c>
      <c r="F78" s="3">
        <v>5.2115358412265778E-2</v>
      </c>
      <c r="G78" s="3">
        <v>-1.0772071778774261E-2</v>
      </c>
      <c r="H78" s="3">
        <v>2.7929290663450956E-3</v>
      </c>
      <c r="I78" s="3">
        <v>3.4001730382442474E-3</v>
      </c>
      <c r="J78" s="3">
        <v>-1.5998128801584244E-3</v>
      </c>
      <c r="K78" s="3">
        <v>-1.3976630754768848E-2</v>
      </c>
      <c r="L78" s="3">
        <v>-2.1719194948673248E-2</v>
      </c>
      <c r="M78" s="3">
        <v>-3.3019058406352997E-2</v>
      </c>
      <c r="N78" s="3">
        <v>-2.9481329023838043E-2</v>
      </c>
      <c r="O78" s="3">
        <v>-3.3725420944392681E-3</v>
      </c>
      <c r="P78" s="3">
        <v>-4.6296298503875732E-2</v>
      </c>
      <c r="Q78" s="3">
        <v>-1.1951749213039875E-2</v>
      </c>
      <c r="R78" s="3">
        <v>-6.2722489237785339E-2</v>
      </c>
      <c r="S78" s="3">
        <v>8.2685209810733795E-2</v>
      </c>
      <c r="T78" s="3">
        <v>-1.7157327383756638E-2</v>
      </c>
      <c r="U78" s="3">
        <v>-5.9757355600595474E-2</v>
      </c>
      <c r="V78" s="3">
        <v>-4.3025909690186381E-4</v>
      </c>
      <c r="W78" s="3">
        <v>5.9045027941465378E-2</v>
      </c>
      <c r="Y78" s="1">
        <f t="shared" si="27"/>
        <v>1.2656263498136374E-3</v>
      </c>
    </row>
    <row r="79" spans="1:25">
      <c r="A79" s="1" t="s">
        <v>15</v>
      </c>
      <c r="B79" s="1" t="s">
        <v>28</v>
      </c>
      <c r="C79" s="3">
        <v>-7.9466179013252258E-3</v>
      </c>
      <c r="D79" s="3">
        <v>-2.174175315303728E-4</v>
      </c>
      <c r="E79" s="3">
        <v>1.3644597493112087E-2</v>
      </c>
      <c r="F79" s="3">
        <v>-5.7179611176252365E-2</v>
      </c>
      <c r="G79" s="3">
        <v>4.6786908060312271E-3</v>
      </c>
      <c r="H79" s="3">
        <v>2.387150889262557E-3</v>
      </c>
      <c r="I79" s="3">
        <v>-8.3625031402334571E-4</v>
      </c>
      <c r="J79" s="3">
        <v>8.6697759106755257E-3</v>
      </c>
      <c r="K79" s="3">
        <v>5.8147786185145378E-3</v>
      </c>
      <c r="L79" s="3">
        <v>-1.0775115340948105E-2</v>
      </c>
      <c r="M79" s="3">
        <v>1.3912294991314411E-2</v>
      </c>
      <c r="N79" s="3">
        <v>2.7766257990151644E-3</v>
      </c>
      <c r="O79" s="3">
        <v>1.194788608700037E-2</v>
      </c>
      <c r="P79" s="3">
        <v>-1.3495891354978085E-2</v>
      </c>
      <c r="Q79" s="3">
        <v>-3.5074226558208466E-2</v>
      </c>
      <c r="R79" s="3">
        <v>1.7965549603104591E-2</v>
      </c>
      <c r="S79" s="3">
        <v>-3.5735715180635452E-2</v>
      </c>
      <c r="T79" s="3">
        <v>-7.7986139804124832E-3</v>
      </c>
      <c r="U79" s="3">
        <v>9.2877335846424103E-3</v>
      </c>
      <c r="V79" s="3">
        <v>2.834465354681015E-3</v>
      </c>
      <c r="W79" s="3">
        <v>-4.5670907944440842E-2</v>
      </c>
      <c r="Y79" s="1">
        <f t="shared" si="27"/>
        <v>4.3371686869587121E-4</v>
      </c>
    </row>
    <row r="80" spans="1:25">
      <c r="A80" s="1" t="s">
        <v>16</v>
      </c>
      <c r="B80" s="1" t="s">
        <v>28</v>
      </c>
      <c r="C80" s="3">
        <v>-5.207025445997715E-3</v>
      </c>
      <c r="D80" s="3">
        <v>-9.5082279294729233E-3</v>
      </c>
      <c r="E80" s="3">
        <v>-3.5177692770957947E-2</v>
      </c>
      <c r="F80" s="3">
        <v>-2.7758856303989887E-3</v>
      </c>
      <c r="G80" s="3">
        <v>-2.2451585158705711E-2</v>
      </c>
      <c r="H80" s="3">
        <v>-8.7364166975021362E-3</v>
      </c>
      <c r="I80" s="3">
        <v>5.424864124506712E-3</v>
      </c>
      <c r="J80" s="3">
        <v>1.346995122730732E-2</v>
      </c>
      <c r="K80" s="3">
        <v>4.3561540544033051E-2</v>
      </c>
      <c r="L80" s="3">
        <v>6.6877051722258329E-4</v>
      </c>
      <c r="M80" s="3">
        <v>-7.7998097985982895E-3</v>
      </c>
      <c r="N80" s="3">
        <v>7.9960701987147331E-3</v>
      </c>
      <c r="O80" s="3">
        <v>-4.3901912868022919E-2</v>
      </c>
      <c r="P80" s="3">
        <v>1.0743051767349243E-2</v>
      </c>
      <c r="Q80" s="3">
        <v>-5.1033254712820053E-3</v>
      </c>
      <c r="R80" s="3">
        <v>4.0128674358129501E-2</v>
      </c>
      <c r="S80" s="3">
        <v>-6.8926766514778137E-2</v>
      </c>
      <c r="T80" s="3">
        <v>4.1870284825563431E-2</v>
      </c>
      <c r="U80" s="3">
        <v>6.7331157624721527E-2</v>
      </c>
      <c r="V80" s="3">
        <v>1.0566086508333683E-2</v>
      </c>
      <c r="W80" s="3">
        <v>-3.4072704613208771E-2</v>
      </c>
      <c r="Y80" s="1">
        <f t="shared" si="27"/>
        <v>1.0082930649866764E-3</v>
      </c>
    </row>
    <row r="81" spans="1:25">
      <c r="A81" s="1" t="s">
        <v>17</v>
      </c>
      <c r="B81" s="1" t="s">
        <v>28</v>
      </c>
      <c r="C81" s="3">
        <v>-1.0691531002521515E-2</v>
      </c>
      <c r="D81" s="3">
        <v>-2.4354069028049707E-3</v>
      </c>
      <c r="E81" s="3">
        <v>2.7223948389291763E-2</v>
      </c>
      <c r="F81" s="3">
        <v>2.0466398447751999E-2</v>
      </c>
      <c r="G81" s="3">
        <v>-1.6065303236246109E-2</v>
      </c>
      <c r="H81" s="3">
        <v>-1.8031435087323189E-2</v>
      </c>
      <c r="I81" s="3">
        <v>4.6457943972200155E-4</v>
      </c>
      <c r="J81" s="3">
        <v>-1.0952653363347054E-2</v>
      </c>
      <c r="K81" s="3">
        <v>1.8675936385989189E-2</v>
      </c>
      <c r="L81" s="3">
        <v>-2.0070416852831841E-2</v>
      </c>
      <c r="M81" s="3">
        <v>1.8739847466349602E-2</v>
      </c>
      <c r="N81" s="3">
        <v>4.299493134021759E-2</v>
      </c>
      <c r="O81" s="3">
        <v>-2.3423152044415474E-2</v>
      </c>
      <c r="P81" s="3">
        <v>-1.6819475218653679E-2</v>
      </c>
      <c r="Q81" s="3">
        <v>-3.5925488919019699E-2</v>
      </c>
      <c r="R81" s="3">
        <v>5.9496596455574036E-2</v>
      </c>
      <c r="S81" s="3">
        <v>-9.4031937420368195E-2</v>
      </c>
      <c r="T81" s="3">
        <v>3.944128006696701E-2</v>
      </c>
      <c r="U81" s="3">
        <v>-4.2392857372760773E-2</v>
      </c>
      <c r="V81" s="3">
        <v>2.6980226393789053E-3</v>
      </c>
      <c r="W81" s="3">
        <v>-6.6252879798412323E-2</v>
      </c>
      <c r="Y81" s="1">
        <f t="shared" si="27"/>
        <v>1.3210905275435373E-3</v>
      </c>
    </row>
    <row r="82" spans="1:25">
      <c r="A82" s="1" t="s">
        <v>18</v>
      </c>
      <c r="B82" s="1" t="s">
        <v>28</v>
      </c>
      <c r="C82" s="3">
        <v>4.8790010623633862E-3</v>
      </c>
      <c r="D82" s="3">
        <v>-9.2744836583733559E-3</v>
      </c>
      <c r="E82" s="3">
        <v>-7.4028270319104195E-3</v>
      </c>
      <c r="F82" s="3">
        <v>-4.0025409311056137E-2</v>
      </c>
      <c r="G82" s="3">
        <v>2.3609388154000044E-3</v>
      </c>
      <c r="H82" s="3">
        <v>2.5406153872609138E-2</v>
      </c>
      <c r="I82" s="3">
        <v>-1.3253976590931416E-2</v>
      </c>
      <c r="J82" s="3">
        <v>-4.9403514713048935E-3</v>
      </c>
      <c r="K82" s="3">
        <v>5.5446363985538483E-3</v>
      </c>
      <c r="L82" s="3">
        <v>3.8321726024150848E-3</v>
      </c>
      <c r="M82" s="3">
        <v>3.3532117959111929E-3</v>
      </c>
      <c r="N82" s="3">
        <v>-1.2785792350769043E-2</v>
      </c>
      <c r="O82" s="3">
        <v>4.5543452724814415E-3</v>
      </c>
      <c r="P82" s="3">
        <v>-1.5999069437384605E-2</v>
      </c>
      <c r="Q82" s="3">
        <v>4.5573193579912186E-2</v>
      </c>
      <c r="R82" s="3">
        <v>6.7573323845863342E-2</v>
      </c>
      <c r="S82" s="3">
        <v>3.6935251206159592E-2</v>
      </c>
      <c r="T82" s="3">
        <v>-2.6288885623216629E-2</v>
      </c>
      <c r="U82" s="3">
        <v>-0.10716082155704498</v>
      </c>
      <c r="V82" s="3">
        <v>5.8921143412590027E-2</v>
      </c>
      <c r="W82" s="3">
        <v>1.3993409462273121E-2</v>
      </c>
      <c r="Y82" s="1">
        <f t="shared" si="27"/>
        <v>1.3451485812316659E-3</v>
      </c>
    </row>
    <row r="83" spans="1:25">
      <c r="A83" s="1" t="s">
        <v>19</v>
      </c>
      <c r="B83" s="1" t="s">
        <v>28</v>
      </c>
      <c r="C83" s="3">
        <v>-2.3179678246378899E-3</v>
      </c>
      <c r="D83" s="3">
        <v>1.510376762598753E-2</v>
      </c>
      <c r="E83" s="3">
        <v>1.0012364014983177E-2</v>
      </c>
      <c r="F83" s="3">
        <v>-2.6825204491615295E-2</v>
      </c>
      <c r="G83" s="3">
        <v>1.2780793942511082E-2</v>
      </c>
      <c r="H83" s="3">
        <v>4.27287258207798E-2</v>
      </c>
      <c r="I83" s="3">
        <v>-3.3124331384897232E-2</v>
      </c>
      <c r="J83" s="3">
        <v>-1.3652465306222439E-2</v>
      </c>
      <c r="K83" s="3">
        <v>-2.9176060110330582E-2</v>
      </c>
      <c r="L83" s="3">
        <v>4.7731939703226089E-3</v>
      </c>
      <c r="M83" s="3">
        <v>1.4321763999760151E-2</v>
      </c>
      <c r="N83" s="3">
        <v>-5.9633753262460232E-3</v>
      </c>
      <c r="O83" s="3">
        <v>-3.3869244158267975E-2</v>
      </c>
      <c r="P83" s="3">
        <v>-8.7512798607349396E-2</v>
      </c>
      <c r="Q83" s="3">
        <v>3.1175339594483376E-2</v>
      </c>
      <c r="R83" s="3">
        <v>-1.5772704035043716E-2</v>
      </c>
      <c r="S83" s="3">
        <v>-2.7918264269828796E-2</v>
      </c>
      <c r="T83" s="3">
        <v>1.659969799220562E-2</v>
      </c>
      <c r="U83" s="3">
        <v>-5.669141560792923E-2</v>
      </c>
      <c r="V83" s="3">
        <v>1.2235443107783794E-2</v>
      </c>
      <c r="W83" s="3">
        <v>-4.0802326053380966E-2</v>
      </c>
      <c r="Y83" s="1">
        <f t="shared" si="27"/>
        <v>9.685922013840467E-4</v>
      </c>
    </row>
    <row r="84" spans="1:25">
      <c r="A84" s="1" t="s">
        <v>20</v>
      </c>
      <c r="B84" s="1" t="s">
        <v>28</v>
      </c>
      <c r="C84" s="3">
        <v>-1.6943853348493576E-2</v>
      </c>
      <c r="D84" s="3">
        <v>-6.7566446959972382E-3</v>
      </c>
      <c r="E84" s="3">
        <v>-4.696819931268692E-2</v>
      </c>
      <c r="F84" s="3">
        <v>3.7916053086519241E-2</v>
      </c>
      <c r="G84" s="3">
        <v>5.2967239171266556E-2</v>
      </c>
      <c r="H84" s="3">
        <v>-1.8173752352595329E-2</v>
      </c>
      <c r="I84" s="3">
        <v>7.4570463038980961E-3</v>
      </c>
      <c r="J84" s="3">
        <v>-1.1011107824742794E-2</v>
      </c>
      <c r="K84" s="3">
        <v>7.3641217313706875E-3</v>
      </c>
      <c r="L84" s="3">
        <v>3.9489353075623512E-3</v>
      </c>
      <c r="M84" s="3">
        <v>1.2915338389575481E-2</v>
      </c>
      <c r="N84" s="3">
        <v>1.3693050481379032E-2</v>
      </c>
      <c r="O84" s="3">
        <v>2.4135513231158257E-3</v>
      </c>
      <c r="P84" s="3">
        <v>-5.2622620016336441E-2</v>
      </c>
      <c r="Q84" s="3">
        <v>6.6909618675708771E-2</v>
      </c>
      <c r="R84" s="3">
        <v>-8.7785959243774414E-2</v>
      </c>
      <c r="S84" s="3">
        <v>-3.4352727234363556E-2</v>
      </c>
      <c r="T84" s="3">
        <v>-9.9178992211818695E-2</v>
      </c>
      <c r="U84" s="3">
        <v>9.2300333082675934E-2</v>
      </c>
      <c r="V84" s="3">
        <v>-0.16259375214576721</v>
      </c>
      <c r="W84" s="3">
        <v>0.10710042715072632</v>
      </c>
      <c r="Y84" s="1">
        <f t="shared" si="27"/>
        <v>3.9646184673630758E-3</v>
      </c>
    </row>
    <row r="85" spans="1:25">
      <c r="A85" s="1" t="s">
        <v>21</v>
      </c>
      <c r="B85" s="1" t="s">
        <v>28</v>
      </c>
      <c r="C85" s="3">
        <v>-1.4340597204864025E-2</v>
      </c>
      <c r="D85" s="3">
        <v>-6.5875258296728134E-3</v>
      </c>
      <c r="E85" s="3">
        <v>5.566135048866272E-3</v>
      </c>
      <c r="F85" s="3">
        <v>-7.2712707333266735E-3</v>
      </c>
      <c r="G85" s="3">
        <v>2.1824617870151997E-3</v>
      </c>
      <c r="H85" s="3">
        <v>-1.4881594106554985E-2</v>
      </c>
      <c r="I85" s="3">
        <v>-9.2259692028164864E-3</v>
      </c>
      <c r="J85" s="3">
        <v>2.9635664075613022E-2</v>
      </c>
      <c r="K85" s="3">
        <v>1.7474330961704254E-2</v>
      </c>
      <c r="L85" s="3">
        <v>1.51138158980757E-3</v>
      </c>
      <c r="M85" s="3">
        <v>7.9884734004735947E-3</v>
      </c>
      <c r="N85" s="3">
        <v>-5.0447847694158554E-2</v>
      </c>
      <c r="O85" s="3">
        <v>-6.4199739135801792E-3</v>
      </c>
      <c r="P85" s="3">
        <v>-0.1479254812002182</v>
      </c>
      <c r="Q85" s="3">
        <v>-7.8821733593940735E-2</v>
      </c>
      <c r="R85" s="3">
        <v>-3.0913380905985832E-2</v>
      </c>
      <c r="S85" s="3">
        <v>-9.6165649592876434E-2</v>
      </c>
      <c r="T85" s="3">
        <v>2.4458145722746849E-2</v>
      </c>
      <c r="U85" s="3">
        <v>-4.773023072630167E-3</v>
      </c>
      <c r="V85" s="3">
        <v>3.9340618997812271E-2</v>
      </c>
      <c r="W85" s="3">
        <v>-1.8011297797784209E-3</v>
      </c>
      <c r="Y85" s="1">
        <f t="shared" si="27"/>
        <v>1.9699796209374535E-3</v>
      </c>
    </row>
    <row r="86" spans="1:25">
      <c r="A86" s="1" t="s">
        <v>22</v>
      </c>
      <c r="B86" s="1" t="s">
        <v>28</v>
      </c>
      <c r="C86" s="3">
        <v>2.0277025178074837E-2</v>
      </c>
      <c r="D86" s="3">
        <v>2.5842937175184488E-3</v>
      </c>
      <c r="E86" s="3">
        <v>9.6427751705050468E-3</v>
      </c>
      <c r="F86" s="3">
        <v>-2.9133815318346024E-2</v>
      </c>
      <c r="G86" s="3">
        <v>-1.9715987145900726E-3</v>
      </c>
      <c r="H86" s="3">
        <v>-2.3306874558329582E-2</v>
      </c>
      <c r="I86" s="3">
        <v>-7.9462695866823196E-3</v>
      </c>
      <c r="J86" s="3">
        <v>1.1901317164301872E-2</v>
      </c>
      <c r="K86" s="3">
        <v>3.8497928529977798E-2</v>
      </c>
      <c r="L86" s="3">
        <v>2.4604769423604012E-2</v>
      </c>
      <c r="M86" s="3">
        <v>2.8517376631498337E-2</v>
      </c>
      <c r="N86" s="3">
        <v>-2.4104312062263489E-2</v>
      </c>
      <c r="O86" s="3">
        <v>2.1310064941644669E-2</v>
      </c>
      <c r="P86" s="3">
        <v>1.3134650886058807E-2</v>
      </c>
      <c r="Q86" s="3">
        <v>-6.4810022711753845E-2</v>
      </c>
      <c r="R86" s="3">
        <v>9.9821627140045166E-2</v>
      </c>
      <c r="S86" s="3">
        <v>-0.10511606186628342</v>
      </c>
      <c r="T86" s="3">
        <v>-4.7812532633543015E-2</v>
      </c>
      <c r="U86" s="3">
        <v>-2.4679610505700111E-2</v>
      </c>
      <c r="V86" s="3">
        <v>1.9048188114538789E-3</v>
      </c>
      <c r="W86" s="3">
        <v>-0.14333523809909821</v>
      </c>
      <c r="Y86" s="1">
        <f t="shared" si="27"/>
        <v>2.6486274296838642E-3</v>
      </c>
    </row>
    <row r="87" spans="1:25">
      <c r="A87" s="1" t="s">
        <v>23</v>
      </c>
      <c r="B87" s="1" t="s">
        <v>28</v>
      </c>
      <c r="C87" s="3">
        <v>-4.3580993078649044E-3</v>
      </c>
      <c r="D87" s="3">
        <v>-1.8953258171677589E-2</v>
      </c>
      <c r="E87" s="3">
        <v>1.8234614282846451E-2</v>
      </c>
      <c r="F87" s="3">
        <v>4.5282844454050064E-2</v>
      </c>
      <c r="G87" s="3">
        <v>2.6870638132095337E-2</v>
      </c>
      <c r="H87" s="3">
        <v>2.4220214691013098E-3</v>
      </c>
      <c r="I87" s="3">
        <v>-1.0235825553536415E-2</v>
      </c>
      <c r="J87" s="3">
        <v>-5.9217185480520129E-4</v>
      </c>
      <c r="K87" s="3">
        <v>1.0915768332779408E-2</v>
      </c>
      <c r="L87" s="3">
        <v>-8.2843918353319168E-3</v>
      </c>
      <c r="M87" s="3">
        <v>3.1663324683904648E-2</v>
      </c>
      <c r="N87" s="3">
        <v>-1.2954059988260269E-2</v>
      </c>
      <c r="O87" s="3">
        <v>1.8467769026756287E-2</v>
      </c>
      <c r="P87" s="3">
        <v>8.8298935443162918E-3</v>
      </c>
      <c r="Q87" s="3">
        <v>-2.4827437475323677E-2</v>
      </c>
      <c r="R87" s="3">
        <v>-2.9822338372468948E-2</v>
      </c>
      <c r="S87" s="3">
        <v>-5.6820502504706383E-3</v>
      </c>
      <c r="T87" s="3">
        <v>4.5189518481492996E-2</v>
      </c>
      <c r="U87" s="3">
        <v>6.2155667692422867E-3</v>
      </c>
      <c r="V87" s="3">
        <v>-3.3131293952465057E-2</v>
      </c>
      <c r="W87" s="3">
        <v>-4.2935263365507126E-2</v>
      </c>
      <c r="Y87" s="1">
        <f t="shared" si="27"/>
        <v>5.9538256911721525E-4</v>
      </c>
    </row>
    <row r="88" spans="1:25">
      <c r="A88" s="1" t="s">
        <v>24</v>
      </c>
      <c r="B88" s="1" t="s">
        <v>28</v>
      </c>
      <c r="C88" s="3">
        <v>1.0313515551388264E-2</v>
      </c>
      <c r="D88" s="3">
        <v>-5.6694023078307509E-4</v>
      </c>
      <c r="E88" s="3">
        <v>-1.0238916613161564E-2</v>
      </c>
      <c r="F88" s="3">
        <v>-2.363138273358345E-2</v>
      </c>
      <c r="G88" s="3">
        <v>1.4718564227223396E-2</v>
      </c>
      <c r="H88" s="3">
        <v>-9.8631735891103745E-3</v>
      </c>
      <c r="I88" s="3">
        <v>6.053440272808075E-3</v>
      </c>
      <c r="J88" s="3">
        <v>1.7689228057861328E-2</v>
      </c>
      <c r="K88" s="3">
        <v>1.4386222697794437E-2</v>
      </c>
      <c r="L88" s="3">
        <v>-2.5135371834039688E-2</v>
      </c>
      <c r="M88" s="3">
        <v>6.8910941481590271E-3</v>
      </c>
      <c r="N88" s="3">
        <v>-2.051094634225592E-4</v>
      </c>
      <c r="O88" s="3">
        <v>1.2862724252045155E-2</v>
      </c>
      <c r="P88" s="3">
        <v>7.4207782745361328E-2</v>
      </c>
      <c r="Q88" s="3">
        <v>1.1689923703670502E-2</v>
      </c>
      <c r="R88" s="3">
        <v>9.3101680278778076E-2</v>
      </c>
      <c r="S88" s="3">
        <v>-4.2754597961902618E-2</v>
      </c>
      <c r="T88" s="3">
        <v>6.7571528255939484E-2</v>
      </c>
      <c r="U88" s="3">
        <v>1.0597158223390579E-2</v>
      </c>
      <c r="V88" s="3">
        <v>-1.3649615459144115E-2</v>
      </c>
      <c r="W88" s="3">
        <v>-6.1364129185676575E-2</v>
      </c>
      <c r="Y88" s="1">
        <f t="shared" si="27"/>
        <v>1.3072305986677345E-3</v>
      </c>
    </row>
    <row r="89" spans="1:25">
      <c r="A89" s="1" t="s">
        <v>25</v>
      </c>
      <c r="B89" s="1" t="s">
        <v>28</v>
      </c>
      <c r="C89" s="3">
        <v>6.9171702489256859E-3</v>
      </c>
      <c r="D89" s="3">
        <v>-5.2145668305456638E-3</v>
      </c>
      <c r="E89" s="3">
        <v>2.6877909898757935E-2</v>
      </c>
      <c r="F89" s="3">
        <v>-2.2596690803766251E-2</v>
      </c>
      <c r="G89" s="3">
        <v>-1.6291594132781029E-2</v>
      </c>
      <c r="H89" s="3">
        <v>-2.9569944366812706E-2</v>
      </c>
      <c r="I89" s="3">
        <v>2.4189767427742481E-3</v>
      </c>
      <c r="J89" s="3">
        <v>7.5510675087571144E-3</v>
      </c>
      <c r="K89" s="3">
        <v>7.051222026348114E-3</v>
      </c>
      <c r="L89" s="3">
        <v>1.7910553142428398E-2</v>
      </c>
      <c r="M89" s="3">
        <v>1.7608780413866043E-2</v>
      </c>
      <c r="N89" s="3">
        <v>1.6545088961720467E-2</v>
      </c>
      <c r="O89" s="3">
        <v>1.7130391206592321E-3</v>
      </c>
      <c r="P89" s="3">
        <v>6.4875282347202301E-2</v>
      </c>
      <c r="Q89" s="3">
        <v>-5.5016178637742996E-2</v>
      </c>
      <c r="R89" s="3">
        <v>-2.7166318148374557E-2</v>
      </c>
      <c r="S89" s="3">
        <v>-1.5383535996079445E-2</v>
      </c>
      <c r="T89" s="3">
        <v>4.1981089860200882E-2</v>
      </c>
      <c r="U89" s="3">
        <v>7.3340587317943573E-2</v>
      </c>
      <c r="V89" s="3">
        <v>-4.4678792357444763E-2</v>
      </c>
      <c r="W89" s="3">
        <v>-5.5314235389232635E-2</v>
      </c>
      <c r="Y89" s="1">
        <f t="shared" si="27"/>
        <v>1.1933296450910035E-3</v>
      </c>
    </row>
    <row r="90" spans="1:25">
      <c r="A90" s="1" t="s">
        <v>26</v>
      </c>
      <c r="B90" s="1" t="s">
        <v>28</v>
      </c>
      <c r="C90" s="3">
        <v>1.8189176917076111E-2</v>
      </c>
      <c r="D90" s="3">
        <v>-1.1134792119264603E-2</v>
      </c>
      <c r="E90" s="3">
        <v>9.2239701189100742E-4</v>
      </c>
      <c r="F90" s="3">
        <v>-5.8556556701660156E-2</v>
      </c>
      <c r="G90" s="3">
        <v>1.0494674555957317E-2</v>
      </c>
      <c r="H90" s="3">
        <v>-1.2939981184899807E-2</v>
      </c>
      <c r="I90" s="3">
        <v>4.0321615524590015E-3</v>
      </c>
      <c r="J90" s="3">
        <v>1.5808282420039177E-2</v>
      </c>
      <c r="K90" s="3">
        <v>1.4802020974457264E-2</v>
      </c>
      <c r="L90" s="3">
        <v>2.7336860075592995E-3</v>
      </c>
      <c r="M90" s="3">
        <v>8.1137614324688911E-3</v>
      </c>
      <c r="N90" s="3">
        <v>2.534908801317215E-2</v>
      </c>
      <c r="O90" s="3">
        <v>-6.4924783073365688E-3</v>
      </c>
      <c r="P90" s="3">
        <v>-1.5607358887791634E-2</v>
      </c>
      <c r="Q90" s="3">
        <v>-1.0462453588843346E-2</v>
      </c>
      <c r="R90" s="3">
        <v>-0.31579089164733887</v>
      </c>
      <c r="S90" s="3">
        <v>-2.4342510849237442E-2</v>
      </c>
      <c r="T90" s="3">
        <v>-3.6950181238353252E-3</v>
      </c>
      <c r="U90" s="3">
        <v>-0.12702582776546478</v>
      </c>
      <c r="V90" s="3">
        <v>1.7587801441550255E-2</v>
      </c>
      <c r="W90" s="3">
        <v>6.8990401923656464E-2</v>
      </c>
      <c r="Y90" s="1">
        <f t="shared" si="27"/>
        <v>5.985560852361264E-3</v>
      </c>
    </row>
  </sheetData>
  <conditionalFormatting sqref="C7:W7">
    <cfRule type="cellIs" dxfId="8" priority="3" operator="lessThan">
      <formula>0.1</formula>
    </cfRule>
  </conditionalFormatting>
  <conditionalFormatting sqref="C17:W17">
    <cfRule type="cellIs" dxfId="7" priority="2" operator="lessThan">
      <formula>0.1</formula>
    </cfRule>
  </conditionalFormatting>
  <conditionalFormatting sqref="C28:W28">
    <cfRule type="cellIs" dxfId="6" priority="1" operator="lessThan">
      <formula>0.1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90"/>
  <sheetViews>
    <sheetView topLeftCell="P4" workbookViewId="0">
      <selection activeCell="C18" sqref="C18:W21"/>
    </sheetView>
  </sheetViews>
  <sheetFormatPr baseColWidth="10" defaultColWidth="8.88671875" defaultRowHeight="14.4"/>
  <cols>
    <col min="1" max="1" width="12.33203125" style="1" bestFit="1" customWidth="1"/>
    <col min="2" max="2" width="28.77734375" style="1" bestFit="1" customWidth="1"/>
    <col min="3" max="3" width="24.88671875" style="1" bestFit="1" customWidth="1"/>
    <col min="4" max="12" width="23.88671875" style="1" bestFit="1" customWidth="1"/>
    <col min="13" max="22" width="22.88671875" style="1" bestFit="1" customWidth="1"/>
    <col min="23" max="23" width="23.88671875" style="1" bestFit="1" customWidth="1"/>
    <col min="24" max="16384" width="8.88671875" style="1"/>
  </cols>
  <sheetData>
    <row r="1" spans="2:25">
      <c r="C1" s="6">
        <v>-10</v>
      </c>
      <c r="D1" s="6">
        <v>-9</v>
      </c>
      <c r="E1" s="6">
        <v>-8</v>
      </c>
      <c r="F1" s="6">
        <v>-7</v>
      </c>
      <c r="G1" s="6">
        <v>-6</v>
      </c>
      <c r="H1" s="6">
        <v>-5</v>
      </c>
      <c r="I1" s="6">
        <v>-4</v>
      </c>
      <c r="J1" s="6">
        <v>-3</v>
      </c>
      <c r="K1" s="6">
        <v>-2</v>
      </c>
      <c r="L1" s="6">
        <v>-1</v>
      </c>
      <c r="M1" s="6">
        <v>0</v>
      </c>
      <c r="N1" s="6">
        <v>1</v>
      </c>
      <c r="O1" s="6">
        <v>2</v>
      </c>
      <c r="P1" s="6">
        <v>3</v>
      </c>
      <c r="Q1" s="6">
        <v>4</v>
      </c>
      <c r="R1" s="6">
        <v>5</v>
      </c>
      <c r="S1" s="6">
        <v>6</v>
      </c>
      <c r="T1" s="6">
        <v>7</v>
      </c>
      <c r="U1" s="6">
        <v>8</v>
      </c>
      <c r="V1" s="6">
        <v>9</v>
      </c>
      <c r="W1" s="6">
        <v>10</v>
      </c>
    </row>
    <row r="2" spans="2:25"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>
        <v>11</v>
      </c>
      <c r="N2" s="7">
        <v>12</v>
      </c>
      <c r="O2" s="7">
        <v>13</v>
      </c>
      <c r="P2" s="7">
        <v>14</v>
      </c>
      <c r="Q2" s="7">
        <v>15</v>
      </c>
      <c r="R2" s="7">
        <v>16</v>
      </c>
      <c r="S2" s="7">
        <v>17</v>
      </c>
      <c r="T2" s="7">
        <v>18</v>
      </c>
      <c r="U2" s="7">
        <v>19</v>
      </c>
      <c r="V2" s="7">
        <v>20</v>
      </c>
      <c r="W2" s="7">
        <v>21</v>
      </c>
    </row>
    <row r="3" spans="2:25">
      <c r="B3" s="8" t="s">
        <v>321</v>
      </c>
      <c r="C3" s="5">
        <f>AVERAGE(C36:C61)</f>
        <v>-2.8499243685478756E-3</v>
      </c>
      <c r="D3" s="5">
        <f t="shared" ref="D3:W3" si="0">AVERAGE(D36:D61)</f>
        <v>-2.5935350786897957E-3</v>
      </c>
      <c r="E3" s="5">
        <f t="shared" si="0"/>
        <v>1.5984110208319263E-3</v>
      </c>
      <c r="F3" s="5">
        <f t="shared" si="0"/>
        <v>7.1136846488781269E-3</v>
      </c>
      <c r="G3" s="5">
        <f t="shared" si="0"/>
        <v>1.2416565668115515E-2</v>
      </c>
      <c r="H3" s="5">
        <f t="shared" si="0"/>
        <v>2.323515645123992E-2</v>
      </c>
      <c r="I3" s="5">
        <f t="shared" si="0"/>
        <v>2.494359094588542E-2</v>
      </c>
      <c r="J3" s="5">
        <f t="shared" si="0"/>
        <v>2.701856960182827E-2</v>
      </c>
      <c r="K3" s="5">
        <f t="shared" si="0"/>
        <v>2.1140673115045864E-2</v>
      </c>
      <c r="L3" s="5">
        <f t="shared" si="0"/>
        <v>2.3883806736837862E-2</v>
      </c>
      <c r="M3" s="5">
        <f t="shared" si="0"/>
        <v>2.3794585000294736E-2</v>
      </c>
      <c r="N3" s="5">
        <f t="shared" si="0"/>
        <v>7.8058526258331824E-3</v>
      </c>
      <c r="O3" s="5">
        <f t="shared" si="0"/>
        <v>1.7482091349182573E-2</v>
      </c>
      <c r="P3" s="5">
        <f t="shared" si="0"/>
        <v>1.2304756337579881E-2</v>
      </c>
      <c r="Q3" s="5">
        <f t="shared" si="0"/>
        <v>3.903141781773051E-3</v>
      </c>
      <c r="R3" s="5">
        <f t="shared" si="0"/>
        <v>-1.0444347971082802E-2</v>
      </c>
      <c r="S3" s="5">
        <f t="shared" si="0"/>
        <v>1.0232968483955295E-2</v>
      </c>
      <c r="T3" s="5">
        <f t="shared" si="0"/>
        <v>1.1943409023944669E-2</v>
      </c>
      <c r="U3" s="5">
        <f t="shared" si="0"/>
        <v>5.7807380070841359E-3</v>
      </c>
      <c r="V3" s="5">
        <f t="shared" si="0"/>
        <v>1.4320003421318053E-2</v>
      </c>
      <c r="W3" s="5">
        <f t="shared" si="0"/>
        <v>2.5547968790724344E-2</v>
      </c>
    </row>
    <row r="4" spans="2:25">
      <c r="B4" s="8" t="s">
        <v>322</v>
      </c>
      <c r="C4" s="1">
        <f>SUM($Y$65:$Y$90)/(COUNT($Y$65:$Y$90)^2)*C2</f>
        <v>6.4972005690583029E-5</v>
      </c>
      <c r="D4" s="1">
        <f t="shared" ref="D4:W4" si="1">SUM($Y$65:$Y$90)/(COUNT($Y$65:$Y$90)^2)*D2</f>
        <v>1.2994401138116606E-4</v>
      </c>
      <c r="E4" s="1">
        <f t="shared" si="1"/>
        <v>1.9491601707174907E-4</v>
      </c>
      <c r="F4" s="1">
        <f t="shared" si="1"/>
        <v>2.5988802276233212E-4</v>
      </c>
      <c r="G4" s="1">
        <f t="shared" si="1"/>
        <v>3.2486002845291516E-4</v>
      </c>
      <c r="H4" s="1">
        <f t="shared" si="1"/>
        <v>3.8983203414349815E-4</v>
      </c>
      <c r="I4" s="1">
        <f t="shared" si="1"/>
        <v>4.5480403983408119E-4</v>
      </c>
      <c r="J4" s="1">
        <f t="shared" si="1"/>
        <v>5.1977604552466423E-4</v>
      </c>
      <c r="K4" s="1">
        <f t="shared" si="1"/>
        <v>5.8474805121524727E-4</v>
      </c>
      <c r="L4" s="1">
        <f t="shared" si="1"/>
        <v>6.4972005690583032E-4</v>
      </c>
      <c r="M4" s="1">
        <f t="shared" si="1"/>
        <v>7.1469206259641336E-4</v>
      </c>
      <c r="N4" s="1">
        <f t="shared" si="1"/>
        <v>7.7966406828699629E-4</v>
      </c>
      <c r="O4" s="1">
        <f t="shared" si="1"/>
        <v>8.4463607397757933E-4</v>
      </c>
      <c r="P4" s="1">
        <f t="shared" si="1"/>
        <v>9.0960807966816238E-4</v>
      </c>
      <c r="Q4" s="1">
        <f t="shared" si="1"/>
        <v>9.7458008535874542E-4</v>
      </c>
      <c r="R4" s="1">
        <f t="shared" si="1"/>
        <v>1.0395520910493285E-3</v>
      </c>
      <c r="S4" s="1">
        <f t="shared" si="1"/>
        <v>1.1045240967399114E-3</v>
      </c>
      <c r="T4" s="1">
        <f t="shared" si="1"/>
        <v>1.1694961024304945E-3</v>
      </c>
      <c r="U4" s="1">
        <f t="shared" si="1"/>
        <v>1.2344681081210775E-3</v>
      </c>
      <c r="V4" s="1">
        <f t="shared" si="1"/>
        <v>1.2994401138116606E-3</v>
      </c>
      <c r="W4" s="1">
        <f t="shared" si="1"/>
        <v>1.3644121195022436E-3</v>
      </c>
    </row>
    <row r="5" spans="2:25">
      <c r="B5" s="8" t="s">
        <v>323</v>
      </c>
      <c r="C5" s="4">
        <f>SQRT(C4)</f>
        <v>8.0605214279588031E-3</v>
      </c>
      <c r="D5" s="4">
        <f t="shared" ref="D5:W5" si="2">SQRT(D4)</f>
        <v>1.1399298723218286E-2</v>
      </c>
      <c r="E5" s="4">
        <f t="shared" si="2"/>
        <v>1.3961232648722285E-2</v>
      </c>
      <c r="F5" s="4">
        <f t="shared" si="2"/>
        <v>1.6121042855917606E-2</v>
      </c>
      <c r="G5" s="4">
        <f t="shared" si="2"/>
        <v>1.8023873847009559E-2</v>
      </c>
      <c r="H5" s="4">
        <f t="shared" si="2"/>
        <v>1.9744164559269105E-2</v>
      </c>
      <c r="I5" s="4">
        <f t="shared" si="2"/>
        <v>2.1326135135886229E-2</v>
      </c>
      <c r="J5" s="4">
        <f t="shared" si="2"/>
        <v>2.2798597446436572E-2</v>
      </c>
      <c r="K5" s="4">
        <f t="shared" si="2"/>
        <v>2.4181564283876411E-2</v>
      </c>
      <c r="L5" s="4">
        <f t="shared" si="2"/>
        <v>2.548960684094265E-2</v>
      </c>
      <c r="M5" s="4">
        <f t="shared" si="2"/>
        <v>2.6733725191159075E-2</v>
      </c>
      <c r="N5" s="4">
        <f t="shared" si="2"/>
        <v>2.7922465297444569E-2</v>
      </c>
      <c r="O5" s="4">
        <f t="shared" si="2"/>
        <v>2.9062623315481678E-2</v>
      </c>
      <c r="P5" s="4">
        <f t="shared" si="2"/>
        <v>3.0159709542171696E-2</v>
      </c>
      <c r="Q5" s="4">
        <f t="shared" si="2"/>
        <v>3.1218265252232473E-2</v>
      </c>
      <c r="R5" s="4">
        <f t="shared" si="2"/>
        <v>3.2242085711835212E-2</v>
      </c>
      <c r="S5" s="4">
        <f t="shared" si="2"/>
        <v>3.3234381245028637E-2</v>
      </c>
      <c r="T5" s="4">
        <f t="shared" si="2"/>
        <v>3.4197896169654858E-2</v>
      </c>
      <c r="U5" s="4">
        <f t="shared" si="2"/>
        <v>3.5134998336716586E-2</v>
      </c>
      <c r="V5" s="4">
        <f t="shared" si="2"/>
        <v>3.6047747694019118E-2</v>
      </c>
      <c r="W5" s="4">
        <f t="shared" si="2"/>
        <v>3.6937949584434755E-2</v>
      </c>
    </row>
    <row r="6" spans="2:25">
      <c r="B6" s="8" t="s">
        <v>324</v>
      </c>
      <c r="C6" s="13">
        <f>C3/C5</f>
        <v>-0.35356575799955076</v>
      </c>
      <c r="D6" s="13">
        <f t="shared" ref="D6:W6" si="3">D3/D5</f>
        <v>-0.22751707290618142</v>
      </c>
      <c r="E6" s="13">
        <f t="shared" si="3"/>
        <v>0.1144892475506603</v>
      </c>
      <c r="F6" s="13">
        <f t="shared" si="3"/>
        <v>0.44126702673375018</v>
      </c>
      <c r="G6" s="13">
        <f t="shared" si="3"/>
        <v>0.68889550456854853</v>
      </c>
      <c r="H6" s="13">
        <f t="shared" si="3"/>
        <v>1.1768113247583287</v>
      </c>
      <c r="I6" s="13">
        <f t="shared" si="3"/>
        <v>1.1696254753591977</v>
      </c>
      <c r="J6" s="13">
        <f t="shared" si="3"/>
        <v>1.1850978844337321</v>
      </c>
      <c r="K6" s="13">
        <f t="shared" si="3"/>
        <v>0.87424754109649849</v>
      </c>
      <c r="L6" s="13">
        <f t="shared" si="3"/>
        <v>0.93700177040292854</v>
      </c>
      <c r="M6" s="13">
        <f t="shared" si="3"/>
        <v>0.89005871161433492</v>
      </c>
      <c r="N6" s="13">
        <f t="shared" si="3"/>
        <v>0.27955456449425919</v>
      </c>
      <c r="O6" s="13">
        <f t="shared" si="3"/>
        <v>0.60153177362588095</v>
      </c>
      <c r="P6" s="13">
        <f t="shared" si="3"/>
        <v>0.40798656632864433</v>
      </c>
      <c r="Q6" s="13">
        <f t="shared" si="3"/>
        <v>0.12502750393838524</v>
      </c>
      <c r="R6" s="13">
        <f t="shared" si="3"/>
        <v>-0.32393524613852631</v>
      </c>
      <c r="S6" s="13">
        <f t="shared" si="3"/>
        <v>0.30790308411371409</v>
      </c>
      <c r="T6" s="13">
        <f t="shared" si="3"/>
        <v>0.34924397000019336</v>
      </c>
      <c r="U6" s="13">
        <f t="shared" si="3"/>
        <v>0.16452933771860123</v>
      </c>
      <c r="V6" s="13">
        <f t="shared" si="3"/>
        <v>0.39725098896245226</v>
      </c>
      <c r="W6" s="13">
        <f t="shared" si="3"/>
        <v>0.691645559056423</v>
      </c>
    </row>
    <row r="7" spans="2:25">
      <c r="B7" s="8" t="s">
        <v>325</v>
      </c>
      <c r="C7" s="14">
        <f>(1-_xlfn.NORM.S.DIST(ABS(C6),1))*2</f>
        <v>0.7236643399470124</v>
      </c>
      <c r="D7" s="14">
        <f t="shared" ref="D7:W7" si="4">(1-_xlfn.NORM.S.DIST(ABS(D6),1))*2</f>
        <v>0.82002169504760203</v>
      </c>
      <c r="E7" s="14">
        <f t="shared" si="4"/>
        <v>0.90884996956403907</v>
      </c>
      <c r="F7" s="14">
        <f t="shared" si="4"/>
        <v>0.65901969416110306</v>
      </c>
      <c r="G7" s="14">
        <f t="shared" si="4"/>
        <v>0.4908890286010239</v>
      </c>
      <c r="H7" s="14">
        <f t="shared" si="4"/>
        <v>0.23927082148626755</v>
      </c>
      <c r="I7" s="14">
        <f t="shared" si="4"/>
        <v>0.24215172072500768</v>
      </c>
      <c r="J7" s="14">
        <f t="shared" si="4"/>
        <v>0.23597874744603531</v>
      </c>
      <c r="K7" s="14">
        <f t="shared" si="4"/>
        <v>0.38198346088901092</v>
      </c>
      <c r="L7" s="14">
        <f t="shared" si="4"/>
        <v>0.34875764724412184</v>
      </c>
      <c r="M7" s="14">
        <f t="shared" si="4"/>
        <v>0.37343436141466091</v>
      </c>
      <c r="N7" s="14">
        <f t="shared" si="4"/>
        <v>0.77981926991496131</v>
      </c>
      <c r="O7" s="14">
        <f t="shared" si="4"/>
        <v>0.54748585555200724</v>
      </c>
      <c r="P7" s="14">
        <f t="shared" si="4"/>
        <v>0.68328353744197456</v>
      </c>
      <c r="Q7" s="14">
        <f t="shared" si="4"/>
        <v>0.90050177618650196</v>
      </c>
      <c r="R7" s="14">
        <f t="shared" si="4"/>
        <v>0.74598705894166084</v>
      </c>
      <c r="S7" s="14">
        <f t="shared" si="4"/>
        <v>0.75815607894820847</v>
      </c>
      <c r="T7" s="14">
        <f t="shared" si="4"/>
        <v>0.72690615858827146</v>
      </c>
      <c r="U7" s="14">
        <f t="shared" si="4"/>
        <v>0.86931445327228296</v>
      </c>
      <c r="V7" s="14">
        <f t="shared" si="4"/>
        <v>0.69118238521224518</v>
      </c>
      <c r="W7" s="14">
        <f t="shared" si="4"/>
        <v>0.48915994336373148</v>
      </c>
    </row>
    <row r="8" spans="2:25">
      <c r="B8" s="8" t="s">
        <v>326</v>
      </c>
      <c r="C8" s="4">
        <f>_xlfn.NORM.INV(0.975,0,C5)</f>
        <v>1.5798331695412619E-2</v>
      </c>
      <c r="D8" s="4">
        <f t="shared" ref="D8:W8" si="5">_xlfn.NORM.INV(0.975,0,D5)</f>
        <v>2.2342214946521256E-2</v>
      </c>
      <c r="E8" s="4">
        <f t="shared" si="5"/>
        <v>2.7363513171280416E-2</v>
      </c>
      <c r="F8" s="4">
        <f t="shared" si="5"/>
        <v>3.1596663390825237E-2</v>
      </c>
      <c r="G8" s="4">
        <f t="shared" si="5"/>
        <v>3.5326143602032123E-2</v>
      </c>
      <c r="H8" s="4">
        <f t="shared" si="5"/>
        <v>3.8697851440999589E-2</v>
      </c>
      <c r="I8" s="4">
        <f t="shared" si="5"/>
        <v>4.1798456795771211E-2</v>
      </c>
      <c r="J8" s="4">
        <f t="shared" si="5"/>
        <v>4.4684429893042513E-2</v>
      </c>
      <c r="K8" s="4">
        <f t="shared" si="5"/>
        <v>4.7394995086237859E-2</v>
      </c>
      <c r="L8" s="4">
        <f t="shared" si="5"/>
        <v>4.9958711388333368E-2</v>
      </c>
      <c r="M8" s="4">
        <f t="shared" si="5"/>
        <v>5.2397138547262946E-2</v>
      </c>
      <c r="N8" s="4">
        <f t="shared" si="5"/>
        <v>5.4727026342560832E-2</v>
      </c>
      <c r="O8" s="4">
        <f t="shared" si="5"/>
        <v>5.6961694994598133E-2</v>
      </c>
      <c r="P8" s="4">
        <f t="shared" si="5"/>
        <v>5.9111944486845515E-2</v>
      </c>
      <c r="Q8" s="4">
        <f t="shared" si="5"/>
        <v>6.118667555419386E-2</v>
      </c>
      <c r="R8" s="4">
        <f t="shared" si="5"/>
        <v>6.3193326781650475E-2</v>
      </c>
      <c r="S8" s="4">
        <f t="shared" si="5"/>
        <v>6.5138190288729553E-2</v>
      </c>
      <c r="T8" s="4">
        <f t="shared" si="5"/>
        <v>6.7026644839563776E-2</v>
      </c>
      <c r="U8" s="4">
        <f t="shared" si="5"/>
        <v>6.8863331336839195E-2</v>
      </c>
      <c r="V8" s="4">
        <f t="shared" si="5"/>
        <v>7.0652287204064246E-2</v>
      </c>
      <c r="W8" s="4">
        <f t="shared" si="5"/>
        <v>7.2397050848248365E-2</v>
      </c>
    </row>
    <row r="9" spans="2:25">
      <c r="B9" s="8" t="s">
        <v>327</v>
      </c>
      <c r="C9" s="4">
        <f>_xlfn.NORM.INV(0.995,0,C5)</f>
        <v>2.0762527296020107E-2</v>
      </c>
      <c r="D9" s="4">
        <f t="shared" ref="D9:W9" si="6">_xlfn.NORM.INV(0.995,0,D5)</f>
        <v>2.9362647691173221E-2</v>
      </c>
      <c r="E9" s="4">
        <f t="shared" si="6"/>
        <v>3.5961752170242486E-2</v>
      </c>
      <c r="F9" s="4">
        <f t="shared" si="6"/>
        <v>4.1525054592040214E-2</v>
      </c>
      <c r="G9" s="4">
        <f t="shared" si="6"/>
        <v>4.6426422418595861E-2</v>
      </c>
      <c r="H9" s="4">
        <f t="shared" si="6"/>
        <v>5.0857597645857011E-2</v>
      </c>
      <c r="I9" s="4">
        <f t="shared" si="6"/>
        <v>5.4932483814459553E-2</v>
      </c>
      <c r="J9" s="4">
        <f t="shared" si="6"/>
        <v>5.8725295382346443E-2</v>
      </c>
      <c r="K9" s="4">
        <f t="shared" si="6"/>
        <v>6.2287581888060328E-2</v>
      </c>
      <c r="L9" s="4">
        <f t="shared" si="6"/>
        <v>6.5656876236840578E-2</v>
      </c>
      <c r="M9" s="4">
        <f t="shared" si="6"/>
        <v>6.8861512740410954E-2</v>
      </c>
      <c r="N9" s="4">
        <f t="shared" si="6"/>
        <v>7.1923504340484973E-2</v>
      </c>
      <c r="O9" s="4">
        <f t="shared" si="6"/>
        <v>7.4860356774021197E-2</v>
      </c>
      <c r="P9" s="4">
        <f t="shared" si="6"/>
        <v>7.7686263625249233E-2</v>
      </c>
      <c r="Q9" s="4">
        <f t="shared" si="6"/>
        <v>8.0412922442662793E-2</v>
      </c>
      <c r="R9" s="4">
        <f t="shared" si="6"/>
        <v>8.3050109184080428E-2</v>
      </c>
      <c r="S9" s="4">
        <f t="shared" si="6"/>
        <v>8.560609309626073E-2</v>
      </c>
      <c r="T9" s="4">
        <f t="shared" si="6"/>
        <v>8.8087943073519664E-2</v>
      </c>
      <c r="U9" s="4">
        <f t="shared" si="6"/>
        <v>9.0501758295856438E-2</v>
      </c>
      <c r="V9" s="4">
        <f t="shared" si="6"/>
        <v>9.2852844837191723E-2</v>
      </c>
      <c r="W9" s="4">
        <f t="shared" si="6"/>
        <v>9.5145852952598947E-2</v>
      </c>
    </row>
    <row r="10" spans="2:25">
      <c r="B10" s="8" t="s">
        <v>328</v>
      </c>
      <c r="C10" s="4">
        <f>_xlfn.NORM.INV(0.025,0,C5)</f>
        <v>-1.5798331695412619E-2</v>
      </c>
      <c r="D10" s="4">
        <f t="shared" ref="D10:W10" si="7">_xlfn.NORM.INV(0.025,0,D5)</f>
        <v>-2.234221494652126E-2</v>
      </c>
      <c r="E10" s="4">
        <f t="shared" si="7"/>
        <v>-2.7363513171280419E-2</v>
      </c>
      <c r="F10" s="4">
        <f t="shared" si="7"/>
        <v>-3.1596663390825237E-2</v>
      </c>
      <c r="G10" s="4">
        <f t="shared" si="7"/>
        <v>-3.5326143602032123E-2</v>
      </c>
      <c r="H10" s="4">
        <f t="shared" si="7"/>
        <v>-3.8697851440999589E-2</v>
      </c>
      <c r="I10" s="4">
        <f t="shared" si="7"/>
        <v>-4.1798456795771217E-2</v>
      </c>
      <c r="J10" s="4">
        <f t="shared" si="7"/>
        <v>-4.468442989304252E-2</v>
      </c>
      <c r="K10" s="4">
        <f t="shared" si="7"/>
        <v>-4.7394995086237866E-2</v>
      </c>
      <c r="L10" s="4">
        <f t="shared" si="7"/>
        <v>-4.9958711388333368E-2</v>
      </c>
      <c r="M10" s="4">
        <f t="shared" si="7"/>
        <v>-5.2397138547262953E-2</v>
      </c>
      <c r="N10" s="4">
        <f t="shared" si="7"/>
        <v>-5.4727026342560839E-2</v>
      </c>
      <c r="O10" s="4">
        <f t="shared" si="7"/>
        <v>-5.696169499459814E-2</v>
      </c>
      <c r="P10" s="4">
        <f t="shared" si="7"/>
        <v>-5.9111944486845522E-2</v>
      </c>
      <c r="Q10" s="4">
        <f t="shared" si="7"/>
        <v>-6.1186675554193867E-2</v>
      </c>
      <c r="R10" s="4">
        <f t="shared" si="7"/>
        <v>-6.3193326781650475E-2</v>
      </c>
      <c r="S10" s="4">
        <f t="shared" si="7"/>
        <v>-6.5138190288729567E-2</v>
      </c>
      <c r="T10" s="4">
        <f t="shared" si="7"/>
        <v>-6.7026644839563776E-2</v>
      </c>
      <c r="U10" s="4">
        <f t="shared" si="7"/>
        <v>-6.8863331336839209E-2</v>
      </c>
      <c r="V10" s="4">
        <f t="shared" si="7"/>
        <v>-7.0652287204064246E-2</v>
      </c>
      <c r="W10" s="4">
        <f t="shared" si="7"/>
        <v>-7.2397050848248365E-2</v>
      </c>
    </row>
    <row r="11" spans="2:25">
      <c r="B11" s="8" t="s">
        <v>329</v>
      </c>
      <c r="C11" s="4">
        <f>_xlfn.NORM.INV(0.005,0,C5)</f>
        <v>-2.0762527296020107E-2</v>
      </c>
      <c r="D11" s="4">
        <f t="shared" ref="D11:W11" si="8">_xlfn.NORM.INV(0.005,0,D5)</f>
        <v>-2.9362647691173221E-2</v>
      </c>
      <c r="E11" s="4">
        <f t="shared" si="8"/>
        <v>-3.5961752170242486E-2</v>
      </c>
      <c r="F11" s="4">
        <f t="shared" si="8"/>
        <v>-4.1525054592040214E-2</v>
      </c>
      <c r="G11" s="4">
        <f t="shared" si="8"/>
        <v>-4.6426422418595861E-2</v>
      </c>
      <c r="H11" s="4">
        <f t="shared" si="8"/>
        <v>-5.0857597645857011E-2</v>
      </c>
      <c r="I11" s="4">
        <f t="shared" si="8"/>
        <v>-5.4932483814459553E-2</v>
      </c>
      <c r="J11" s="4">
        <f t="shared" si="8"/>
        <v>-5.8725295382346443E-2</v>
      </c>
      <c r="K11" s="4">
        <f t="shared" si="8"/>
        <v>-6.2287581888060328E-2</v>
      </c>
      <c r="L11" s="4">
        <f t="shared" si="8"/>
        <v>-6.5656876236840578E-2</v>
      </c>
      <c r="M11" s="4">
        <f t="shared" si="8"/>
        <v>-6.8861512740410954E-2</v>
      </c>
      <c r="N11" s="4">
        <f t="shared" si="8"/>
        <v>-7.1923504340484973E-2</v>
      </c>
      <c r="O11" s="4">
        <f t="shared" si="8"/>
        <v>-7.4860356774021197E-2</v>
      </c>
      <c r="P11" s="4">
        <f t="shared" si="8"/>
        <v>-7.7686263625249233E-2</v>
      </c>
      <c r="Q11" s="4">
        <f t="shared" si="8"/>
        <v>-8.0412922442662793E-2</v>
      </c>
      <c r="R11" s="4">
        <f t="shared" si="8"/>
        <v>-8.3050109184080428E-2</v>
      </c>
      <c r="S11" s="4">
        <f t="shared" si="8"/>
        <v>-8.560609309626073E-2</v>
      </c>
      <c r="T11" s="4">
        <f t="shared" si="8"/>
        <v>-8.8087943073519664E-2</v>
      </c>
      <c r="U11" s="4">
        <f t="shared" si="8"/>
        <v>-9.0501758295856438E-2</v>
      </c>
      <c r="V11" s="4">
        <f t="shared" si="8"/>
        <v>-9.2852844837191723E-2</v>
      </c>
      <c r="W11" s="4">
        <f t="shared" si="8"/>
        <v>-9.5145852952598947E-2</v>
      </c>
    </row>
    <row r="13" spans="2:25">
      <c r="B13" s="9" t="s">
        <v>330</v>
      </c>
      <c r="C13" s="5">
        <f>AVERAGE(C65:C90)</f>
        <v>-3.0512826344344037E-3</v>
      </c>
      <c r="D13" s="5">
        <f t="shared" ref="D13:W13" si="9">AVERAGE(D65:D90)</f>
        <v>1.431826440053034E-4</v>
      </c>
      <c r="E13" s="5">
        <f t="shared" si="9"/>
        <v>4.2178140085095371E-3</v>
      </c>
      <c r="F13" s="5">
        <f t="shared" si="9"/>
        <v>5.3861712504017023E-3</v>
      </c>
      <c r="G13" s="5">
        <f t="shared" si="9"/>
        <v>5.0910148378903409E-3</v>
      </c>
      <c r="H13" s="5">
        <f t="shared" si="9"/>
        <v>1.0483875903360314E-2</v>
      </c>
      <c r="I13" s="5">
        <f t="shared" si="9"/>
        <v>1.6032793971705451E-3</v>
      </c>
      <c r="J13" s="5">
        <f t="shared" si="9"/>
        <v>1.6947014698515642E-3</v>
      </c>
      <c r="K13" s="5">
        <f t="shared" si="9"/>
        <v>-7.8360136548594871E-3</v>
      </c>
      <c r="L13" s="5">
        <f t="shared" si="9"/>
        <v>1.8474193146427731E-3</v>
      </c>
      <c r="M13" s="5">
        <f t="shared" si="9"/>
        <v>-4.9015155827746432E-3</v>
      </c>
      <c r="N13" s="5">
        <f t="shared" si="9"/>
        <v>-1.6737255083040189E-2</v>
      </c>
      <c r="O13" s="5">
        <f t="shared" si="9"/>
        <v>7.9169939232603785E-3</v>
      </c>
      <c r="P13" s="5">
        <f t="shared" si="9"/>
        <v>-5.7924939568155817E-3</v>
      </c>
      <c r="Q13" s="5">
        <f t="shared" si="9"/>
        <v>-7.9809199467659273E-3</v>
      </c>
      <c r="R13" s="5">
        <f t="shared" si="9"/>
        <v>-1.2145162223571617E-2</v>
      </c>
      <c r="S13" s="5">
        <f t="shared" si="9"/>
        <v>2.159442049543148E-2</v>
      </c>
      <c r="T13" s="5">
        <f t="shared" si="9"/>
        <v>9.802839970257755E-4</v>
      </c>
      <c r="U13" s="5">
        <f t="shared" si="9"/>
        <v>-6.4778321735833493E-3</v>
      </c>
      <c r="V13" s="5">
        <f t="shared" si="9"/>
        <v>9.05099401864644E-3</v>
      </c>
      <c r="W13" s="5">
        <f t="shared" si="9"/>
        <v>1.1044546372253005E-2</v>
      </c>
      <c r="Y13" s="1">
        <f>_xlfn.VAR.S(C13:W13)</f>
        <v>7.8728232748031835E-5</v>
      </c>
    </row>
    <row r="14" spans="2:25">
      <c r="B14" s="9" t="s">
        <v>322</v>
      </c>
      <c r="C14" s="1">
        <f>$Y$13*C2</f>
        <v>7.8728232748031835E-5</v>
      </c>
      <c r="D14" s="1">
        <f t="shared" ref="D14:W14" si="10">$Y$13*D2</f>
        <v>1.5745646549606367E-4</v>
      </c>
      <c r="E14" s="1">
        <f t="shared" si="10"/>
        <v>2.3618469824409551E-4</v>
      </c>
      <c r="F14" s="1">
        <f t="shared" si="10"/>
        <v>3.1491293099212734E-4</v>
      </c>
      <c r="G14" s="1">
        <f t="shared" si="10"/>
        <v>3.9364116374015915E-4</v>
      </c>
      <c r="H14" s="1">
        <f t="shared" si="10"/>
        <v>4.7236939648819101E-4</v>
      </c>
      <c r="I14" s="1">
        <f t="shared" si="10"/>
        <v>5.5109762923622287E-4</v>
      </c>
      <c r="J14" s="1">
        <f t="shared" si="10"/>
        <v>6.2982586198425468E-4</v>
      </c>
      <c r="K14" s="1">
        <f t="shared" si="10"/>
        <v>7.0855409473228649E-4</v>
      </c>
      <c r="L14" s="1">
        <f t="shared" si="10"/>
        <v>7.872823274803183E-4</v>
      </c>
      <c r="M14" s="1">
        <f t="shared" si="10"/>
        <v>8.6601056022835021E-4</v>
      </c>
      <c r="N14" s="1">
        <f t="shared" si="10"/>
        <v>9.4473879297638202E-4</v>
      </c>
      <c r="O14" s="1">
        <f t="shared" si="10"/>
        <v>1.0234670257244138E-3</v>
      </c>
      <c r="P14" s="1">
        <f t="shared" si="10"/>
        <v>1.1021952584724457E-3</v>
      </c>
      <c r="Q14" s="1">
        <f t="shared" si="10"/>
        <v>1.1809234912204774E-3</v>
      </c>
      <c r="R14" s="1">
        <f t="shared" si="10"/>
        <v>1.2596517239685094E-3</v>
      </c>
      <c r="S14" s="1">
        <f t="shared" si="10"/>
        <v>1.3383799567165413E-3</v>
      </c>
      <c r="T14" s="1">
        <f t="shared" si="10"/>
        <v>1.417108189464573E-3</v>
      </c>
      <c r="U14" s="1">
        <f t="shared" si="10"/>
        <v>1.4958364222126049E-3</v>
      </c>
      <c r="V14" s="1">
        <f t="shared" si="10"/>
        <v>1.5745646549606366E-3</v>
      </c>
      <c r="W14" s="1">
        <f t="shared" si="10"/>
        <v>1.6532928877086685E-3</v>
      </c>
    </row>
    <row r="15" spans="2:25">
      <c r="B15" s="9" t="s">
        <v>323</v>
      </c>
      <c r="C15" s="4">
        <f>SQRT(C14)</f>
        <v>8.8728931441797408E-3</v>
      </c>
      <c r="D15" s="4">
        <f t="shared" ref="D15:W15" si="11">SQRT(D14)</f>
        <v>1.2548165821986243E-2</v>
      </c>
      <c r="E15" s="4">
        <f t="shared" si="11"/>
        <v>1.5368301735848874E-2</v>
      </c>
      <c r="F15" s="4">
        <f t="shared" si="11"/>
        <v>1.7745786288359482E-2</v>
      </c>
      <c r="G15" s="4">
        <f t="shared" si="11"/>
        <v>1.984039222747774E-2</v>
      </c>
      <c r="H15" s="4">
        <f t="shared" si="11"/>
        <v>2.1734060745479455E-2</v>
      </c>
      <c r="I15" s="4">
        <f t="shared" si="11"/>
        <v>2.3475468669149565E-2</v>
      </c>
      <c r="J15" s="4">
        <f t="shared" si="11"/>
        <v>2.5096331643972486E-2</v>
      </c>
      <c r="K15" s="4">
        <f t="shared" si="11"/>
        <v>2.6618679432539219E-2</v>
      </c>
      <c r="L15" s="4">
        <f t="shared" si="11"/>
        <v>2.8058551770900761E-2</v>
      </c>
      <c r="M15" s="4">
        <f t="shared" si="11"/>
        <v>2.9428057364160997E-2</v>
      </c>
      <c r="N15" s="4">
        <f t="shared" si="11"/>
        <v>3.0736603471697748E-2</v>
      </c>
      <c r="O15" s="4">
        <f t="shared" si="11"/>
        <v>3.1991671193052948E-2</v>
      </c>
      <c r="P15" s="4">
        <f t="shared" si="11"/>
        <v>3.3199326174975986E-2</v>
      </c>
      <c r="Q15" s="4">
        <f t="shared" si="11"/>
        <v>3.43645673800861E-2</v>
      </c>
      <c r="R15" s="4">
        <f t="shared" si="11"/>
        <v>3.5491572576718963E-2</v>
      </c>
      <c r="S15" s="4">
        <f t="shared" si="11"/>
        <v>3.6583875638271861E-2</v>
      </c>
      <c r="T15" s="4">
        <f t="shared" si="11"/>
        <v>3.7644497465958729E-2</v>
      </c>
      <c r="U15" s="4">
        <f t="shared" si="11"/>
        <v>3.8676044552314354E-2</v>
      </c>
      <c r="V15" s="4">
        <f t="shared" si="11"/>
        <v>3.968078445495548E-2</v>
      </c>
      <c r="W15" s="4">
        <f t="shared" si="11"/>
        <v>4.0660704466458378E-2</v>
      </c>
    </row>
    <row r="16" spans="2:25">
      <c r="B16" s="9" t="s">
        <v>324</v>
      </c>
      <c r="C16" s="13">
        <f>C3/C15</f>
        <v>-0.32119448777733911</v>
      </c>
      <c r="D16" s="13">
        <f t="shared" ref="D16:W16" si="12">D3/D15</f>
        <v>-0.206686388710734</v>
      </c>
      <c r="E16" s="13">
        <f t="shared" si="12"/>
        <v>0.10400700404673813</v>
      </c>
      <c r="F16" s="13">
        <f t="shared" si="12"/>
        <v>0.40086612862820376</v>
      </c>
      <c r="G16" s="13">
        <f t="shared" si="12"/>
        <v>0.62582259089209558</v>
      </c>
      <c r="H16" s="13">
        <f t="shared" si="12"/>
        <v>1.0690665091691474</v>
      </c>
      <c r="I16" s="13">
        <f t="shared" si="12"/>
        <v>1.0625385715372404</v>
      </c>
      <c r="J16" s="13">
        <f t="shared" si="12"/>
        <v>1.0765943798131732</v>
      </c>
      <c r="K16" s="13">
        <f t="shared" si="12"/>
        <v>0.79420442958575443</v>
      </c>
      <c r="L16" s="13">
        <f t="shared" si="12"/>
        <v>0.85121309652223442</v>
      </c>
      <c r="M16" s="13">
        <f t="shared" si="12"/>
        <v>0.80856798346713188</v>
      </c>
      <c r="N16" s="13">
        <f t="shared" si="12"/>
        <v>0.25395950574112097</v>
      </c>
      <c r="O16" s="13">
        <f t="shared" si="12"/>
        <v>0.54645758402827183</v>
      </c>
      <c r="P16" s="13">
        <f t="shared" si="12"/>
        <v>0.370632713228216</v>
      </c>
      <c r="Q16" s="13">
        <f t="shared" si="12"/>
        <v>0.11358041376173064</v>
      </c>
      <c r="R16" s="13">
        <f t="shared" si="12"/>
        <v>-0.29427684412986177</v>
      </c>
      <c r="S16" s="13">
        <f t="shared" si="12"/>
        <v>0.27971253196723028</v>
      </c>
      <c r="T16" s="13">
        <f t="shared" si="12"/>
        <v>0.31726838788975437</v>
      </c>
      <c r="U16" s="13">
        <f t="shared" si="12"/>
        <v>0.14946559489207692</v>
      </c>
      <c r="V16" s="13">
        <f t="shared" si="12"/>
        <v>0.36088004856793399</v>
      </c>
      <c r="W16" s="13">
        <f t="shared" si="12"/>
        <v>0.6283208598070219</v>
      </c>
    </row>
    <row r="17" spans="2:23">
      <c r="B17" s="9" t="s">
        <v>325</v>
      </c>
      <c r="C17" s="14">
        <f>(1-_xlfn.NORM.S.DIST(ABS(C16),1))*2</f>
        <v>0.74806300914149082</v>
      </c>
      <c r="D17" s="14">
        <f t="shared" ref="D17:W17" si="13">(1-_xlfn.NORM.S.DIST(ABS(D16),1))*2</f>
        <v>0.83625478811207721</v>
      </c>
      <c r="E17" s="14">
        <f t="shared" si="13"/>
        <v>0.91716379029316242</v>
      </c>
      <c r="F17" s="14">
        <f t="shared" si="13"/>
        <v>0.68851868873085365</v>
      </c>
      <c r="G17" s="14">
        <f t="shared" si="13"/>
        <v>0.53143131246925068</v>
      </c>
      <c r="H17" s="14">
        <f t="shared" si="13"/>
        <v>0.28503970133932399</v>
      </c>
      <c r="I17" s="14">
        <f t="shared" si="13"/>
        <v>0.28799125715031648</v>
      </c>
      <c r="J17" s="14">
        <f t="shared" si="13"/>
        <v>0.28166151614237589</v>
      </c>
      <c r="K17" s="14">
        <f t="shared" si="13"/>
        <v>0.42707643020848729</v>
      </c>
      <c r="L17" s="14">
        <f t="shared" si="13"/>
        <v>0.39465098901491724</v>
      </c>
      <c r="M17" s="14">
        <f t="shared" si="13"/>
        <v>0.41876368700165245</v>
      </c>
      <c r="N17" s="14">
        <f t="shared" si="13"/>
        <v>0.79952684238770821</v>
      </c>
      <c r="O17" s="14">
        <f t="shared" si="13"/>
        <v>0.58475143653127115</v>
      </c>
      <c r="P17" s="14">
        <f t="shared" si="13"/>
        <v>0.71091111310853949</v>
      </c>
      <c r="Q17" s="14">
        <f t="shared" si="13"/>
        <v>0.90957041441449893</v>
      </c>
      <c r="R17" s="14">
        <f t="shared" si="13"/>
        <v>0.76854636538707854</v>
      </c>
      <c r="S17" s="14">
        <f t="shared" si="13"/>
        <v>0.77969806285404664</v>
      </c>
      <c r="T17" s="14">
        <f t="shared" si="13"/>
        <v>0.75103996201945744</v>
      </c>
      <c r="U17" s="14">
        <f t="shared" si="13"/>
        <v>0.88118625567754427</v>
      </c>
      <c r="V17" s="14">
        <f t="shared" si="13"/>
        <v>0.71818911890415205</v>
      </c>
      <c r="W17" s="14">
        <f t="shared" si="13"/>
        <v>0.52979376926379018</v>
      </c>
    </row>
    <row r="18" spans="2:23">
      <c r="B18" s="9" t="s">
        <v>326</v>
      </c>
      <c r="C18" s="4">
        <f>_xlfn.NORM.INV(0.975,0,C15)</f>
        <v>1.7390551001264649E-2</v>
      </c>
      <c r="D18" s="4">
        <f t="shared" ref="D18:W18" si="14">_xlfn.NORM.INV(0.975,0,D15)</f>
        <v>2.4593953083129474E-2</v>
      </c>
      <c r="E18" s="4">
        <f t="shared" si="14"/>
        <v>3.012131790580818E-2</v>
      </c>
      <c r="F18" s="4">
        <f t="shared" si="14"/>
        <v>3.4781102002529297E-2</v>
      </c>
      <c r="G18" s="4">
        <f t="shared" si="14"/>
        <v>3.8886454205004778E-2</v>
      </c>
      <c r="H18" s="4">
        <f t="shared" si="14"/>
        <v>4.2597976298945482E-2</v>
      </c>
      <c r="I18" s="4">
        <f t="shared" si="14"/>
        <v>4.6011073111731568E-2</v>
      </c>
      <c r="J18" s="4">
        <f t="shared" si="14"/>
        <v>4.9187906166258948E-2</v>
      </c>
      <c r="K18" s="4">
        <f t="shared" si="14"/>
        <v>5.2171653003793943E-2</v>
      </c>
      <c r="L18" s="4">
        <f t="shared" si="14"/>
        <v>5.4993750929318033E-2</v>
      </c>
      <c r="M18" s="4">
        <f t="shared" si="14"/>
        <v>5.7677932568734255E-2</v>
      </c>
      <c r="N18" s="4">
        <f t="shared" si="14"/>
        <v>6.024263581161636E-2</v>
      </c>
      <c r="O18" s="4">
        <f t="shared" si="14"/>
        <v>6.27025233436313E-2</v>
      </c>
      <c r="P18" s="4">
        <f t="shared" si="14"/>
        <v>6.5069483613950832E-2</v>
      </c>
      <c r="Q18" s="4">
        <f t="shared" si="14"/>
        <v>6.73533144092687E-2</v>
      </c>
      <c r="R18" s="4">
        <f t="shared" si="14"/>
        <v>6.9562204005058595E-2</v>
      </c>
      <c r="S18" s="4">
        <f t="shared" si="14"/>
        <v>7.1703078665905112E-2</v>
      </c>
      <c r="T18" s="4">
        <f t="shared" si="14"/>
        <v>7.3781859249388418E-2</v>
      </c>
      <c r="U18" s="4">
        <f t="shared" si="14"/>
        <v>7.5803654387002678E-2</v>
      </c>
      <c r="V18" s="4">
        <f t="shared" si="14"/>
        <v>7.7772908410009556E-2</v>
      </c>
      <c r="W18" s="4">
        <f t="shared" si="14"/>
        <v>7.969351634028532E-2</v>
      </c>
    </row>
    <row r="19" spans="2:23">
      <c r="B19" s="9" t="s">
        <v>327</v>
      </c>
      <c r="C19" s="4">
        <f>_xlfn.NORM.INV(0.995,0,C15)</f>
        <v>2.2855058168036312E-2</v>
      </c>
      <c r="D19" s="4">
        <f t="shared" ref="D19:W19" si="15">_xlfn.NORM.INV(0.995,0,D15)</f>
        <v>3.2321933230062931E-2</v>
      </c>
      <c r="E19" s="4">
        <f t="shared" si="15"/>
        <v>3.9586121956980955E-2</v>
      </c>
      <c r="F19" s="4">
        <f t="shared" si="15"/>
        <v>4.5710116336072623E-2</v>
      </c>
      <c r="G19" s="4">
        <f t="shared" si="15"/>
        <v>5.1105463693440996E-2</v>
      </c>
      <c r="H19" s="4">
        <f t="shared" si="15"/>
        <v>5.5983230553317831E-2</v>
      </c>
      <c r="I19" s="4">
        <f t="shared" si="15"/>
        <v>6.0468800112539543E-2</v>
      </c>
      <c r="J19" s="4">
        <f t="shared" si="15"/>
        <v>6.4643866460125862E-2</v>
      </c>
      <c r="K19" s="4">
        <f t="shared" si="15"/>
        <v>6.8565174504108928E-2</v>
      </c>
      <c r="L19" s="4">
        <f t="shared" si="15"/>
        <v>7.2274039866630058E-2</v>
      </c>
      <c r="M19" s="4">
        <f t="shared" si="15"/>
        <v>7.5801652505123898E-2</v>
      </c>
      <c r="N19" s="4">
        <f t="shared" si="15"/>
        <v>7.9172243913961909E-2</v>
      </c>
      <c r="O19" s="4">
        <f t="shared" si="15"/>
        <v>8.240508412856698E-2</v>
      </c>
      <c r="P19" s="4">
        <f t="shared" si="15"/>
        <v>8.5515797219581163E-2</v>
      </c>
      <c r="Q19" s="4">
        <f t="shared" si="15"/>
        <v>8.8517259661406431E-2</v>
      </c>
      <c r="R19" s="4">
        <f t="shared" si="15"/>
        <v>9.1420232672145246E-2</v>
      </c>
      <c r="S19" s="4">
        <f t="shared" si="15"/>
        <v>9.4233818906449371E-2</v>
      </c>
      <c r="T19" s="4">
        <f t="shared" si="15"/>
        <v>9.69657996901888E-2</v>
      </c>
      <c r="U19" s="4">
        <f t="shared" si="15"/>
        <v>9.9622888903214107E-2</v>
      </c>
      <c r="V19" s="4">
        <f t="shared" si="15"/>
        <v>0.10221092738688199</v>
      </c>
      <c r="W19" s="4">
        <f t="shared" si="15"/>
        <v>0.10473503406764513</v>
      </c>
    </row>
    <row r="20" spans="2:23">
      <c r="B20" s="9" t="s">
        <v>328</v>
      </c>
      <c r="C20" s="4">
        <f>_xlfn.NORM.INV(0.025,0,C15)</f>
        <v>-1.7390551001264652E-2</v>
      </c>
      <c r="D20" s="4">
        <f t="shared" ref="D20:W20" si="16">_xlfn.NORM.INV(0.025,0,D15)</f>
        <v>-2.4593953083129477E-2</v>
      </c>
      <c r="E20" s="4">
        <f t="shared" si="16"/>
        <v>-3.0121317905808184E-2</v>
      </c>
      <c r="F20" s="4">
        <f t="shared" si="16"/>
        <v>-3.4781102002529304E-2</v>
      </c>
      <c r="G20" s="4">
        <f t="shared" si="16"/>
        <v>-3.8886454205004785E-2</v>
      </c>
      <c r="H20" s="4">
        <f t="shared" si="16"/>
        <v>-4.2597976298945489E-2</v>
      </c>
      <c r="I20" s="4">
        <f t="shared" si="16"/>
        <v>-4.6011073111731575E-2</v>
      </c>
      <c r="J20" s="4">
        <f t="shared" si="16"/>
        <v>-4.9187906166258955E-2</v>
      </c>
      <c r="K20" s="4">
        <f t="shared" si="16"/>
        <v>-5.217165300379395E-2</v>
      </c>
      <c r="L20" s="4">
        <f t="shared" si="16"/>
        <v>-5.499375092931804E-2</v>
      </c>
      <c r="M20" s="4">
        <f t="shared" si="16"/>
        <v>-5.7677932568734262E-2</v>
      </c>
      <c r="N20" s="4">
        <f t="shared" si="16"/>
        <v>-6.0242635811616367E-2</v>
      </c>
      <c r="O20" s="4">
        <f t="shared" si="16"/>
        <v>-6.2702523343631314E-2</v>
      </c>
      <c r="P20" s="4">
        <f t="shared" si="16"/>
        <v>-6.5069483613950832E-2</v>
      </c>
      <c r="Q20" s="4">
        <f t="shared" si="16"/>
        <v>-6.7353314409268714E-2</v>
      </c>
      <c r="R20" s="4">
        <f t="shared" si="16"/>
        <v>-6.9562204005058609E-2</v>
      </c>
      <c r="S20" s="4">
        <f t="shared" si="16"/>
        <v>-7.1703078665905126E-2</v>
      </c>
      <c r="T20" s="4">
        <f t="shared" si="16"/>
        <v>-7.3781859249388432E-2</v>
      </c>
      <c r="U20" s="4">
        <f t="shared" si="16"/>
        <v>-7.5803654387002678E-2</v>
      </c>
      <c r="V20" s="4">
        <f t="shared" si="16"/>
        <v>-7.777290841000957E-2</v>
      </c>
      <c r="W20" s="4">
        <f t="shared" si="16"/>
        <v>-7.969351634028532E-2</v>
      </c>
    </row>
    <row r="21" spans="2:23">
      <c r="B21" s="9" t="s">
        <v>329</v>
      </c>
      <c r="C21" s="4">
        <f>_xlfn.NORM.INV(0.005,0,C15)</f>
        <v>-2.2855058168036312E-2</v>
      </c>
      <c r="D21" s="4">
        <f t="shared" ref="D21:W21" si="17">_xlfn.NORM.INV(0.005,0,D15)</f>
        <v>-3.2321933230062931E-2</v>
      </c>
      <c r="E21" s="4">
        <f t="shared" si="17"/>
        <v>-3.9586121956980955E-2</v>
      </c>
      <c r="F21" s="4">
        <f t="shared" si="17"/>
        <v>-4.5710116336072623E-2</v>
      </c>
      <c r="G21" s="4">
        <f t="shared" si="17"/>
        <v>-5.1105463693440996E-2</v>
      </c>
      <c r="H21" s="4">
        <f t="shared" si="17"/>
        <v>-5.5983230553317831E-2</v>
      </c>
      <c r="I21" s="4">
        <f t="shared" si="17"/>
        <v>-6.0468800112539543E-2</v>
      </c>
      <c r="J21" s="4">
        <f t="shared" si="17"/>
        <v>-6.4643866460125862E-2</v>
      </c>
      <c r="K21" s="4">
        <f t="shared" si="17"/>
        <v>-6.8565174504108928E-2</v>
      </c>
      <c r="L21" s="4">
        <f t="shared" si="17"/>
        <v>-7.2274039866630058E-2</v>
      </c>
      <c r="M21" s="4">
        <f t="shared" si="17"/>
        <v>-7.5801652505123898E-2</v>
      </c>
      <c r="N21" s="4">
        <f t="shared" si="17"/>
        <v>-7.9172243913961909E-2</v>
      </c>
      <c r="O21" s="4">
        <f t="shared" si="17"/>
        <v>-8.240508412856698E-2</v>
      </c>
      <c r="P21" s="4">
        <f t="shared" si="17"/>
        <v>-8.5515797219581163E-2</v>
      </c>
      <c r="Q21" s="4">
        <f t="shared" si="17"/>
        <v>-8.8517259661406431E-2</v>
      </c>
      <c r="R21" s="4">
        <f t="shared" si="17"/>
        <v>-9.1420232672145246E-2</v>
      </c>
      <c r="S21" s="4">
        <f t="shared" si="17"/>
        <v>-9.4233818906449371E-2</v>
      </c>
      <c r="T21" s="4">
        <f t="shared" si="17"/>
        <v>-9.69657996901888E-2</v>
      </c>
      <c r="U21" s="4">
        <f t="shared" si="17"/>
        <v>-9.9622888903214107E-2</v>
      </c>
      <c r="V21" s="4">
        <f t="shared" si="17"/>
        <v>-0.10221092738688199</v>
      </c>
      <c r="W21" s="4">
        <f t="shared" si="17"/>
        <v>-0.10473503406764513</v>
      </c>
    </row>
    <row r="23" spans="2:23">
      <c r="C23" s="10" t="s">
        <v>331</v>
      </c>
      <c r="D23" s="10" t="s">
        <v>332</v>
      </c>
      <c r="E23" s="10" t="s">
        <v>333</v>
      </c>
      <c r="F23" s="10" t="s">
        <v>334</v>
      </c>
      <c r="G23" s="10" t="s">
        <v>335</v>
      </c>
      <c r="H23" s="10" t="s">
        <v>336</v>
      </c>
      <c r="I23" s="10" t="s">
        <v>337</v>
      </c>
      <c r="J23" s="10" t="s">
        <v>338</v>
      </c>
      <c r="K23" s="10" t="s">
        <v>339</v>
      </c>
      <c r="L23" s="10" t="s">
        <v>340</v>
      </c>
      <c r="M23" s="10" t="s">
        <v>341</v>
      </c>
      <c r="N23" s="10" t="s">
        <v>342</v>
      </c>
      <c r="O23" s="10" t="s">
        <v>343</v>
      </c>
      <c r="P23" s="10" t="s">
        <v>344</v>
      </c>
      <c r="Q23" s="10" t="s">
        <v>345</v>
      </c>
      <c r="R23" s="10" t="s">
        <v>346</v>
      </c>
      <c r="S23" s="10" t="s">
        <v>347</v>
      </c>
      <c r="T23" s="10" t="s">
        <v>348</v>
      </c>
      <c r="U23" s="10" t="s">
        <v>349</v>
      </c>
      <c r="V23" s="10" t="s">
        <v>350</v>
      </c>
      <c r="W23" s="10" t="s">
        <v>351</v>
      </c>
    </row>
    <row r="24" spans="2:23">
      <c r="B24" s="11" t="s">
        <v>352</v>
      </c>
      <c r="C24" s="1">
        <f>COUNTIF(C65:C90,"&gt;0")</f>
        <v>11</v>
      </c>
      <c r="D24" s="1">
        <f t="shared" ref="D24:W24" si="18">COUNTIF(D65:D90,"&gt;0")</f>
        <v>14</v>
      </c>
      <c r="E24" s="1">
        <f t="shared" si="18"/>
        <v>15</v>
      </c>
      <c r="F24" s="1">
        <f t="shared" si="18"/>
        <v>20</v>
      </c>
      <c r="G24" s="1">
        <f t="shared" si="18"/>
        <v>18</v>
      </c>
      <c r="H24" s="1">
        <f t="shared" si="18"/>
        <v>20</v>
      </c>
      <c r="I24" s="1">
        <f t="shared" si="18"/>
        <v>16</v>
      </c>
      <c r="J24" s="1">
        <f t="shared" si="18"/>
        <v>18</v>
      </c>
      <c r="K24" s="1">
        <f t="shared" si="18"/>
        <v>11</v>
      </c>
      <c r="L24" s="1">
        <f t="shared" si="18"/>
        <v>11</v>
      </c>
      <c r="M24" s="1">
        <f t="shared" si="18"/>
        <v>14</v>
      </c>
      <c r="N24" s="1">
        <f t="shared" si="18"/>
        <v>9</v>
      </c>
      <c r="O24" s="1">
        <f t="shared" si="18"/>
        <v>13</v>
      </c>
      <c r="P24" s="1">
        <f t="shared" si="18"/>
        <v>14</v>
      </c>
      <c r="Q24" s="1">
        <f t="shared" si="18"/>
        <v>13</v>
      </c>
      <c r="R24" s="1">
        <f t="shared" si="18"/>
        <v>9</v>
      </c>
      <c r="S24" s="1">
        <f t="shared" si="18"/>
        <v>18</v>
      </c>
      <c r="T24" s="1">
        <f t="shared" si="18"/>
        <v>11</v>
      </c>
      <c r="U24" s="1">
        <f t="shared" si="18"/>
        <v>12</v>
      </c>
      <c r="V24" s="1">
        <f t="shared" si="18"/>
        <v>15</v>
      </c>
      <c r="W24" s="1">
        <f t="shared" si="18"/>
        <v>15</v>
      </c>
    </row>
    <row r="25" spans="2:23">
      <c r="B25" s="11" t="s">
        <v>353</v>
      </c>
      <c r="C25" s="1">
        <f>COUNTIF(C65:C90,"=0")</f>
        <v>0</v>
      </c>
      <c r="D25" s="1">
        <f t="shared" ref="D25:W25" si="19">COUNTIF(D65:D90,"=0")</f>
        <v>0</v>
      </c>
      <c r="E25" s="1">
        <f t="shared" si="19"/>
        <v>0</v>
      </c>
      <c r="F25" s="1">
        <f t="shared" si="19"/>
        <v>0</v>
      </c>
      <c r="G25" s="1">
        <f t="shared" si="19"/>
        <v>0</v>
      </c>
      <c r="H25" s="1">
        <f t="shared" si="19"/>
        <v>0</v>
      </c>
      <c r="I25" s="1">
        <f t="shared" si="19"/>
        <v>0</v>
      </c>
      <c r="J25" s="1">
        <f t="shared" si="19"/>
        <v>0</v>
      </c>
      <c r="K25" s="1">
        <f t="shared" si="19"/>
        <v>0</v>
      </c>
      <c r="L25" s="1">
        <f t="shared" si="19"/>
        <v>0</v>
      </c>
      <c r="M25" s="1">
        <f t="shared" si="19"/>
        <v>0</v>
      </c>
      <c r="N25" s="1">
        <f t="shared" si="19"/>
        <v>0</v>
      </c>
      <c r="O25" s="1">
        <f t="shared" si="19"/>
        <v>0</v>
      </c>
      <c r="P25" s="1">
        <f t="shared" si="19"/>
        <v>0</v>
      </c>
      <c r="Q25" s="1">
        <f t="shared" si="19"/>
        <v>0</v>
      </c>
      <c r="R25" s="1">
        <f t="shared" si="19"/>
        <v>0</v>
      </c>
      <c r="S25" s="1">
        <f t="shared" si="19"/>
        <v>0</v>
      </c>
      <c r="T25" s="1">
        <f t="shared" si="19"/>
        <v>0</v>
      </c>
      <c r="U25" s="1">
        <f t="shared" si="19"/>
        <v>0</v>
      </c>
      <c r="V25" s="1">
        <f t="shared" si="19"/>
        <v>0</v>
      </c>
      <c r="W25" s="1">
        <f t="shared" si="19"/>
        <v>0</v>
      </c>
    </row>
    <row r="26" spans="2:23">
      <c r="B26" s="11" t="s">
        <v>354</v>
      </c>
      <c r="C26" s="1">
        <f>COUNTIF(C65:C90,"&lt;0")</f>
        <v>15</v>
      </c>
      <c r="D26" s="1">
        <f t="shared" ref="D26:W26" si="20">COUNTIF(D65:D90,"&lt;0")</f>
        <v>12</v>
      </c>
      <c r="E26" s="1">
        <f t="shared" si="20"/>
        <v>11</v>
      </c>
      <c r="F26" s="1">
        <f t="shared" si="20"/>
        <v>6</v>
      </c>
      <c r="G26" s="1">
        <f t="shared" si="20"/>
        <v>8</v>
      </c>
      <c r="H26" s="1">
        <f t="shared" si="20"/>
        <v>6</v>
      </c>
      <c r="I26" s="1">
        <f t="shared" si="20"/>
        <v>10</v>
      </c>
      <c r="J26" s="1">
        <f t="shared" si="20"/>
        <v>8</v>
      </c>
      <c r="K26" s="1">
        <f t="shared" si="20"/>
        <v>15</v>
      </c>
      <c r="L26" s="1">
        <f t="shared" si="20"/>
        <v>15</v>
      </c>
      <c r="M26" s="1">
        <f t="shared" si="20"/>
        <v>12</v>
      </c>
      <c r="N26" s="1">
        <f t="shared" si="20"/>
        <v>17</v>
      </c>
      <c r="O26" s="1">
        <f t="shared" si="20"/>
        <v>13</v>
      </c>
      <c r="P26" s="1">
        <f t="shared" si="20"/>
        <v>12</v>
      </c>
      <c r="Q26" s="1">
        <f t="shared" si="20"/>
        <v>13</v>
      </c>
      <c r="R26" s="1">
        <f t="shared" si="20"/>
        <v>17</v>
      </c>
      <c r="S26" s="1">
        <f t="shared" si="20"/>
        <v>8</v>
      </c>
      <c r="T26" s="1">
        <f t="shared" si="20"/>
        <v>15</v>
      </c>
      <c r="U26" s="1">
        <f t="shared" si="20"/>
        <v>14</v>
      </c>
      <c r="V26" s="1">
        <f t="shared" si="20"/>
        <v>11</v>
      </c>
      <c r="W26" s="1">
        <f t="shared" si="20"/>
        <v>11</v>
      </c>
    </row>
    <row r="27" spans="2:23">
      <c r="B27" s="11" t="s">
        <v>355</v>
      </c>
      <c r="C27" s="15">
        <f t="shared" ref="C27:W27" si="21">(C24/SUM(C24:C26)-0.5)*(SQRT(SUM(C24:C26))/0.5)</f>
        <v>-0.78446454055273607</v>
      </c>
      <c r="D27" s="15">
        <f t="shared" si="21"/>
        <v>0.39223227027636776</v>
      </c>
      <c r="E27" s="15">
        <f t="shared" si="21"/>
        <v>0.78446454055273551</v>
      </c>
      <c r="F27" s="15">
        <f t="shared" si="21"/>
        <v>2.7456258919345768</v>
      </c>
      <c r="G27" s="15">
        <f t="shared" si="21"/>
        <v>1.96116135138184</v>
      </c>
      <c r="H27" s="15">
        <f t="shared" si="21"/>
        <v>2.7456258919345768</v>
      </c>
      <c r="I27" s="15">
        <f t="shared" si="21"/>
        <v>1.1766968108291045</v>
      </c>
      <c r="J27" s="15">
        <f t="shared" si="21"/>
        <v>1.96116135138184</v>
      </c>
      <c r="K27" s="15">
        <f t="shared" si="21"/>
        <v>-0.78446454055273607</v>
      </c>
      <c r="L27" s="15">
        <f t="shared" si="21"/>
        <v>-0.78446454055273607</v>
      </c>
      <c r="M27" s="15">
        <f t="shared" si="21"/>
        <v>0.39223227027636776</v>
      </c>
      <c r="N27" s="15">
        <f t="shared" si="21"/>
        <v>-1.5689290811054721</v>
      </c>
      <c r="O27" s="15">
        <f t="shared" si="21"/>
        <v>0</v>
      </c>
      <c r="P27" s="15">
        <f t="shared" si="21"/>
        <v>0.39223227027636776</v>
      </c>
      <c r="Q27" s="15">
        <f t="shared" si="21"/>
        <v>0</v>
      </c>
      <c r="R27" s="15">
        <f t="shared" si="21"/>
        <v>-1.5689290811054721</v>
      </c>
      <c r="S27" s="15">
        <f t="shared" si="21"/>
        <v>1.96116135138184</v>
      </c>
      <c r="T27" s="15">
        <f t="shared" si="21"/>
        <v>-0.78446454055273607</v>
      </c>
      <c r="U27" s="15">
        <f t="shared" si="21"/>
        <v>-0.39223227027636776</v>
      </c>
      <c r="V27" s="15">
        <f t="shared" si="21"/>
        <v>0.78446454055273551</v>
      </c>
      <c r="W27" s="15">
        <f t="shared" si="21"/>
        <v>0.78446454055273551</v>
      </c>
    </row>
    <row r="28" spans="2:23">
      <c r="B28" s="11" t="s">
        <v>325</v>
      </c>
      <c r="C28" s="14">
        <f>(1-_xlfn.NORM.S.DIST(ABS(C27),1))*2</f>
        <v>0.43276758066778465</v>
      </c>
      <c r="D28" s="14">
        <f t="shared" ref="D28:W28" si="22">(1-_xlfn.NORM.S.DIST(ABS(D27),1))*2</f>
        <v>0.69488660237247357</v>
      </c>
      <c r="E28" s="14">
        <f t="shared" si="22"/>
        <v>0.43276758066778487</v>
      </c>
      <c r="F28" s="14">
        <f t="shared" si="22"/>
        <v>6.0395590486568285E-3</v>
      </c>
      <c r="G28" s="14">
        <f t="shared" si="22"/>
        <v>4.9860203756906918E-2</v>
      </c>
      <c r="H28" s="14">
        <f t="shared" si="22"/>
        <v>6.0395590486568285E-3</v>
      </c>
      <c r="I28" s="14">
        <f t="shared" si="22"/>
        <v>0.23931654122149526</v>
      </c>
      <c r="J28" s="14">
        <f t="shared" si="22"/>
        <v>4.9860203756906918E-2</v>
      </c>
      <c r="K28" s="14">
        <f t="shared" si="22"/>
        <v>0.43276758066778465</v>
      </c>
      <c r="L28" s="14">
        <f t="shared" si="22"/>
        <v>0.43276758066778465</v>
      </c>
      <c r="M28" s="14">
        <f t="shared" si="22"/>
        <v>0.69488660237247357</v>
      </c>
      <c r="N28" s="14">
        <f t="shared" si="22"/>
        <v>0.11666446478102332</v>
      </c>
      <c r="O28" s="14">
        <f t="shared" si="22"/>
        <v>1</v>
      </c>
      <c r="P28" s="14">
        <f t="shared" si="22"/>
        <v>0.69488660237247357</v>
      </c>
      <c r="Q28" s="14">
        <f t="shared" si="22"/>
        <v>1</v>
      </c>
      <c r="R28" s="14">
        <f t="shared" si="22"/>
        <v>0.11666446478102332</v>
      </c>
      <c r="S28" s="14">
        <f t="shared" si="22"/>
        <v>4.9860203756906918E-2</v>
      </c>
      <c r="T28" s="14">
        <f t="shared" si="22"/>
        <v>0.43276758066778465</v>
      </c>
      <c r="U28" s="14">
        <f t="shared" si="22"/>
        <v>0.69488660237247357</v>
      </c>
      <c r="V28" s="14">
        <f t="shared" si="22"/>
        <v>0.43276758066778487</v>
      </c>
      <c r="W28" s="14">
        <f t="shared" si="22"/>
        <v>0.43276758066778487</v>
      </c>
    </row>
    <row r="29" spans="2:23">
      <c r="B29" s="11" t="s">
        <v>326</v>
      </c>
      <c r="C29" s="16">
        <f>_xlfn.NORM.INV(0.975,0,1)</f>
        <v>1.9599639845400536</v>
      </c>
      <c r="D29" s="16">
        <f t="shared" ref="D29:W29" si="23">_xlfn.NORM.INV(0.975,0,1)</f>
        <v>1.9599639845400536</v>
      </c>
      <c r="E29" s="16">
        <f t="shared" si="23"/>
        <v>1.9599639845400536</v>
      </c>
      <c r="F29" s="16">
        <f t="shared" si="23"/>
        <v>1.9599639845400536</v>
      </c>
      <c r="G29" s="16">
        <f t="shared" si="23"/>
        <v>1.9599639845400536</v>
      </c>
      <c r="H29" s="16">
        <f t="shared" si="23"/>
        <v>1.9599639845400536</v>
      </c>
      <c r="I29" s="16">
        <f t="shared" si="23"/>
        <v>1.9599639845400536</v>
      </c>
      <c r="J29" s="16">
        <f t="shared" si="23"/>
        <v>1.9599639845400536</v>
      </c>
      <c r="K29" s="16">
        <f t="shared" si="23"/>
        <v>1.9599639845400536</v>
      </c>
      <c r="L29" s="16">
        <f t="shared" si="23"/>
        <v>1.9599639845400536</v>
      </c>
      <c r="M29" s="16">
        <f t="shared" si="23"/>
        <v>1.9599639845400536</v>
      </c>
      <c r="N29" s="16">
        <f t="shared" si="23"/>
        <v>1.9599639845400536</v>
      </c>
      <c r="O29" s="16">
        <f t="shared" si="23"/>
        <v>1.9599639845400536</v>
      </c>
      <c r="P29" s="16">
        <f t="shared" si="23"/>
        <v>1.9599639845400536</v>
      </c>
      <c r="Q29" s="16">
        <f t="shared" si="23"/>
        <v>1.9599639845400536</v>
      </c>
      <c r="R29" s="16">
        <f t="shared" si="23"/>
        <v>1.9599639845400536</v>
      </c>
      <c r="S29" s="16">
        <f t="shared" si="23"/>
        <v>1.9599639845400536</v>
      </c>
      <c r="T29" s="16">
        <f t="shared" si="23"/>
        <v>1.9599639845400536</v>
      </c>
      <c r="U29" s="16">
        <f t="shared" si="23"/>
        <v>1.9599639845400536</v>
      </c>
      <c r="V29" s="16">
        <f t="shared" si="23"/>
        <v>1.9599639845400536</v>
      </c>
      <c r="W29" s="16">
        <f t="shared" si="23"/>
        <v>1.9599639845400536</v>
      </c>
    </row>
    <row r="30" spans="2:23">
      <c r="B30" s="11" t="s">
        <v>327</v>
      </c>
      <c r="C30" s="16">
        <f>_xlfn.NORM.INV(0.995,0,1)</f>
        <v>2.5758293035488999</v>
      </c>
      <c r="D30" s="16">
        <f t="shared" ref="D30:W30" si="24">_xlfn.NORM.INV(0.995,0,1)</f>
        <v>2.5758293035488999</v>
      </c>
      <c r="E30" s="16">
        <f t="shared" si="24"/>
        <v>2.5758293035488999</v>
      </c>
      <c r="F30" s="16">
        <f t="shared" si="24"/>
        <v>2.5758293035488999</v>
      </c>
      <c r="G30" s="16">
        <f t="shared" si="24"/>
        <v>2.5758293035488999</v>
      </c>
      <c r="H30" s="16">
        <f t="shared" si="24"/>
        <v>2.5758293035488999</v>
      </c>
      <c r="I30" s="16">
        <f t="shared" si="24"/>
        <v>2.5758293035488999</v>
      </c>
      <c r="J30" s="16">
        <f t="shared" si="24"/>
        <v>2.5758293035488999</v>
      </c>
      <c r="K30" s="16">
        <f t="shared" si="24"/>
        <v>2.5758293035488999</v>
      </c>
      <c r="L30" s="16">
        <f t="shared" si="24"/>
        <v>2.5758293035488999</v>
      </c>
      <c r="M30" s="16">
        <f t="shared" si="24"/>
        <v>2.5758293035488999</v>
      </c>
      <c r="N30" s="16">
        <f t="shared" si="24"/>
        <v>2.5758293035488999</v>
      </c>
      <c r="O30" s="16">
        <f t="shared" si="24"/>
        <v>2.5758293035488999</v>
      </c>
      <c r="P30" s="16">
        <f t="shared" si="24"/>
        <v>2.5758293035488999</v>
      </c>
      <c r="Q30" s="16">
        <f t="shared" si="24"/>
        <v>2.5758293035488999</v>
      </c>
      <c r="R30" s="16">
        <f t="shared" si="24"/>
        <v>2.5758293035488999</v>
      </c>
      <c r="S30" s="16">
        <f t="shared" si="24"/>
        <v>2.5758293035488999</v>
      </c>
      <c r="T30" s="16">
        <f t="shared" si="24"/>
        <v>2.5758293035488999</v>
      </c>
      <c r="U30" s="16">
        <f t="shared" si="24"/>
        <v>2.5758293035488999</v>
      </c>
      <c r="V30" s="16">
        <f t="shared" si="24"/>
        <v>2.5758293035488999</v>
      </c>
      <c r="W30" s="16">
        <f t="shared" si="24"/>
        <v>2.5758293035488999</v>
      </c>
    </row>
    <row r="31" spans="2:23">
      <c r="B31" s="11" t="s">
        <v>328</v>
      </c>
      <c r="C31" s="16">
        <f>_xlfn.NORM.INV(0.025,0,1)</f>
        <v>-1.9599639845400538</v>
      </c>
      <c r="D31" s="16">
        <f t="shared" ref="D31:W31" si="25">_xlfn.NORM.INV(0.025,0,1)</f>
        <v>-1.9599639845400538</v>
      </c>
      <c r="E31" s="16">
        <f t="shared" si="25"/>
        <v>-1.9599639845400538</v>
      </c>
      <c r="F31" s="16">
        <f t="shared" si="25"/>
        <v>-1.9599639845400538</v>
      </c>
      <c r="G31" s="16">
        <f t="shared" si="25"/>
        <v>-1.9599639845400538</v>
      </c>
      <c r="H31" s="16">
        <f t="shared" si="25"/>
        <v>-1.9599639845400538</v>
      </c>
      <c r="I31" s="16">
        <f t="shared" si="25"/>
        <v>-1.9599639845400538</v>
      </c>
      <c r="J31" s="16">
        <f t="shared" si="25"/>
        <v>-1.9599639845400538</v>
      </c>
      <c r="K31" s="16">
        <f t="shared" si="25"/>
        <v>-1.9599639845400538</v>
      </c>
      <c r="L31" s="16">
        <f t="shared" si="25"/>
        <v>-1.9599639845400538</v>
      </c>
      <c r="M31" s="16">
        <f t="shared" si="25"/>
        <v>-1.9599639845400538</v>
      </c>
      <c r="N31" s="16">
        <f t="shared" si="25"/>
        <v>-1.9599639845400538</v>
      </c>
      <c r="O31" s="16">
        <f t="shared" si="25"/>
        <v>-1.9599639845400538</v>
      </c>
      <c r="P31" s="16">
        <f t="shared" si="25"/>
        <v>-1.9599639845400538</v>
      </c>
      <c r="Q31" s="16">
        <f t="shared" si="25"/>
        <v>-1.9599639845400538</v>
      </c>
      <c r="R31" s="16">
        <f t="shared" si="25"/>
        <v>-1.9599639845400538</v>
      </c>
      <c r="S31" s="16">
        <f t="shared" si="25"/>
        <v>-1.9599639845400538</v>
      </c>
      <c r="T31" s="16">
        <f t="shared" si="25"/>
        <v>-1.9599639845400538</v>
      </c>
      <c r="U31" s="16">
        <f t="shared" si="25"/>
        <v>-1.9599639845400538</v>
      </c>
      <c r="V31" s="16">
        <f t="shared" si="25"/>
        <v>-1.9599639845400538</v>
      </c>
      <c r="W31" s="16">
        <f t="shared" si="25"/>
        <v>-1.9599639845400538</v>
      </c>
    </row>
    <row r="32" spans="2:23">
      <c r="B32" s="11" t="s">
        <v>329</v>
      </c>
      <c r="C32" s="16">
        <f>_xlfn.NORM.INV(0.005,0,1)</f>
        <v>-2.5758293035488999</v>
      </c>
      <c r="D32" s="16">
        <f t="shared" ref="D32:W32" si="26">_xlfn.NORM.INV(0.005,0,1)</f>
        <v>-2.5758293035488999</v>
      </c>
      <c r="E32" s="16">
        <f t="shared" si="26"/>
        <v>-2.5758293035488999</v>
      </c>
      <c r="F32" s="16">
        <f t="shared" si="26"/>
        <v>-2.5758293035488999</v>
      </c>
      <c r="G32" s="16">
        <f t="shared" si="26"/>
        <v>-2.5758293035488999</v>
      </c>
      <c r="H32" s="16">
        <f t="shared" si="26"/>
        <v>-2.5758293035488999</v>
      </c>
      <c r="I32" s="16">
        <f t="shared" si="26"/>
        <v>-2.5758293035488999</v>
      </c>
      <c r="J32" s="16">
        <f t="shared" si="26"/>
        <v>-2.5758293035488999</v>
      </c>
      <c r="K32" s="16">
        <f t="shared" si="26"/>
        <v>-2.5758293035488999</v>
      </c>
      <c r="L32" s="16">
        <f t="shared" si="26"/>
        <v>-2.5758293035488999</v>
      </c>
      <c r="M32" s="16">
        <f t="shared" si="26"/>
        <v>-2.5758293035488999</v>
      </c>
      <c r="N32" s="16">
        <f t="shared" si="26"/>
        <v>-2.5758293035488999</v>
      </c>
      <c r="O32" s="16">
        <f t="shared" si="26"/>
        <v>-2.5758293035488999</v>
      </c>
      <c r="P32" s="16">
        <f t="shared" si="26"/>
        <v>-2.5758293035488999</v>
      </c>
      <c r="Q32" s="16">
        <f t="shared" si="26"/>
        <v>-2.5758293035488999</v>
      </c>
      <c r="R32" s="16">
        <f t="shared" si="26"/>
        <v>-2.5758293035488999</v>
      </c>
      <c r="S32" s="16">
        <f t="shared" si="26"/>
        <v>-2.5758293035488999</v>
      </c>
      <c r="T32" s="16">
        <f t="shared" si="26"/>
        <v>-2.5758293035488999</v>
      </c>
      <c r="U32" s="16">
        <f t="shared" si="26"/>
        <v>-2.5758293035488999</v>
      </c>
      <c r="V32" s="16">
        <f t="shared" si="26"/>
        <v>-2.5758293035488999</v>
      </c>
      <c r="W32" s="16">
        <f t="shared" si="26"/>
        <v>-2.5758293035488999</v>
      </c>
    </row>
    <row r="35" spans="1:23">
      <c r="A35" s="1" t="s">
        <v>156</v>
      </c>
      <c r="B35" s="1" t="s">
        <v>183</v>
      </c>
      <c r="C35" s="12" t="s">
        <v>356</v>
      </c>
      <c r="D35" s="12" t="s">
        <v>357</v>
      </c>
      <c r="E35" s="12" t="s">
        <v>358</v>
      </c>
      <c r="F35" s="12" t="s">
        <v>359</v>
      </c>
      <c r="G35" s="12" t="s">
        <v>360</v>
      </c>
      <c r="H35" s="12" t="s">
        <v>361</v>
      </c>
      <c r="I35" s="12" t="s">
        <v>362</v>
      </c>
      <c r="J35" s="12" t="s">
        <v>363</v>
      </c>
      <c r="K35" s="12" t="s">
        <v>364</v>
      </c>
      <c r="L35" s="12" t="s">
        <v>365</v>
      </c>
      <c r="M35" s="12" t="s">
        <v>366</v>
      </c>
      <c r="N35" s="12" t="s">
        <v>367</v>
      </c>
      <c r="O35" s="12" t="s">
        <v>368</v>
      </c>
      <c r="P35" s="12" t="s">
        <v>369</v>
      </c>
      <c r="Q35" s="12" t="s">
        <v>370</v>
      </c>
      <c r="R35" s="12" t="s">
        <v>371</v>
      </c>
      <c r="S35" s="12" t="s">
        <v>372</v>
      </c>
      <c r="T35" s="12" t="s">
        <v>373</v>
      </c>
      <c r="U35" s="12" t="s">
        <v>374</v>
      </c>
      <c r="V35" s="12" t="s">
        <v>375</v>
      </c>
      <c r="W35" s="12" t="s">
        <v>376</v>
      </c>
    </row>
    <row r="36" spans="1:23">
      <c r="A36" s="1" t="s">
        <v>157</v>
      </c>
      <c r="B36" s="1" t="s">
        <v>184</v>
      </c>
      <c r="C36" s="5">
        <f>EXP(SUM($C65:C65))-1</f>
        <v>1.8632839274158375E-2</v>
      </c>
      <c r="D36" s="5">
        <f>EXP(SUM($C65:D65))-1</f>
        <v>6.0445647805107416E-2</v>
      </c>
      <c r="E36" s="5">
        <f>EXP(SUM($C65:E65))-1</f>
        <v>8.0935110160992751E-2</v>
      </c>
      <c r="F36" s="5">
        <f>EXP(SUM($C65:F65))-1</f>
        <v>9.0166111394621051E-2</v>
      </c>
      <c r="G36" s="5">
        <f>EXP(SUM($C65:G65))-1</f>
        <v>0.14125304517630588</v>
      </c>
      <c r="H36" s="5">
        <f>EXP(SUM($C65:H65))-1</f>
        <v>0.17322592980056162</v>
      </c>
      <c r="I36" s="5">
        <f>EXP(SUM($C65:I65))-1</f>
        <v>0.174794954945239</v>
      </c>
      <c r="J36" s="5">
        <f>EXP(SUM($C65:J65))-1</f>
        <v>0.20995404264628137</v>
      </c>
      <c r="K36" s="5">
        <f>EXP(SUM($C65:K65))-1</f>
        <v>0.18830837552983004</v>
      </c>
      <c r="L36" s="5">
        <f>EXP(SUM($C65:L65))-1</f>
        <v>0.17294936606928801</v>
      </c>
      <c r="M36" s="5">
        <f>EXP(SUM($C65:M65))-1</f>
        <v>0.17269578020409648</v>
      </c>
      <c r="N36" s="5">
        <f>EXP(SUM($C65:N65))-1</f>
        <v>0.15249773545697831</v>
      </c>
      <c r="O36" s="5">
        <f>EXP(SUM($C65:O65))-1</f>
        <v>0.19893191486383355</v>
      </c>
      <c r="P36" s="5">
        <f>EXP(SUM($C65:P65))-1</f>
        <v>0.13184793666482775</v>
      </c>
      <c r="Q36" s="5">
        <f>EXP(SUM($C65:Q65))-1</f>
        <v>0.13625803376292067</v>
      </c>
      <c r="R36" s="5">
        <f>EXP(SUM($C65:R65))-1</f>
        <v>8.9608372874676157E-2</v>
      </c>
      <c r="S36" s="5">
        <f>EXP(SUM($C65:S65))-1</f>
        <v>0.13356538984837396</v>
      </c>
      <c r="T36" s="5">
        <f>EXP(SUM($C65:T65))-1</f>
        <v>0.10004569102988059</v>
      </c>
      <c r="U36" s="5">
        <f>EXP(SUM($C65:U65))-1</f>
        <v>4.5859244866858218E-2</v>
      </c>
      <c r="V36" s="5">
        <f>EXP(SUM($C65:V65))-1</f>
        <v>1.3040419641351386E-2</v>
      </c>
      <c r="W36" s="5">
        <f>EXP(SUM($C65:W65))-1</f>
        <v>5.8681167116930499E-2</v>
      </c>
    </row>
    <row r="37" spans="1:23">
      <c r="A37" s="1" t="s">
        <v>158</v>
      </c>
      <c r="B37" s="1" t="s">
        <v>184</v>
      </c>
      <c r="C37" s="5">
        <f>EXP(SUM($C66:C66))-1</f>
        <v>1.7642364794134835E-2</v>
      </c>
      <c r="D37" s="5">
        <f>EXP(SUM($C66:D66))-1</f>
        <v>4.8378964707841199E-2</v>
      </c>
      <c r="E37" s="5">
        <f>EXP(SUM($C66:E66))-1</f>
        <v>3.6237074860228091E-2</v>
      </c>
      <c r="F37" s="5">
        <f>EXP(SUM($C66:F66))-1</f>
        <v>1.8648110905188364E-3</v>
      </c>
      <c r="G37" s="5">
        <f>EXP(SUM($C66:G66))-1</f>
        <v>2.2181508633172697E-2</v>
      </c>
      <c r="H37" s="5">
        <f>EXP(SUM($C66:H66))-1</f>
        <v>4.7164324059762341E-2</v>
      </c>
      <c r="I37" s="5">
        <f>EXP(SUM($C66:I66))-1</f>
        <v>3.5011625243278832E-2</v>
      </c>
      <c r="J37" s="5">
        <f>EXP(SUM($C66:J66))-1</f>
        <v>5.4991314590950857E-2</v>
      </c>
      <c r="K37" s="5">
        <f>EXP(SUM($C66:K66))-1</f>
        <v>-1.4145748657722113E-2</v>
      </c>
      <c r="L37" s="5">
        <f>EXP(SUM($C66:L66))-1</f>
        <v>8.7623577728847657E-2</v>
      </c>
      <c r="M37" s="5">
        <f>EXP(SUM($C66:M66))-1</f>
        <v>7.2431667316239734E-2</v>
      </c>
      <c r="N37" s="5">
        <f>EXP(SUM($C66:N66))-1</f>
        <v>3.6814064153372739E-2</v>
      </c>
      <c r="O37" s="5">
        <f>EXP(SUM($C66:O66))-1</f>
        <v>1.2460529911917817E-2</v>
      </c>
      <c r="P37" s="5">
        <f>EXP(SUM($C66:P66))-1</f>
        <v>6.6450768304665342E-2</v>
      </c>
      <c r="Q37" s="5">
        <f>EXP(SUM($C66:Q66))-1</f>
        <v>5.2333165235522561E-2</v>
      </c>
      <c r="R37" s="5">
        <f>EXP(SUM($C66:R66))-1</f>
        <v>4.9971461812459594E-2</v>
      </c>
      <c r="S37" s="5">
        <f>EXP(SUM($C66:S66))-1</f>
        <v>8.2898640217630604E-2</v>
      </c>
      <c r="T37" s="5">
        <f>EXP(SUM($C66:T66))-1</f>
        <v>7.9870933340989048E-2</v>
      </c>
      <c r="U37" s="5">
        <f>EXP(SUM($C66:U66))-1</f>
        <v>4.0016332412811995E-2</v>
      </c>
      <c r="V37" s="5">
        <f>EXP(SUM($C66:V66))-1</f>
        <v>9.9099979085497614E-2</v>
      </c>
      <c r="W37" s="5">
        <f>EXP(SUM($C66:W66))-1</f>
        <v>5.7409828379488825E-2</v>
      </c>
    </row>
    <row r="38" spans="1:23">
      <c r="A38" s="1" t="s">
        <v>159</v>
      </c>
      <c r="B38" s="1" t="s">
        <v>184</v>
      </c>
      <c r="C38" s="5">
        <f>EXP(SUM($C67:C67))-1</f>
        <v>6.7092475069348012E-3</v>
      </c>
      <c r="D38" s="5">
        <f>EXP(SUM($C67:D67))-1</f>
        <v>8.257396450096266E-3</v>
      </c>
      <c r="E38" s="5">
        <f>EXP(SUM($C67:E67))-1</f>
        <v>4.6675233222270851E-3</v>
      </c>
      <c r="F38" s="5">
        <f>EXP(SUM($C67:F67))-1</f>
        <v>3.0044805131836494E-2</v>
      </c>
      <c r="G38" s="5">
        <f>EXP(SUM($C67:G67))-1</f>
        <v>3.0227702778767185E-2</v>
      </c>
      <c r="H38" s="5">
        <f>EXP(SUM($C67:H67))-1</f>
        <v>1.5134627903569564E-2</v>
      </c>
      <c r="I38" s="5">
        <f>EXP(SUM($C67:I67))-1</f>
        <v>2.1827350649819E-2</v>
      </c>
      <c r="J38" s="5">
        <f>EXP(SUM($C67:J67))-1</f>
        <v>3.1731181559287336E-2</v>
      </c>
      <c r="K38" s="5">
        <f>EXP(SUM($C67:K67))-1</f>
        <v>8.2539498751629248E-2</v>
      </c>
      <c r="L38" s="5">
        <f>EXP(SUM($C67:L67))-1</f>
        <v>9.2434352631660666E-2</v>
      </c>
      <c r="M38" s="5">
        <f>EXP(SUM($C67:M67))-1</f>
        <v>0.11004946701292462</v>
      </c>
      <c r="N38" s="5">
        <f>EXP(SUM($C67:N67))-1</f>
        <v>3.670510321063114E-2</v>
      </c>
      <c r="O38" s="5">
        <f>EXP(SUM($C67:O67))-1</f>
        <v>8.7616906919464554E-2</v>
      </c>
      <c r="P38" s="5">
        <f>EXP(SUM($C67:P67))-1</f>
        <v>0.10102036794522573</v>
      </c>
      <c r="Q38" s="5">
        <f>EXP(SUM($C67:Q67))-1</f>
        <v>9.7428688174387323E-2</v>
      </c>
      <c r="R38" s="5">
        <f>EXP(SUM($C67:R67))-1</f>
        <v>0.10301581534825632</v>
      </c>
      <c r="S38" s="5">
        <f>EXP(SUM($C67:S67))-1</f>
        <v>0.14825199261927291</v>
      </c>
      <c r="T38" s="5">
        <f>EXP(SUM($C67:T67))-1</f>
        <v>0.18725392881798286</v>
      </c>
      <c r="U38" s="5">
        <f>EXP(SUM($C67:U67))-1</f>
        <v>0.14752115829787504</v>
      </c>
      <c r="V38" s="5">
        <f>EXP(SUM($C67:V67))-1</f>
        <v>0.14041907448891688</v>
      </c>
      <c r="W38" s="5">
        <f>EXP(SUM($C67:W67))-1</f>
        <v>0.14844640012646382</v>
      </c>
    </row>
    <row r="39" spans="1:23">
      <c r="A39" s="1" t="s">
        <v>160</v>
      </c>
      <c r="B39" s="1" t="s">
        <v>184</v>
      </c>
      <c r="C39" s="5">
        <f>EXP(SUM($C68:C68))-1</f>
        <v>7.2360077483892837E-3</v>
      </c>
      <c r="D39" s="5">
        <f>EXP(SUM($C68:D68))-1</f>
        <v>1.1254825294831461E-2</v>
      </c>
      <c r="E39" s="5">
        <f>EXP(SUM($C68:E68))-1</f>
        <v>-1.8556298022752715E-3</v>
      </c>
      <c r="F39" s="5">
        <f>EXP(SUM($C68:F68))-1</f>
        <v>-2.4924918111256522E-2</v>
      </c>
      <c r="G39" s="5">
        <f>EXP(SUM($C68:G68))-1</f>
        <v>-1.1944617725672568E-2</v>
      </c>
      <c r="H39" s="5">
        <f>EXP(SUM($C68:H68))-1</f>
        <v>-4.1747757982923961E-4</v>
      </c>
      <c r="I39" s="5">
        <f>EXP(SUM($C68:I68))-1</f>
        <v>7.7180362835189698E-3</v>
      </c>
      <c r="J39" s="5">
        <f>EXP(SUM($C68:J68))-1</f>
        <v>1.5323700786456174E-2</v>
      </c>
      <c r="K39" s="5">
        <f>EXP(SUM($C68:K68))-1</f>
        <v>1.1317947429150266E-2</v>
      </c>
      <c r="L39" s="5">
        <f>EXP(SUM($C68:L68))-1</f>
        <v>5.3090763227453319E-2</v>
      </c>
      <c r="M39" s="5">
        <f>EXP(SUM($C68:M68))-1</f>
        <v>6.9635100691374241E-3</v>
      </c>
      <c r="N39" s="5">
        <f>EXP(SUM($C68:N68))-1</f>
        <v>4.9855792051919368E-2</v>
      </c>
      <c r="O39" s="5">
        <f>EXP(SUM($C68:O68))-1</f>
        <v>0.11005142343928531</v>
      </c>
      <c r="P39" s="5">
        <f>EXP(SUM($C68:P68))-1</f>
        <v>0.11992273694777156</v>
      </c>
      <c r="Q39" s="5">
        <f>EXP(SUM($C68:Q68))-1</f>
        <v>1.6637169264262619E-2</v>
      </c>
      <c r="R39" s="5">
        <f>EXP(SUM($C68:R68))-1</f>
        <v>1.948367377428184E-2</v>
      </c>
      <c r="S39" s="5">
        <f>EXP(SUM($C68:S68))-1</f>
        <v>9.1277740627586645E-3</v>
      </c>
      <c r="T39" s="5">
        <f>EXP(SUM($C68:T68))-1</f>
        <v>1.5544276602858842E-2</v>
      </c>
      <c r="U39" s="5">
        <f>EXP(SUM($C68:U68))-1</f>
        <v>4.8747982017201208E-2</v>
      </c>
      <c r="V39" s="5">
        <f>EXP(SUM($C68:V68))-1</f>
        <v>7.3235380136589256E-2</v>
      </c>
      <c r="W39" s="5">
        <f>EXP(SUM($C68:W68))-1</f>
        <v>9.8064050452726814E-2</v>
      </c>
    </row>
    <row r="40" spans="1:23">
      <c r="A40" s="1" t="s">
        <v>161</v>
      </c>
      <c r="B40" s="1" t="s">
        <v>184</v>
      </c>
      <c r="C40" s="5">
        <f>EXP(SUM($C69:C69))-1</f>
        <v>-3.1302358635177607E-2</v>
      </c>
      <c r="D40" s="5">
        <f>EXP(SUM($C69:D69))-1</f>
        <v>-4.7906736828138952E-2</v>
      </c>
      <c r="E40" s="5">
        <f>EXP(SUM($C69:E69))-1</f>
        <v>-1.500357122072371E-2</v>
      </c>
      <c r="F40" s="5">
        <f>EXP(SUM($C69:F69))-1</f>
        <v>-6.0852648755830296E-3</v>
      </c>
      <c r="G40" s="5">
        <f>EXP(SUM($C69:G69))-1</f>
        <v>1.0926852135336285E-2</v>
      </c>
      <c r="H40" s="5">
        <f>EXP(SUM($C69:H69))-1</f>
        <v>1.1616622797378406E-2</v>
      </c>
      <c r="I40" s="5">
        <f>EXP(SUM($C69:I69))-1</f>
        <v>1.2193900693433513E-2</v>
      </c>
      <c r="J40" s="5">
        <f>EXP(SUM($C69:J69))-1</f>
        <v>3.647053759106722E-2</v>
      </c>
      <c r="K40" s="5">
        <f>EXP(SUM($C69:K69))-1</f>
        <v>2.2377327210588271E-2</v>
      </c>
      <c r="L40" s="5">
        <f>EXP(SUM($C69:L69))-1</f>
        <v>-6.9576504060920863E-3</v>
      </c>
      <c r="M40" s="5">
        <f>EXP(SUM($C69:M69))-1</f>
        <v>-0.15409192519017756</v>
      </c>
      <c r="N40" s="5">
        <f>EXP(SUM($C69:N69))-1</f>
        <v>-0.14804966064452985</v>
      </c>
      <c r="O40" s="5">
        <f>EXP(SUM($C69:O69))-1</f>
        <v>-0.13288327638860775</v>
      </c>
      <c r="P40" s="5">
        <f>EXP(SUM($C69:P69))-1</f>
        <v>-0.13347961574331246</v>
      </c>
      <c r="Q40" s="5">
        <f>EXP(SUM($C69:Q69))-1</f>
        <v>-6.5741439085627351E-2</v>
      </c>
      <c r="R40" s="5">
        <f>EXP(SUM($C69:R69))-1</f>
        <v>-3.0745077986306213E-2</v>
      </c>
      <c r="S40" s="5">
        <f>EXP(SUM($C69:S69))-1</f>
        <v>-4.3741636551469787E-2</v>
      </c>
      <c r="T40" s="5">
        <f>EXP(SUM($C69:T69))-1</f>
        <v>-7.2458272139216739E-2</v>
      </c>
      <c r="U40" s="5">
        <f>EXP(SUM($C69:U69))-1</f>
        <v>-2.0186383522072915E-2</v>
      </c>
      <c r="V40" s="5">
        <f>EXP(SUM($C69:V69))-1</f>
        <v>-3.5833923969704418E-2</v>
      </c>
      <c r="W40" s="5">
        <f>EXP(SUM($C69:W69))-1</f>
        <v>-2.6759200353586921E-2</v>
      </c>
    </row>
    <row r="41" spans="1:23">
      <c r="A41" s="1" t="s">
        <v>162</v>
      </c>
      <c r="B41" s="1" t="s">
        <v>184</v>
      </c>
      <c r="C41" s="5">
        <f>EXP(SUM($C70:C70))-1</f>
        <v>1.8887425454694684E-2</v>
      </c>
      <c r="D41" s="5">
        <f>EXP(SUM($C70:D70))-1</f>
        <v>1.0308370173705894E-2</v>
      </c>
      <c r="E41" s="5">
        <f>EXP(SUM($C70:E70))-1</f>
        <v>-9.5623250654996994E-3</v>
      </c>
      <c r="F41" s="5">
        <f>EXP(SUM($C70:F70))-1</f>
        <v>-4.4725444525289704E-2</v>
      </c>
      <c r="G41" s="5">
        <f>EXP(SUM($C70:G70))-1</f>
        <v>-2.0147037269597545E-2</v>
      </c>
      <c r="H41" s="5">
        <f>EXP(SUM($C70:H70))-1</f>
        <v>-2.8649208445755581E-2</v>
      </c>
      <c r="I41" s="5">
        <f>EXP(SUM($C70:I70))-1</f>
        <v>-2.0154807680238696E-2</v>
      </c>
      <c r="J41" s="5">
        <f>EXP(SUM($C70:J70))-1</f>
        <v>-1.9159786240981358E-2</v>
      </c>
      <c r="K41" s="5">
        <f>EXP(SUM($C70:K70))-1</f>
        <v>-1.4649745072907394E-2</v>
      </c>
      <c r="L41" s="5">
        <f>EXP(SUM($C70:L70))-1</f>
        <v>-1.6363481258453105E-2</v>
      </c>
      <c r="M41" s="5">
        <f>EXP(SUM($C70:M70))-1</f>
        <v>-1.4824784351883391E-2</v>
      </c>
      <c r="N41" s="5">
        <f>EXP(SUM($C70:N70))-1</f>
        <v>3.2130262897010153E-2</v>
      </c>
      <c r="O41" s="5">
        <f>EXP(SUM($C70:O70))-1</f>
        <v>5.7494252836118864E-3</v>
      </c>
      <c r="P41" s="5">
        <f>EXP(SUM($C70:P70))-1</f>
        <v>2.4282577230074986E-2</v>
      </c>
      <c r="Q41" s="5">
        <f>EXP(SUM($C70:Q70))-1</f>
        <v>-2.3123532055786544E-2</v>
      </c>
      <c r="R41" s="5">
        <f>EXP(SUM($C70:R70))-1</f>
        <v>1.2097918955480402E-2</v>
      </c>
      <c r="S41" s="5">
        <f>EXP(SUM($C70:S70))-1</f>
        <v>3.6029038385241297E-2</v>
      </c>
      <c r="T41" s="5">
        <f>EXP(SUM($C70:T70))-1</f>
        <v>6.2220093433353885E-3</v>
      </c>
      <c r="U41" s="5">
        <f>EXP(SUM($C70:U70))-1</f>
        <v>3.204822571562449E-2</v>
      </c>
      <c r="V41" s="5">
        <f>EXP(SUM($C70:V70))-1</f>
        <v>4.2874750251036708E-2</v>
      </c>
      <c r="W41" s="5">
        <f>EXP(SUM($C70:W70))-1</f>
        <v>2.7468535126051297E-2</v>
      </c>
    </row>
    <row r="42" spans="1:23">
      <c r="A42" s="1" t="s">
        <v>163</v>
      </c>
      <c r="B42" s="1" t="s">
        <v>184</v>
      </c>
      <c r="C42" s="5">
        <f>EXP(SUM($C71:C71))-1</f>
        <v>-1.5643528692910191E-4</v>
      </c>
      <c r="D42" s="5">
        <f>EXP(SUM($C71:D71))-1</f>
        <v>1.0453579845333572E-2</v>
      </c>
      <c r="E42" s="5">
        <f>EXP(SUM($C71:E71))-1</f>
        <v>1.2481356090969342E-2</v>
      </c>
      <c r="F42" s="5">
        <f>EXP(SUM($C71:F71))-1</f>
        <v>2.0967600189322644E-2</v>
      </c>
      <c r="G42" s="5">
        <f>EXP(SUM($C71:G71))-1</f>
        <v>7.7720301588035667E-3</v>
      </c>
      <c r="H42" s="5">
        <f>EXP(SUM($C71:H71))-1</f>
        <v>4.7003994385477865E-2</v>
      </c>
      <c r="I42" s="5">
        <f>EXP(SUM($C71:I71))-1</f>
        <v>4.4599278140007304E-2</v>
      </c>
      <c r="J42" s="5">
        <f>EXP(SUM($C71:J71))-1</f>
        <v>9.4350787094668043E-3</v>
      </c>
      <c r="K42" s="5">
        <f>EXP(SUM($C71:K71))-1</f>
        <v>4.4139979610605673E-2</v>
      </c>
      <c r="L42" s="5">
        <f>EXP(SUM($C71:L71))-1</f>
        <v>-1.1470409478403609E-2</v>
      </c>
      <c r="M42" s="5">
        <f>EXP(SUM($C71:M71))-1</f>
        <v>-3.3393145596088747E-2</v>
      </c>
      <c r="N42" s="5">
        <f>EXP(SUM($C71:N71))-1</f>
        <v>-2.8370300182758545E-2</v>
      </c>
      <c r="O42" s="5">
        <f>EXP(SUM($C71:O71))-1</f>
        <v>-7.3247730496380448E-2</v>
      </c>
      <c r="P42" s="5">
        <f>EXP(SUM($C71:P71))-1</f>
        <v>-9.9134712184947293E-3</v>
      </c>
      <c r="Q42" s="5">
        <f>EXP(SUM($C71:Q71))-1</f>
        <v>-1.9378292592644342E-2</v>
      </c>
      <c r="R42" s="5">
        <f>EXP(SUM($C71:R71))-1</f>
        <v>-1.4607584738829837E-2</v>
      </c>
      <c r="S42" s="5">
        <f>EXP(SUM($C71:S71))-1</f>
        <v>4.3425493614327015E-2</v>
      </c>
      <c r="T42" s="5">
        <f>EXP(SUM($C71:T71))-1</f>
        <v>8.1543630757803909E-2</v>
      </c>
      <c r="U42" s="5">
        <f>EXP(SUM($C71:U71))-1</f>
        <v>0.11208662838845074</v>
      </c>
      <c r="V42" s="5">
        <f>EXP(SUM($C71:V71))-1</f>
        <v>0.15329902069591639</v>
      </c>
      <c r="W42" s="5">
        <f>EXP(SUM($C71:W71))-1</f>
        <v>0.16553883385537138</v>
      </c>
    </row>
    <row r="43" spans="1:23">
      <c r="A43" s="1" t="s">
        <v>164</v>
      </c>
      <c r="B43" s="1" t="s">
        <v>184</v>
      </c>
      <c r="C43" s="5">
        <f>EXP(SUM($C72:C72))-1</f>
        <v>-3.30544863373472E-3</v>
      </c>
      <c r="D43" s="5">
        <f>EXP(SUM($C72:D72))-1</f>
        <v>-1.1593203938983443E-2</v>
      </c>
      <c r="E43" s="5">
        <f>EXP(SUM($C72:E72))-1</f>
        <v>-9.5367797818427524E-3</v>
      </c>
      <c r="F43" s="5">
        <f>EXP(SUM($C72:F72))-1</f>
        <v>-6.7644462968226016E-3</v>
      </c>
      <c r="G43" s="5">
        <f>EXP(SUM($C72:G72))-1</f>
        <v>5.9534424297937871E-3</v>
      </c>
      <c r="H43" s="5">
        <f>EXP(SUM($C72:H72))-1</f>
        <v>2.8006071672030952E-3</v>
      </c>
      <c r="I43" s="5">
        <f>EXP(SUM($C72:I72))-1</f>
        <v>6.9499118479050548E-3</v>
      </c>
      <c r="J43" s="5">
        <f>EXP(SUM($C72:J72))-1</f>
        <v>2.6252254338788195E-2</v>
      </c>
      <c r="K43" s="5">
        <f>EXP(SUM($C72:K72))-1</f>
        <v>7.9312715278824886E-2</v>
      </c>
      <c r="L43" s="5">
        <f>EXP(SUM($C72:L72))-1</f>
        <v>0.11524962963263108</v>
      </c>
      <c r="M43" s="5">
        <f>EXP(SUM($C72:M72))-1</f>
        <v>0.15027002544384072</v>
      </c>
      <c r="N43" s="5">
        <f>EXP(SUM($C72:N72))-1</f>
        <v>0.25845666902985331</v>
      </c>
      <c r="O43" s="5">
        <f>EXP(SUM($C72:O72))-1</f>
        <v>0.25445236088215362</v>
      </c>
      <c r="P43" s="5">
        <f>EXP(SUM($C72:P72))-1</f>
        <v>0.11219227441360569</v>
      </c>
      <c r="Q43" s="5">
        <f>EXP(SUM($C72:Q72))-1</f>
        <v>9.5817532522806781E-2</v>
      </c>
      <c r="R43" s="5">
        <f>EXP(SUM($C72:R72))-1</f>
        <v>8.2189470440342749E-2</v>
      </c>
      <c r="S43" s="5">
        <f>EXP(SUM($C72:S72))-1</f>
        <v>9.7371987979965491E-2</v>
      </c>
      <c r="T43" s="5">
        <f>EXP(SUM($C72:T72))-1</f>
        <v>0.1130864992170173</v>
      </c>
      <c r="U43" s="5">
        <f>EXP(SUM($C72:U72))-1</f>
        <v>0.13022462500491461</v>
      </c>
      <c r="V43" s="5">
        <f>EXP(SUM($C72:V72))-1</f>
        <v>0.11637117899375249</v>
      </c>
      <c r="W43" s="5">
        <f>EXP(SUM($C72:W72))-1</f>
        <v>0.15113964069794261</v>
      </c>
    </row>
    <row r="44" spans="1:23">
      <c r="A44" s="1" t="s">
        <v>165</v>
      </c>
      <c r="B44" s="1" t="s">
        <v>184</v>
      </c>
      <c r="C44" s="5">
        <f>EXP(SUM($C73:C73))-1</f>
        <v>4.0830607458592905E-3</v>
      </c>
      <c r="D44" s="5">
        <f>EXP(SUM($C73:D73))-1</f>
        <v>-7.485979992750913E-3</v>
      </c>
      <c r="E44" s="5">
        <f>EXP(SUM($C73:E73))-1</f>
        <v>9.5147415761047682E-3</v>
      </c>
      <c r="F44" s="5">
        <f>EXP(SUM($C73:F73))-1</f>
        <v>5.6401583468237426E-3</v>
      </c>
      <c r="G44" s="5">
        <f>EXP(SUM($C73:G73))-1</f>
        <v>8.6553043007424613E-3</v>
      </c>
      <c r="H44" s="5">
        <f>EXP(SUM($C73:H73))-1</f>
        <v>1.9872065418843565E-2</v>
      </c>
      <c r="I44" s="5">
        <f>EXP(SUM($C73:I73))-1</f>
        <v>6.0527041924637315E-2</v>
      </c>
      <c r="J44" s="5">
        <f>EXP(SUM($C73:J73))-1</f>
        <v>7.4959335597372556E-2</v>
      </c>
      <c r="K44" s="5">
        <f>EXP(SUM($C73:K73))-1</f>
        <v>0.12934946403332392</v>
      </c>
      <c r="L44" s="5">
        <f>EXP(SUM($C73:L73))-1</f>
        <v>0.14792434387354092</v>
      </c>
      <c r="M44" s="5">
        <f>EXP(SUM($C73:M73))-1</f>
        <v>0.21588818395771203</v>
      </c>
      <c r="N44" s="5">
        <f>EXP(SUM($C73:N73))-1</f>
        <v>0.17492715722627405</v>
      </c>
      <c r="O44" s="5">
        <f>EXP(SUM($C73:O73))-1</f>
        <v>0.16260635565844939</v>
      </c>
      <c r="P44" s="5">
        <f>EXP(SUM($C73:P73))-1</f>
        <v>0.25116381305103475</v>
      </c>
      <c r="Q44" s="5">
        <f>EXP(SUM($C73:Q73))-1</f>
        <v>0.29798833352374876</v>
      </c>
      <c r="R44" s="5">
        <f>EXP(SUM($C73:R73))-1</f>
        <v>0.26036451224809731</v>
      </c>
      <c r="S44" s="5">
        <f>EXP(SUM($C73:S73))-1</f>
        <v>0.30364947098409334</v>
      </c>
      <c r="T44" s="5">
        <f>EXP(SUM($C73:T73))-1</f>
        <v>0.38666521924597208</v>
      </c>
      <c r="U44" s="5">
        <f>EXP(SUM($C73:U73))-1</f>
        <v>0.40876215124010074</v>
      </c>
      <c r="V44" s="5">
        <f>EXP(SUM($C73:V73))-1</f>
        <v>0.38240386941924664</v>
      </c>
      <c r="W44" s="5">
        <f>EXP(SUM($C73:W73))-1</f>
        <v>0.34690770533245252</v>
      </c>
    </row>
    <row r="45" spans="1:23">
      <c r="A45" s="1" t="s">
        <v>166</v>
      </c>
      <c r="B45" s="1" t="s">
        <v>184</v>
      </c>
      <c r="C45" s="5">
        <f>EXP(SUM($C74:C74))-1</f>
        <v>-5.0696745182732261E-4</v>
      </c>
      <c r="D45" s="5">
        <f>EXP(SUM($C74:D74))-1</f>
        <v>1.4031144616948321E-2</v>
      </c>
      <c r="E45" s="5">
        <f>EXP(SUM($C74:E74))-1</f>
        <v>4.4644078352746863E-3</v>
      </c>
      <c r="F45" s="5">
        <f>EXP(SUM($C74:F74))-1</f>
        <v>2.4220914122625947E-2</v>
      </c>
      <c r="G45" s="5">
        <f>EXP(SUM($C74:G74))-1</f>
        <v>3.7943933981835043E-2</v>
      </c>
      <c r="H45" s="5">
        <f>EXP(SUM($C74:H74))-1</f>
        <v>4.1551170596633602E-2</v>
      </c>
      <c r="I45" s="5">
        <f>EXP(SUM($C74:I74))-1</f>
        <v>6.8221240881900513E-2</v>
      </c>
      <c r="J45" s="5">
        <f>EXP(SUM($C74:J74))-1</f>
        <v>7.3161924815844381E-2</v>
      </c>
      <c r="K45" s="5">
        <f>EXP(SUM($C74:K74))-1</f>
        <v>7.4400912740013148E-2</v>
      </c>
      <c r="L45" s="5">
        <f>EXP(SUM($C74:L74))-1</f>
        <v>0.17613405683042838</v>
      </c>
      <c r="M45" s="5">
        <f>EXP(SUM($C74:M74))-1</f>
        <v>0.21322010308015371</v>
      </c>
      <c r="N45" s="5">
        <f>EXP(SUM($C74:N74))-1</f>
        <v>0.21197657990892527</v>
      </c>
      <c r="O45" s="5">
        <f>EXP(SUM($C74:O74))-1</f>
        <v>0.26180576713661297</v>
      </c>
      <c r="P45" s="5">
        <f>EXP(SUM($C74:P74))-1</f>
        <v>0.19209740300359068</v>
      </c>
      <c r="Q45" s="5">
        <f>EXP(SUM($C74:Q74))-1</f>
        <v>0.18238367249758114</v>
      </c>
      <c r="R45" s="5">
        <f>EXP(SUM($C74:R74))-1</f>
        <v>0.12743399739193939</v>
      </c>
      <c r="S45" s="5">
        <f>EXP(SUM($C74:S74))-1</f>
        <v>0.11515970080409077</v>
      </c>
      <c r="T45" s="5">
        <f>EXP(SUM($C74:T74))-1</f>
        <v>0.13727673744724411</v>
      </c>
      <c r="U45" s="5">
        <f>EXP(SUM($C74:U74))-1</f>
        <v>0.13340579646800066</v>
      </c>
      <c r="V45" s="5">
        <f>EXP(SUM($C74:V74))-1</f>
        <v>0.1255683366386966</v>
      </c>
      <c r="W45" s="5">
        <f>EXP(SUM($C74:W74))-1</f>
        <v>0.19914765010959345</v>
      </c>
    </row>
    <row r="46" spans="1:23">
      <c r="A46" s="1" t="s">
        <v>167</v>
      </c>
      <c r="B46" s="1" t="s">
        <v>184</v>
      </c>
      <c r="C46" s="5">
        <f>EXP(SUM($C75:C75))-1</f>
        <v>-2.1370558491851654E-2</v>
      </c>
      <c r="D46" s="5">
        <f>EXP(SUM($C75:D75))-1</f>
        <v>-4.213709528715659E-2</v>
      </c>
      <c r="E46" s="5">
        <f>EXP(SUM($C75:E75))-1</f>
        <v>-4.6391913559758025E-2</v>
      </c>
      <c r="F46" s="5">
        <f>EXP(SUM($C75:F75))-1</f>
        <v>-4.4008921191567851E-2</v>
      </c>
      <c r="G46" s="5">
        <f>EXP(SUM($C75:G75))-1</f>
        <v>-3.815988069841536E-2</v>
      </c>
      <c r="H46" s="5">
        <f>EXP(SUM($C75:H75))-1</f>
        <v>1.2932856942700077E-3</v>
      </c>
      <c r="I46" s="5">
        <f>EXP(SUM($C75:I75))-1</f>
        <v>-1.878472826082489E-2</v>
      </c>
      <c r="J46" s="5">
        <f>EXP(SUM($C75:J75))-1</f>
        <v>-3.5931527052142198E-2</v>
      </c>
      <c r="K46" s="5">
        <f>EXP(SUM($C75:K75))-1</f>
        <v>-5.6619947319915154E-2</v>
      </c>
      <c r="L46" s="5">
        <f>EXP(SUM($C75:L75))-1</f>
        <v>-9.0888091832641682E-2</v>
      </c>
      <c r="M46" s="5">
        <f>EXP(SUM($C75:M75))-1</f>
        <v>-4.1871879293492897E-2</v>
      </c>
      <c r="N46" s="5">
        <f>EXP(SUM($C75:N75))-1</f>
        <v>-3.4535244423153921E-2</v>
      </c>
      <c r="O46" s="5">
        <f>EXP(SUM($C75:O75))-1</f>
        <v>-4.8722706426826967E-2</v>
      </c>
      <c r="P46" s="5">
        <f>EXP(SUM($C75:P75))-1</f>
        <v>-1.2590758874744035E-2</v>
      </c>
      <c r="Q46" s="5">
        <f>EXP(SUM($C75:Q75))-1</f>
        <v>-1.8548482158030066E-2</v>
      </c>
      <c r="R46" s="5">
        <f>EXP(SUM($C75:R75))-1</f>
        <v>-3.4934470782128635E-2</v>
      </c>
      <c r="S46" s="5">
        <f>EXP(SUM($C75:S75))-1</f>
        <v>-2.1288548018351894E-2</v>
      </c>
      <c r="T46" s="5">
        <f>EXP(SUM($C75:T75))-1</f>
        <v>-3.1029775416331784E-2</v>
      </c>
      <c r="U46" s="5">
        <f>EXP(SUM($C75:U75))-1</f>
        <v>-4.0207299760461668E-2</v>
      </c>
      <c r="V46" s="5">
        <f>EXP(SUM($C75:V75))-1</f>
        <v>-4.3157012175384035E-2</v>
      </c>
      <c r="W46" s="5">
        <f>EXP(SUM($C75:W75))-1</f>
        <v>1.5529901000002955E-2</v>
      </c>
    </row>
    <row r="47" spans="1:23">
      <c r="A47" s="1" t="s">
        <v>168</v>
      </c>
      <c r="B47" s="1" t="s">
        <v>184</v>
      </c>
      <c r="C47" s="5">
        <f>EXP(SUM($C76:C76))-1</f>
        <v>-2.8846580087747986E-3</v>
      </c>
      <c r="D47" s="5">
        <f>EXP(SUM($C76:D76))-1</f>
        <v>2.6957308171529082E-3</v>
      </c>
      <c r="E47" s="5">
        <f>EXP(SUM($C76:E76))-1</f>
        <v>1.8256029989821343E-2</v>
      </c>
      <c r="F47" s="5">
        <f>EXP(SUM($C76:F76))-1</f>
        <v>2.9216087436845894E-2</v>
      </c>
      <c r="G47" s="5">
        <f>EXP(SUM($C76:G76))-1</f>
        <v>2.894111404510169E-2</v>
      </c>
      <c r="H47" s="5">
        <f>EXP(SUM($C76:H76))-1</f>
        <v>5.1375011198437015E-2</v>
      </c>
      <c r="I47" s="5">
        <f>EXP(SUM($C76:I76))-1</f>
        <v>5.1648223262491522E-2</v>
      </c>
      <c r="J47" s="5">
        <f>EXP(SUM($C76:J76))-1</f>
        <v>5.464327924405743E-2</v>
      </c>
      <c r="K47" s="5">
        <f>EXP(SUM($C76:K76))-1</f>
        <v>0.14384299486554042</v>
      </c>
      <c r="L47" s="5">
        <f>EXP(SUM($C76:L76))-1</f>
        <v>7.03274580502673E-2</v>
      </c>
      <c r="M47" s="5">
        <f>EXP(SUM($C76:M76))-1</f>
        <v>0.16289778824826162</v>
      </c>
      <c r="N47" s="5">
        <f>EXP(SUM($C76:N76))-1</f>
        <v>5.9228444848101747E-2</v>
      </c>
      <c r="O47" s="5">
        <f>EXP(SUM($C76:O76))-1</f>
        <v>2.3093562988480976E-2</v>
      </c>
      <c r="P47" s="5">
        <f>EXP(SUM($C76:P76))-1</f>
        <v>7.3914627787875053E-2</v>
      </c>
      <c r="Q47" s="5">
        <f>EXP(SUM($C76:Q76))-1</f>
        <v>7.6476412436136343E-2</v>
      </c>
      <c r="R47" s="5">
        <f>EXP(SUM($C76:R76))-1</f>
        <v>4.7071764245386616E-2</v>
      </c>
      <c r="S47" s="5">
        <f>EXP(SUM($C76:S76))-1</f>
        <v>2.9250273365710511E-2</v>
      </c>
      <c r="T47" s="5">
        <f>EXP(SUM($C76:T76))-1</f>
        <v>8.4375687576270675E-2</v>
      </c>
      <c r="U47" s="5">
        <f>EXP(SUM($C76:U76))-1</f>
        <v>7.6380815323669582E-2</v>
      </c>
      <c r="V47" s="5">
        <f>EXP(SUM($C76:V76))-1</f>
        <v>-5.2831552312884167E-3</v>
      </c>
      <c r="W47" s="5">
        <f>EXP(SUM($C76:W76))-1</f>
        <v>9.5973450736048793E-3</v>
      </c>
    </row>
    <row r="48" spans="1:23">
      <c r="A48" s="1" t="s">
        <v>169</v>
      </c>
      <c r="B48" s="1" t="s">
        <v>184</v>
      </c>
      <c r="C48" s="5">
        <f>EXP(SUM($C77:C77))-1</f>
        <v>-4.9252841420827642E-2</v>
      </c>
      <c r="D48" s="5">
        <f>EXP(SUM($C77:D77))-1</f>
        <v>-4.4951748113159939E-2</v>
      </c>
      <c r="E48" s="5">
        <f>EXP(SUM($C77:E77))-1</f>
        <v>-2.9157346633376435E-2</v>
      </c>
      <c r="F48" s="5">
        <f>EXP(SUM($C77:F77))-1</f>
        <v>-1.0242214075345313E-2</v>
      </c>
      <c r="G48" s="5">
        <f>EXP(SUM($C77:G77))-1</f>
        <v>-1.2775161677234914E-2</v>
      </c>
      <c r="H48" s="5">
        <f>EXP(SUM($C77:H77))-1</f>
        <v>-1.7521995920055877E-2</v>
      </c>
      <c r="I48" s="5">
        <f>EXP(SUM($C77:I77))-1</f>
        <v>5.3037400908069188E-3</v>
      </c>
      <c r="J48" s="5">
        <f>EXP(SUM($C77:J77))-1</f>
        <v>-2.4423985034982554E-3</v>
      </c>
      <c r="K48" s="5">
        <f>EXP(SUM($C77:K77))-1</f>
        <v>-6.2678419633715232E-2</v>
      </c>
      <c r="L48" s="5">
        <f>EXP(SUM($C77:L77))-1</f>
        <v>5.0386144263940169E-2</v>
      </c>
      <c r="M48" s="5">
        <f>EXP(SUM($C77:M77))-1</f>
        <v>0.13800493594064944</v>
      </c>
      <c r="N48" s="5">
        <f>EXP(SUM($C77:N77))-1</f>
        <v>0.14074190656814678</v>
      </c>
      <c r="O48" s="5">
        <f>EXP(SUM($C77:O77))-1</f>
        <v>0.2326184244190499</v>
      </c>
      <c r="P48" s="5">
        <f>EXP(SUM($C77:P77))-1</f>
        <v>0.17075522178800129</v>
      </c>
      <c r="Q48" s="5">
        <f>EXP(SUM($C77:Q77))-1</f>
        <v>0.13443490447189421</v>
      </c>
      <c r="R48" s="5">
        <f>EXP(SUM($C77:R77))-1</f>
        <v>9.8555813888303589E-2</v>
      </c>
      <c r="S48" s="5">
        <f>EXP(SUM($C77:S77))-1</f>
        <v>0.13564532986856292</v>
      </c>
      <c r="T48" s="5">
        <f>EXP(SUM($C77:T77))-1</f>
        <v>0.12095785051172614</v>
      </c>
      <c r="U48" s="5">
        <f>EXP(SUM($C77:U77))-1</f>
        <v>3.3206533988570097E-2</v>
      </c>
      <c r="V48" s="5">
        <f>EXP(SUM($C77:V77))-1</f>
        <v>5.9699623750901099E-2</v>
      </c>
      <c r="W48" s="5">
        <f>EXP(SUM($C77:W77))-1</f>
        <v>4.0932675900111404E-2</v>
      </c>
    </row>
    <row r="49" spans="1:25">
      <c r="A49" s="1" t="s">
        <v>170</v>
      </c>
      <c r="B49" s="1" t="s">
        <v>184</v>
      </c>
      <c r="C49" s="5">
        <f>EXP(SUM($C78:C78))-1</f>
        <v>8.5234596476124747E-3</v>
      </c>
      <c r="D49" s="5">
        <f>EXP(SUM($C78:D78))-1</f>
        <v>1.5605772416280361E-2</v>
      </c>
      <c r="E49" s="5">
        <f>EXP(SUM($C78:E78))-1</f>
        <v>2.186302598751233E-2</v>
      </c>
      <c r="F49" s="5">
        <f>EXP(SUM($C78:F78))-1</f>
        <v>1.2913921562135666E-2</v>
      </c>
      <c r="G49" s="5">
        <f>EXP(SUM($C78:G78))-1</f>
        <v>1.7677827523465695E-3</v>
      </c>
      <c r="H49" s="5">
        <f>EXP(SUM($C78:H78))-1</f>
        <v>-2.3342714184369395E-2</v>
      </c>
      <c r="I49" s="5">
        <f>EXP(SUM($C78:I78))-1</f>
        <v>-4.4843896131189998E-2</v>
      </c>
      <c r="J49" s="5">
        <f>EXP(SUM($C78:J78))-1</f>
        <v>-3.8663320041037563E-2</v>
      </c>
      <c r="K49" s="5">
        <f>EXP(SUM($C78:K78))-1</f>
        <v>-8.7560402438500051E-2</v>
      </c>
      <c r="L49" s="5">
        <f>EXP(SUM($C78:L78))-1</f>
        <v>-9.4798174339363661E-2</v>
      </c>
      <c r="M49" s="5">
        <f>EXP(SUM($C78:M78))-1</f>
        <v>-0.14813334487815355</v>
      </c>
      <c r="N49" s="5">
        <f>EXP(SUM($C78:N78))-1</f>
        <v>-6.1734448736660674E-2</v>
      </c>
      <c r="O49" s="5">
        <f>EXP(SUM($C78:O78))-1</f>
        <v>-6.9269808777738695E-2</v>
      </c>
      <c r="P49" s="5">
        <f>EXP(SUM($C78:P78))-1</f>
        <v>-0.12129664205084112</v>
      </c>
      <c r="Q49" s="5">
        <f>EXP(SUM($C78:Q78))-1</f>
        <v>-0.1122640023989383</v>
      </c>
      <c r="R49" s="5">
        <f>EXP(SUM($C78:R78))-1</f>
        <v>-3.9937061372694371E-2</v>
      </c>
      <c r="S49" s="5">
        <f>EXP(SUM($C78:S78))-1</f>
        <v>-7.8465822739793412E-2</v>
      </c>
      <c r="T49" s="5">
        <f>EXP(SUM($C78:T78))-1</f>
        <v>-0.10174122229954119</v>
      </c>
      <c r="U49" s="5">
        <f>EXP(SUM($C78:U78))-1</f>
        <v>-0.10548745538974635</v>
      </c>
      <c r="V49" s="5">
        <f>EXP(SUM($C78:V78))-1</f>
        <v>-7.961995981572223E-2</v>
      </c>
      <c r="W49" s="5">
        <f>EXP(SUM($C78:W78))-1</f>
        <v>-0.1033130930865217</v>
      </c>
    </row>
    <row r="50" spans="1:25">
      <c r="A50" s="1" t="s">
        <v>171</v>
      </c>
      <c r="B50" s="1" t="s">
        <v>184</v>
      </c>
      <c r="C50" s="5">
        <f>EXP(SUM($C79:C79))-1</f>
        <v>2.6779514916079883E-3</v>
      </c>
      <c r="D50" s="5">
        <f>EXP(SUM($C79:D79))-1</f>
        <v>1.8224298669433647E-3</v>
      </c>
      <c r="E50" s="5">
        <f>EXP(SUM($C79:E79))-1</f>
        <v>9.8350173504520022E-3</v>
      </c>
      <c r="F50" s="5">
        <f>EXP(SUM($C79:F79))-1</f>
        <v>1.4794210679314634E-2</v>
      </c>
      <c r="G50" s="5">
        <f>EXP(SUM($C79:G79))-1</f>
        <v>3.4714262375112881E-3</v>
      </c>
      <c r="H50" s="5">
        <f>EXP(SUM($C79:H79))-1</f>
        <v>1.6805226861471123E-2</v>
      </c>
      <c r="I50" s="5">
        <f>EXP(SUM($C79:I79))-1</f>
        <v>1.8093252613713195E-2</v>
      </c>
      <c r="J50" s="5">
        <f>EXP(SUM($C79:J79))-1</f>
        <v>2.998690736781362E-2</v>
      </c>
      <c r="K50" s="5">
        <f>EXP(SUM($C79:K79))-1</f>
        <v>1.4382737475604701E-2</v>
      </c>
      <c r="L50" s="5">
        <f>EXP(SUM($C79:L79))-1</f>
        <v>-2.0326375694112553E-2</v>
      </c>
      <c r="M50" s="5">
        <f>EXP(SUM($C79:M79))-1</f>
        <v>-4.555744945102691E-3</v>
      </c>
      <c r="N50" s="5">
        <f>EXP(SUM($C79:N79))-1</f>
        <v>-3.9106247367278857E-2</v>
      </c>
      <c r="O50" s="5">
        <f>EXP(SUM($C79:O79))-1</f>
        <v>-4.698035128390754E-2</v>
      </c>
      <c r="P50" s="5">
        <f>EXP(SUM($C79:P79))-1</f>
        <v>-3.9034174623289841E-2</v>
      </c>
      <c r="Q50" s="5">
        <f>EXP(SUM($C79:Q79))-1</f>
        <v>-3.7054788613874123E-2</v>
      </c>
      <c r="R50" s="5">
        <f>EXP(SUM($C79:R79))-1</f>
        <v>-7.9864549258693796E-2</v>
      </c>
      <c r="S50" s="5">
        <f>EXP(SUM($C79:S79))-1</f>
        <v>-0.1184965229428051</v>
      </c>
      <c r="T50" s="5">
        <f>EXP(SUM($C79:T79))-1</f>
        <v>-0.12113841478366183</v>
      </c>
      <c r="U50" s="5">
        <f>EXP(SUM($C79:U79))-1</f>
        <v>-0.15479454820551442</v>
      </c>
      <c r="V50" s="5">
        <f>EXP(SUM($C79:V79))-1</f>
        <v>-0.11405839469936985</v>
      </c>
      <c r="W50" s="5">
        <f>EXP(SUM($C79:W79))-1</f>
        <v>-0.12009186237811542</v>
      </c>
    </row>
    <row r="51" spans="1:25">
      <c r="A51" s="1" t="s">
        <v>172</v>
      </c>
      <c r="B51" s="1" t="s">
        <v>184</v>
      </c>
      <c r="C51" s="5">
        <f>EXP(SUM($C80:C80))-1</f>
        <v>-6.9639861185439855E-3</v>
      </c>
      <c r="D51" s="5">
        <f>EXP(SUM($C80:D80))-1</f>
        <v>-2.0417532826664253E-3</v>
      </c>
      <c r="E51" s="5">
        <f>EXP(SUM($C80:E80))-1</f>
        <v>9.9426429232525315E-3</v>
      </c>
      <c r="F51" s="5">
        <f>EXP(SUM($C80:F80))-1</f>
        <v>5.1089590889991987E-2</v>
      </c>
      <c r="G51" s="5">
        <f>EXP(SUM($C80:G80))-1</f>
        <v>5.2577413064105016E-2</v>
      </c>
      <c r="H51" s="5">
        <f>EXP(SUM($C80:H80))-1</f>
        <v>4.2506911817771442E-2</v>
      </c>
      <c r="I51" s="5">
        <f>EXP(SUM($C80:I80))-1</f>
        <v>4.549204995200018E-2</v>
      </c>
      <c r="J51" s="5">
        <f>EXP(SUM($C80:J80))-1</f>
        <v>1.4797647692776916E-3</v>
      </c>
      <c r="K51" s="5">
        <f>EXP(SUM($C80:K80))-1</f>
        <v>4.0538749592622381E-4</v>
      </c>
      <c r="L51" s="5">
        <f>EXP(SUM($C80:L80))-1</f>
        <v>-3.293883412671561E-3</v>
      </c>
      <c r="M51" s="5">
        <f>EXP(SUM($C80:M80))-1</f>
        <v>2.6897210581128927E-2</v>
      </c>
      <c r="N51" s="5">
        <f>EXP(SUM($C80:N80))-1</f>
        <v>-3.6118465241975595E-2</v>
      </c>
      <c r="O51" s="5">
        <f>EXP(SUM($C80:O80))-1</f>
        <v>5.0201887619911734E-3</v>
      </c>
      <c r="P51" s="5">
        <f>EXP(SUM($C80:P80))-1</f>
        <v>7.0068037620020229E-2</v>
      </c>
      <c r="Q51" s="5">
        <f>EXP(SUM($C80:Q80))-1</f>
        <v>8.1130289676382361E-2</v>
      </c>
      <c r="R51" s="5">
        <f>EXP(SUM($C80:R80))-1</f>
        <v>5.127812777511509E-2</v>
      </c>
      <c r="S51" s="5">
        <f>EXP(SUM($C80:S80))-1</f>
        <v>3.9711828941168648E-2</v>
      </c>
      <c r="T51" s="5">
        <f>EXP(SUM($C80:T80))-1</f>
        <v>2.4728618942106984E-2</v>
      </c>
      <c r="U51" s="5">
        <f>EXP(SUM($C80:U80))-1</f>
        <v>2.4414806064309014E-2</v>
      </c>
      <c r="V51" s="5">
        <f>EXP(SUM($C80:V80))-1</f>
        <v>-2.5790104788639967E-3</v>
      </c>
      <c r="W51" s="5">
        <f>EXP(SUM($C80:W80))-1</f>
        <v>0.10907684629709768</v>
      </c>
    </row>
    <row r="52" spans="1:25">
      <c r="A52" s="1" t="s">
        <v>173</v>
      </c>
      <c r="B52" s="1" t="s">
        <v>184</v>
      </c>
      <c r="C52" s="5">
        <f>EXP(SUM($C81:C81))-1</f>
        <v>-1.4023623670379126E-2</v>
      </c>
      <c r="D52" s="5">
        <f>EXP(SUM($C81:D81))-1</f>
        <v>-1.5680866555352169E-2</v>
      </c>
      <c r="E52" s="5">
        <f>EXP(SUM($C81:E81))-1</f>
        <v>-3.1514772679996916E-2</v>
      </c>
      <c r="F52" s="5">
        <f>EXP(SUM($C81:F81))-1</f>
        <v>-2.4046858885379829E-2</v>
      </c>
      <c r="G52" s="5">
        <f>EXP(SUM($C81:G81))-1</f>
        <v>-4.2422107943495324E-2</v>
      </c>
      <c r="H52" s="5">
        <f>EXP(SUM($C81:H81))-1</f>
        <v>-2.9859865772213445E-2</v>
      </c>
      <c r="I52" s="5">
        <f>EXP(SUM($C81:I81))-1</f>
        <v>-2.3733555352343227E-3</v>
      </c>
      <c r="J52" s="5">
        <f>EXP(SUM($C81:J81))-1</f>
        <v>-2.3753229178362867E-2</v>
      </c>
      <c r="K52" s="5">
        <f>EXP(SUM($C81:K81))-1</f>
        <v>-7.1466481136620463E-2</v>
      </c>
      <c r="L52" s="5">
        <f>EXP(SUM($C81:L81))-1</f>
        <v>-0.10150838760608216</v>
      </c>
      <c r="M52" s="5">
        <f>EXP(SUM($C81:M81))-1</f>
        <v>-7.3702163978156987E-2</v>
      </c>
      <c r="N52" s="5">
        <f>EXP(SUM($C81:N81))-1</f>
        <v>-0.14438354469443337</v>
      </c>
      <c r="O52" s="5">
        <f>EXP(SUM($C81:O81))-1</f>
        <v>-0.11068273113206684</v>
      </c>
      <c r="P52" s="5">
        <f>EXP(SUM($C81:P81))-1</f>
        <v>-0.15856267480020736</v>
      </c>
      <c r="Q52" s="5">
        <f>EXP(SUM($C81:Q81))-1</f>
        <v>-0.15628858551151281</v>
      </c>
      <c r="R52" s="5">
        <f>EXP(SUM($C81:R81))-1</f>
        <v>-0.19719437186758371</v>
      </c>
      <c r="S52" s="5">
        <f>EXP(SUM($C81:S81))-1</f>
        <v>-0.2206446336024328</v>
      </c>
      <c r="T52" s="5">
        <f>EXP(SUM($C81:T81))-1</f>
        <v>-0.2186761399819398</v>
      </c>
      <c r="U52" s="5">
        <f>EXP(SUM($C81:U81))-1</f>
        <v>-0.2083193289079186</v>
      </c>
      <c r="V52" s="5">
        <f>EXP(SUM($C81:V81))-1</f>
        <v>-0.14552961966200673</v>
      </c>
      <c r="W52" s="5">
        <f>EXP(SUM($C81:W81))-1</f>
        <v>-0.15632518856725808</v>
      </c>
    </row>
    <row r="53" spans="1:25">
      <c r="A53" s="1" t="s">
        <v>174</v>
      </c>
      <c r="B53" s="1" t="s">
        <v>184</v>
      </c>
      <c r="C53" s="5">
        <f>EXP(SUM($C82:C82))-1</f>
        <v>2.6314091775817339E-2</v>
      </c>
      <c r="D53" s="5">
        <f>EXP(SUM($C82:D82))-1</f>
        <v>1.3033577904134619E-2</v>
      </c>
      <c r="E53" s="5">
        <f>EXP(SUM($C82:E82))-1</f>
        <v>7.9054849827633333E-3</v>
      </c>
      <c r="F53" s="5">
        <f>EXP(SUM($C82:F82))-1</f>
        <v>1.3081142665616774E-2</v>
      </c>
      <c r="G53" s="5">
        <f>EXP(SUM($C82:G82))-1</f>
        <v>1.7181404775349796E-2</v>
      </c>
      <c r="H53" s="5">
        <f>EXP(SUM($C82:H82))-1</f>
        <v>2.044833370460597E-2</v>
      </c>
      <c r="I53" s="5">
        <f>EXP(SUM($C82:I82))-1</f>
        <v>6.6864202546459417E-3</v>
      </c>
      <c r="J53" s="5">
        <f>EXP(SUM($C82:J82))-1</f>
        <v>1.1549567222648216E-2</v>
      </c>
      <c r="K53" s="5">
        <f>EXP(SUM($C82:K82))-1</f>
        <v>-6.0949596783524962E-3</v>
      </c>
      <c r="L53" s="5">
        <f>EXP(SUM($C82:L82))-1</f>
        <v>4.0764468885924998E-2</v>
      </c>
      <c r="M53" s="5">
        <f>EXP(SUM($C82:M82))-1</f>
        <v>0.11185735225850491</v>
      </c>
      <c r="N53" s="5">
        <f>EXP(SUM($C82:N82))-1</f>
        <v>0.15488027825998363</v>
      </c>
      <c r="O53" s="5">
        <f>EXP(SUM($C82:O82))-1</f>
        <v>0.12508249767175128</v>
      </c>
      <c r="P53" s="5">
        <f>EXP(SUM($C82:P82))-1</f>
        <v>1.020632611289285E-2</v>
      </c>
      <c r="Q53" s="5">
        <f>EXP(SUM($C82:Q82))-1</f>
        <v>7.1520009746564472E-2</v>
      </c>
      <c r="R53" s="5">
        <f>EXP(SUM($C82:R82))-1</f>
        <v>8.7698388608514755E-2</v>
      </c>
      <c r="S53" s="5">
        <f>EXP(SUM($C82:S82))-1</f>
        <v>0.11757297092218066</v>
      </c>
      <c r="T53" s="5">
        <f>EXP(SUM($C82:T82))-1</f>
        <v>6.9250986401839132E-2</v>
      </c>
      <c r="U53" s="5">
        <f>EXP(SUM($C82:U82))-1</f>
        <v>7.3356092404747164E-2</v>
      </c>
      <c r="V53" s="5">
        <f>EXP(SUM($C82:V82))-1</f>
        <v>8.6462674517231219E-2</v>
      </c>
      <c r="W53" s="5">
        <f>EXP(SUM($C82:W82))-1</f>
        <v>9.8393948865660663E-2</v>
      </c>
    </row>
    <row r="54" spans="1:25">
      <c r="A54" s="1" t="s">
        <v>175</v>
      </c>
      <c r="B54" s="1" t="s">
        <v>184</v>
      </c>
      <c r="C54" s="5">
        <f>EXP(SUM($C83:C83))-1</f>
        <v>4.8202643537213374E-2</v>
      </c>
      <c r="D54" s="5">
        <f>EXP(SUM($C83:D83))-1</f>
        <v>1.9078886610933266E-2</v>
      </c>
      <c r="E54" s="5">
        <f>EXP(SUM($C83:E83))-1</f>
        <v>9.7049577508012685E-3</v>
      </c>
      <c r="F54" s="5">
        <f>EXP(SUM($C83:F83))-1</f>
        <v>-1.461533850940544E-2</v>
      </c>
      <c r="G54" s="5">
        <f>EXP(SUM($C83:G83))-1</f>
        <v>-6.5306320138064367E-3</v>
      </c>
      <c r="H54" s="5">
        <f>EXP(SUM($C83:H83))-1</f>
        <v>1.202841914128272E-2</v>
      </c>
      <c r="I54" s="5">
        <f>EXP(SUM($C83:I83))-1</f>
        <v>1.0949953960225578E-2</v>
      </c>
      <c r="J54" s="5">
        <f>EXP(SUM($C83:J83))-1</f>
        <v>-1.9038160096584877E-2</v>
      </c>
      <c r="K54" s="5">
        <f>EXP(SUM($C83:K83))-1</f>
        <v>-9.4726747497593355E-2</v>
      </c>
      <c r="L54" s="5">
        <f>EXP(SUM($C83:L83))-1</f>
        <v>-6.1901629884322129E-2</v>
      </c>
      <c r="M54" s="5">
        <f>EXP(SUM($C83:M83))-1</f>
        <v>-7.0729420443896518E-2</v>
      </c>
      <c r="N54" s="5">
        <f>EXP(SUM($C83:N83))-1</f>
        <v>-9.4096092942515419E-2</v>
      </c>
      <c r="O54" s="5">
        <f>EXP(SUM($C83:O83))-1</f>
        <v>-7.5495859708393342E-2</v>
      </c>
      <c r="P54" s="5">
        <f>EXP(SUM($C83:P83))-1</f>
        <v>-0.12180726292441224</v>
      </c>
      <c r="Q54" s="5">
        <f>EXP(SUM($C83:Q83))-1</f>
        <v>-0.10800898563347017</v>
      </c>
      <c r="R54" s="5">
        <f>EXP(SUM($C83:R83))-1</f>
        <v>-0.14221648533480968</v>
      </c>
      <c r="S54" s="5">
        <f>EXP(SUM($C83:S83))-1</f>
        <v>-9.4248897398757414E-2</v>
      </c>
      <c r="T54" s="5">
        <f>EXP(SUM($C83:T83))-1</f>
        <v>-3.6936813311191585E-2</v>
      </c>
      <c r="U54" s="5">
        <f>EXP(SUM($C83:U83))-1</f>
        <v>-2.7699428697111395E-2</v>
      </c>
      <c r="V54" s="5">
        <f>EXP(SUM($C83:V83))-1</f>
        <v>1.5935370360689483E-2</v>
      </c>
      <c r="W54" s="5">
        <f>EXP(SUM($C83:W83))-1</f>
        <v>1.5868446354310173E-3</v>
      </c>
    </row>
    <row r="55" spans="1:25">
      <c r="A55" s="1" t="s">
        <v>176</v>
      </c>
      <c r="B55" s="1" t="s">
        <v>184</v>
      </c>
      <c r="C55" s="5">
        <f>EXP(SUM($C84:C84))-1</f>
        <v>-1.7295170228943224E-2</v>
      </c>
      <c r="D55" s="5">
        <f>EXP(SUM($C84:D84))-1</f>
        <v>-9.6761180315115825E-3</v>
      </c>
      <c r="E55" s="5">
        <f>EXP(SUM($C84:E84))-1</f>
        <v>-2.0350202981856857E-2</v>
      </c>
      <c r="F55" s="5">
        <f>EXP(SUM($C84:F84))-1</f>
        <v>-1.3400911115520664E-2</v>
      </c>
      <c r="G55" s="5">
        <f>EXP(SUM($C84:G84))-1</f>
        <v>-8.9211166718776713E-3</v>
      </c>
      <c r="H55" s="5">
        <f>EXP(SUM($C84:H84))-1</f>
        <v>4.0105794683582552E-3</v>
      </c>
      <c r="I55" s="5">
        <f>EXP(SUM($C84:I84))-1</f>
        <v>1.7301721091816935E-2</v>
      </c>
      <c r="J55" s="5">
        <f>EXP(SUM($C84:J84))-1</f>
        <v>2.003300826755483E-2</v>
      </c>
      <c r="K55" s="5">
        <f>EXP(SUM($C84:K84))-1</f>
        <v>-3.4294538073480041E-2</v>
      </c>
      <c r="L55" s="5">
        <f>EXP(SUM($C84:L84))-1</f>
        <v>3.3239683743004456E-2</v>
      </c>
      <c r="M55" s="5">
        <f>EXP(SUM($C84:M84))-1</f>
        <v>-5.6117431380747429E-2</v>
      </c>
      <c r="N55" s="5">
        <f>EXP(SUM($C84:N84))-1</f>
        <v>-8.804404169044322E-2</v>
      </c>
      <c r="O55" s="5">
        <f>EXP(SUM($C84:O84))-1</f>
        <v>-0.17422919153074046</v>
      </c>
      <c r="P55" s="5">
        <f>EXP(SUM($C84:P84))-1</f>
        <v>-9.5462644386672513E-2</v>
      </c>
      <c r="Q55" s="5">
        <f>EXP(SUM($C84:Q84))-1</f>
        <v>-0.23109446589023341</v>
      </c>
      <c r="R55" s="5">
        <f>EXP(SUM($C84:R84))-1</f>
        <v>-0.14296602394514724</v>
      </c>
      <c r="S55" s="5">
        <f>EXP(SUM($C84:S84))-1</f>
        <v>-6.7129721857794311E-2</v>
      </c>
      <c r="T55" s="5">
        <f>EXP(SUM($C84:T84))-1</f>
        <v>-0.11178692013960123</v>
      </c>
      <c r="U55" s="5">
        <f>EXP(SUM($C84:U84))-1</f>
        <v>-0.1545736439278852</v>
      </c>
      <c r="V55" s="5">
        <f>EXP(SUM($C84:V84))-1</f>
        <v>-0.19507506247032169</v>
      </c>
      <c r="W55" s="5">
        <f>EXP(SUM($C84:W84))-1</f>
        <v>-0.15006224487749498</v>
      </c>
    </row>
    <row r="56" spans="1:25">
      <c r="A56" s="1" t="s">
        <v>177</v>
      </c>
      <c r="B56" s="1" t="s">
        <v>184</v>
      </c>
      <c r="C56" s="5">
        <f>EXP(SUM($C85:C85))-1</f>
        <v>-1.4729691509663301E-2</v>
      </c>
      <c r="D56" s="5">
        <f>EXP(SUM($C85:D85))-1</f>
        <v>-2.3776579370790141E-2</v>
      </c>
      <c r="E56" s="5">
        <f>EXP(SUM($C85:E85))-1</f>
        <v>5.2615588586431006E-3</v>
      </c>
      <c r="F56" s="5">
        <f>EXP(SUM($C85:F85))-1</f>
        <v>2.2660554732303773E-2</v>
      </c>
      <c r="G56" s="5">
        <f>EXP(SUM($C85:G85))-1</f>
        <v>2.3873454952852535E-2</v>
      </c>
      <c r="H56" s="5">
        <f>EXP(SUM($C85:H85))-1</f>
        <v>3.1747542439752197E-2</v>
      </c>
      <c r="I56" s="5">
        <f>EXP(SUM($C85:I85))-1</f>
        <v>-1.948372796300768E-2</v>
      </c>
      <c r="J56" s="5">
        <f>EXP(SUM($C85:J85))-1</f>
        <v>-2.5956230245935297E-2</v>
      </c>
      <c r="K56" s="5">
        <f>EXP(SUM($C85:K85))-1</f>
        <v>-0.1599064658533923</v>
      </c>
      <c r="L56" s="5">
        <f>EXP(SUM($C85:L85))-1</f>
        <v>-0.22340705643394709</v>
      </c>
      <c r="M56" s="5">
        <f>EXP(SUM($C85:M85))-1</f>
        <v>-0.24723940916060938</v>
      </c>
      <c r="N56" s="5">
        <f>EXP(SUM($C85:N85))-1</f>
        <v>-0.31628264402126505</v>
      </c>
      <c r="O56" s="5">
        <f>EXP(SUM($C85:O85))-1</f>
        <v>-0.29948100016693158</v>
      </c>
      <c r="P56" s="5">
        <f>EXP(SUM($C85:P85))-1</f>
        <v>-0.30298172380197108</v>
      </c>
      <c r="Q56" s="5">
        <f>EXP(SUM($C85:Q85))-1</f>
        <v>-0.27531383875551974</v>
      </c>
      <c r="R56" s="5">
        <f>EXP(SUM($C85:R85))-1</f>
        <v>-0.27675417562931282</v>
      </c>
      <c r="S56" s="5">
        <f>EXP(SUM($C85:S85))-1</f>
        <v>-0.20030575078604862</v>
      </c>
      <c r="T56" s="5">
        <f>EXP(SUM($C85:T85))-1</f>
        <v>-0.1823975953976974</v>
      </c>
      <c r="U56" s="5">
        <f>EXP(SUM($C85:U85))-1</f>
        <v>-0.1914267829587375</v>
      </c>
      <c r="V56" s="5">
        <f>EXP(SUM($C85:V85))-1</f>
        <v>-0.16164153023621897</v>
      </c>
      <c r="W56" s="5">
        <f>EXP(SUM($C85:W85))-1</f>
        <v>-0.16121208017069022</v>
      </c>
    </row>
    <row r="57" spans="1:25">
      <c r="A57" s="1" t="s">
        <v>178</v>
      </c>
      <c r="B57" s="1" t="s">
        <v>184</v>
      </c>
      <c r="C57" s="5">
        <f>EXP(SUM($C86:C86))-1</f>
        <v>-2.2900120456798123E-2</v>
      </c>
      <c r="D57" s="5">
        <f>EXP(SUM($C86:D86))-1</f>
        <v>-3.0834019236533172E-2</v>
      </c>
      <c r="E57" s="5">
        <f>EXP(SUM($C86:E86))-1</f>
        <v>-1.9037442926676307E-2</v>
      </c>
      <c r="F57" s="5">
        <f>EXP(SUM($C86:F86))-1</f>
        <v>1.9248673233091651E-2</v>
      </c>
      <c r="G57" s="5">
        <f>EXP(SUM($C86:G86))-1</f>
        <v>4.5308503815702172E-2</v>
      </c>
      <c r="H57" s="5">
        <f>EXP(SUM($C86:H86))-1</f>
        <v>7.5720370015018634E-2</v>
      </c>
      <c r="I57" s="5">
        <f>EXP(SUM($C86:I86))-1</f>
        <v>5.0103527463793762E-2</v>
      </c>
      <c r="J57" s="5">
        <f>EXP(SUM($C86:J86))-1</f>
        <v>7.3355688799866314E-2</v>
      </c>
      <c r="K57" s="5">
        <f>EXP(SUM($C86:K86))-1</f>
        <v>8.5694435395722746E-2</v>
      </c>
      <c r="L57" s="5">
        <f>EXP(SUM($C86:L86))-1</f>
        <v>1.7787586125678656E-2</v>
      </c>
      <c r="M57" s="5">
        <f>EXP(SUM($C86:M86))-1</f>
        <v>0.12344047472951258</v>
      </c>
      <c r="N57" s="5">
        <f>EXP(SUM($C86:N86))-1</f>
        <v>1.2520438687456226E-2</v>
      </c>
      <c r="O57" s="5">
        <f>EXP(SUM($C86:O86))-1</f>
        <v>-3.4436106815612932E-2</v>
      </c>
      <c r="P57" s="5">
        <f>EXP(SUM($C86:P86))-1</f>
        <v>-5.844889576904766E-2</v>
      </c>
      <c r="Q57" s="5">
        <f>EXP(SUM($C86:Q86))-1</f>
        <v>-5.6056495451411337E-2</v>
      </c>
      <c r="R57" s="5">
        <f>EXP(SUM($C86:R86))-1</f>
        <v>-0.18086551976212295</v>
      </c>
      <c r="S57" s="5">
        <f>EXP(SUM($C86:S86))-1</f>
        <v>-0.15804201678135776</v>
      </c>
      <c r="T57" s="5">
        <f>EXP(SUM($C86:T86))-1</f>
        <v>-0.17119487352790164</v>
      </c>
      <c r="U57" s="5">
        <f>EXP(SUM($C86:U86))-1</f>
        <v>-0.20211095533106194</v>
      </c>
      <c r="V57" s="5">
        <f>EXP(SUM($C86:V86))-1</f>
        <v>-0.1981576151387533</v>
      </c>
      <c r="W57" s="5">
        <f>EXP(SUM($C86:W86))-1</f>
        <v>-0.15352063469597821</v>
      </c>
    </row>
    <row r="58" spans="1:25">
      <c r="A58" s="1" t="s">
        <v>179</v>
      </c>
      <c r="B58" s="1" t="s">
        <v>184</v>
      </c>
      <c r="C58" s="5">
        <f>EXP(SUM($C87:C87))-1</f>
        <v>1.3427860359431776E-3</v>
      </c>
      <c r="D58" s="5">
        <f>EXP(SUM($C87:D87))-1</f>
        <v>-1.0569745344731207E-2</v>
      </c>
      <c r="E58" s="5">
        <f>EXP(SUM($C87:E87))-1</f>
        <v>-1.218042461915092E-2</v>
      </c>
      <c r="F58" s="5">
        <f>EXP(SUM($C87:F87))-1</f>
        <v>-3.2493917864102606E-3</v>
      </c>
      <c r="G58" s="5">
        <f>EXP(SUM($C87:G87))-1</f>
        <v>-1.1801310556011191E-2</v>
      </c>
      <c r="H58" s="5">
        <f>EXP(SUM($C87:H87))-1</f>
        <v>1.8760369438010516E-2</v>
      </c>
      <c r="I58" s="5">
        <f>EXP(SUM($C87:I87))-1</f>
        <v>4.1781499495734398E-3</v>
      </c>
      <c r="J58" s="5">
        <f>EXP(SUM($C87:J87))-1</f>
        <v>2.257588867985727E-2</v>
      </c>
      <c r="K58" s="5">
        <f>EXP(SUM($C87:K87))-1</f>
        <v>2.663429608464507E-2</v>
      </c>
      <c r="L58" s="5">
        <f>EXP(SUM($C87:L87))-1</f>
        <v>6.153926541130339E-5</v>
      </c>
      <c r="M58" s="5">
        <f>EXP(SUM($C87:M87))-1</f>
        <v>-3.2600782722968069E-2</v>
      </c>
      <c r="N58" s="5">
        <f>EXP(SUM($C87:N87))-1</f>
        <v>-3.7249412480225286E-2</v>
      </c>
      <c r="O58" s="5">
        <f>EXP(SUM($C87:O87))-1</f>
        <v>6.4656939053238105E-3</v>
      </c>
      <c r="P58" s="5">
        <f>EXP(SUM($C87:P87))-1</f>
        <v>1.0415104000588871E-2</v>
      </c>
      <c r="Q58" s="5">
        <f>EXP(SUM($C87:Q87))-1</f>
        <v>-2.2622365701242098E-2</v>
      </c>
      <c r="R58" s="5">
        <f>EXP(SUM($C87:R87))-1</f>
        <v>-6.2227154977762655E-2</v>
      </c>
      <c r="S58" s="5">
        <f>EXP(SUM($C87:S87))-1</f>
        <v>-6.1084775478343123E-2</v>
      </c>
      <c r="T58" s="5">
        <f>EXP(SUM($C87:T87))-1</f>
        <v>-7.2087880019476858E-2</v>
      </c>
      <c r="U58" s="5">
        <f>EXP(SUM($C87:U87))-1</f>
        <v>-6.1716380095740875E-2</v>
      </c>
      <c r="V58" s="5">
        <f>EXP(SUM($C87:V87))-1</f>
        <v>-2.2571017273843696E-2</v>
      </c>
      <c r="W58" s="5">
        <f>EXP(SUM($C87:W87))-1</f>
        <v>-5.5252819502681794E-2</v>
      </c>
    </row>
    <row r="59" spans="1:25">
      <c r="A59" s="1" t="s">
        <v>180</v>
      </c>
      <c r="B59" s="1" t="s">
        <v>184</v>
      </c>
      <c r="C59" s="5">
        <f>EXP(SUM($C88:C88))-1</f>
        <v>-9.2756157534799044E-3</v>
      </c>
      <c r="D59" s="5">
        <f>EXP(SUM($C88:D88))-1</f>
        <v>-3.3387486037461667E-3</v>
      </c>
      <c r="E59" s="5">
        <f>EXP(SUM($C88:E88))-1</f>
        <v>1.457841915944047E-2</v>
      </c>
      <c r="F59" s="5">
        <f>EXP(SUM($C88:F88))-1</f>
        <v>2.8807527591541149E-2</v>
      </c>
      <c r="G59" s="5">
        <f>EXP(SUM($C88:G88))-1</f>
        <v>4.1600478810073227E-3</v>
      </c>
      <c r="H59" s="5">
        <f>EXP(SUM($C88:H88))-1</f>
        <v>1.1224309773780972E-2</v>
      </c>
      <c r="I59" s="5">
        <f>EXP(SUM($C88:I88))-1</f>
        <v>1.042117014323285E-2</v>
      </c>
      <c r="J59" s="5">
        <f>EXP(SUM($C88:J88))-1</f>
        <v>2.4339240001070683E-2</v>
      </c>
      <c r="K59" s="5">
        <f>EXP(SUM($C88:K88))-1</f>
        <v>9.9809681213777202E-2</v>
      </c>
      <c r="L59" s="5">
        <f>EXP(SUM($C88:L88))-1</f>
        <v>0.11324767880963282</v>
      </c>
      <c r="M59" s="5">
        <f>EXP(SUM($C88:M88))-1</f>
        <v>0.21915902360674555</v>
      </c>
      <c r="N59" s="5">
        <f>EXP(SUM($C88:N88))-1</f>
        <v>0.17053958260232793</v>
      </c>
      <c r="O59" s="5">
        <f>EXP(SUM($C88:O88))-1</f>
        <v>0.25304014224976679</v>
      </c>
      <c r="P59" s="5">
        <f>EXP(SUM($C88:P88))-1</f>
        <v>0.26527144431018024</v>
      </c>
      <c r="Q59" s="5">
        <f>EXP(SUM($C88:Q88))-1</f>
        <v>0.24913995041408588</v>
      </c>
      <c r="R59" s="5">
        <f>EXP(SUM($C88:R88))-1</f>
        <v>0.17767891322749985</v>
      </c>
      <c r="S59" s="5">
        <f>EXP(SUM($C88:S88))-1</f>
        <v>0.18851145080458087</v>
      </c>
      <c r="T59" s="5">
        <f>EXP(SUM($C88:T88))-1</f>
        <v>0.18756560945872014</v>
      </c>
      <c r="U59" s="5">
        <f>EXP(SUM($C88:U88))-1</f>
        <v>0.21013781691829814</v>
      </c>
      <c r="V59" s="5">
        <f>EXP(SUM($C88:V88))-1</f>
        <v>0.26045631953974357</v>
      </c>
      <c r="W59" s="5">
        <f>EXP(SUM($C88:W88))-1</f>
        <v>0.279156368930084</v>
      </c>
    </row>
    <row r="60" spans="1:25">
      <c r="A60" s="1" t="s">
        <v>181</v>
      </c>
      <c r="B60" s="1" t="s">
        <v>184</v>
      </c>
      <c r="C60" s="5">
        <f>EXP(SUM($C89:C89))-1</f>
        <v>-2.8217515600735488E-2</v>
      </c>
      <c r="D60" s="5">
        <f>EXP(SUM($C89:D89))-1</f>
        <v>-2.5246817184268133E-2</v>
      </c>
      <c r="E60" s="5">
        <f>EXP(SUM($C89:E89))-1</f>
        <v>-1.7711293141281503E-2</v>
      </c>
      <c r="F60" s="5">
        <f>EXP(SUM($C89:F89))-1</f>
        <v>-1.0894242805255083E-2</v>
      </c>
      <c r="G60" s="5">
        <f>EXP(SUM($C89:G89))-1</f>
        <v>7.3934290667985181E-3</v>
      </c>
      <c r="H60" s="5">
        <f>EXP(SUM($C89:H89))-1</f>
        <v>2.537237730123354E-2</v>
      </c>
      <c r="I60" s="5">
        <f>EXP(SUM($C89:I89))-1</f>
        <v>4.193118823773534E-2</v>
      </c>
      <c r="J60" s="5">
        <f>EXP(SUM($C89:J89))-1</f>
        <v>4.3792151778765387E-2</v>
      </c>
      <c r="K60" s="5">
        <f>EXP(SUM($C89:K89))-1</f>
        <v>0.112211841550236</v>
      </c>
      <c r="L60" s="5">
        <f>EXP(SUM($C89:L89))-1</f>
        <v>5.361076248433716E-2</v>
      </c>
      <c r="M60" s="5">
        <f>EXP(SUM($C89:M89))-1</f>
        <v>2.3532910527531925E-2</v>
      </c>
      <c r="N60" s="5">
        <f>EXP(SUM($C89:N89))-1</f>
        <v>8.7198913294814773E-3</v>
      </c>
      <c r="O60" s="5">
        <f>EXP(SUM($C89:O89))-1</f>
        <v>5.2552761152667937E-2</v>
      </c>
      <c r="P60" s="5">
        <f>EXP(SUM($C89:P89))-1</f>
        <v>0.13223630258050711</v>
      </c>
      <c r="Q60" s="5">
        <f>EXP(SUM($C89:Q89))-1</f>
        <v>8.2610802243539228E-2</v>
      </c>
      <c r="R60" s="5">
        <f>EXP(SUM($C89:R89))-1</f>
        <v>2.4808454434792848E-2</v>
      </c>
      <c r="S60" s="5">
        <f>EXP(SUM($C89:S89))-1</f>
        <v>8.1503835417610526E-2</v>
      </c>
      <c r="T60" s="5">
        <f>EXP(SUM($C89:T89))-1</f>
        <v>4.034334104272741E-2</v>
      </c>
      <c r="U60" s="5">
        <f>EXP(SUM($C89:U89))-1</f>
        <v>-1.109880850525391E-2</v>
      </c>
      <c r="V60" s="5">
        <f>EXP(SUM($C89:V89))-1</f>
        <v>3.8439094475493096E-3</v>
      </c>
      <c r="W60" s="5">
        <f>EXP(SUM($C89:W89))-1</f>
        <v>-1.4176290388471569E-2</v>
      </c>
    </row>
    <row r="61" spans="1:25">
      <c r="A61" s="1" t="s">
        <v>182</v>
      </c>
      <c r="B61" s="1" t="s">
        <v>184</v>
      </c>
      <c r="C61" s="5">
        <f>EXP(SUM($C90:C90))-1</f>
        <v>-1.2164920326944384E-2</v>
      </c>
      <c r="D61" s="5">
        <f>EXP(SUM($C90:D90))-1</f>
        <v>-7.5588267854544977E-3</v>
      </c>
      <c r="E61" s="5">
        <f>EXP(SUM($C90:E90))-1</f>
        <v>8.2130381055853796E-3</v>
      </c>
      <c r="F61" s="5">
        <f>EXP(SUM($C90:F90))-1</f>
        <v>2.3197643982077354E-2</v>
      </c>
      <c r="G61" s="5">
        <f>EXP(SUM($C90:G90))-1</f>
        <v>2.5944175741582587E-2</v>
      </c>
      <c r="H61" s="5">
        <f>EXP(SUM($C90:H90))-1</f>
        <v>3.4243250651039059E-2</v>
      </c>
      <c r="I61" s="5">
        <f>EXP(SUM($C90:I90))-1</f>
        <v>6.0221142533741334E-2</v>
      </c>
      <c r="J61" s="5">
        <f>EXP(SUM($C90:J90))-1</f>
        <v>5.3392594239651148E-2</v>
      </c>
      <c r="K61" s="5">
        <f>EXP(SUM($C90:K90))-1</f>
        <v>3.7073361687973261E-2</v>
      </c>
      <c r="L61" s="5">
        <f>EXP(SUM($C90:L90))-1</f>
        <v>2.7062703881827188E-2</v>
      </c>
      <c r="M61" s="5">
        <f>EXP(SUM($C90:M90))-1</f>
        <v>-0.25138919102749935</v>
      </c>
      <c r="N61" s="5">
        <f>EXP(SUM($C90:N90))-1</f>
        <v>-0.26907163553355962</v>
      </c>
      <c r="O61" s="5">
        <f>EXP(SUM($C90:O90))-1</f>
        <v>-0.27158481743840734</v>
      </c>
      <c r="P61" s="5">
        <f>EXP(SUM($C90:P90))-1</f>
        <v>-0.35834341279079218</v>
      </c>
      <c r="Q61" s="5">
        <f>EXP(SUM($C90:Q90))-1</f>
        <v>-0.34718200379544273</v>
      </c>
      <c r="R61" s="5">
        <f>EXP(SUM($C90:R90))-1</f>
        <v>-0.30049725661790749</v>
      </c>
      <c r="S61" s="5">
        <f>EXP(SUM($C90:S90))-1</f>
        <v>-0.23216967109557618</v>
      </c>
      <c r="T61" s="5">
        <f>EXP(SUM($C90:T90))-1</f>
        <v>-0.20475447809735337</v>
      </c>
      <c r="U61" s="5">
        <f>EXP(SUM($C90:U90))-1</f>
        <v>-0.18824800562573918</v>
      </c>
      <c r="V61" s="5">
        <f>EXP(SUM($C90:V90))-1</f>
        <v>-0.19688351686137184</v>
      </c>
      <c r="W61" s="5">
        <f>EXP(SUM($C90:W90))-1</f>
        <v>-0.20211713931938169</v>
      </c>
    </row>
    <row r="64" spans="1:25">
      <c r="A64" s="1" t="s">
        <v>0</v>
      </c>
      <c r="B64" s="1" t="s">
        <v>27</v>
      </c>
      <c r="C64" s="1" t="s">
        <v>106</v>
      </c>
      <c r="D64" s="1" t="s">
        <v>107</v>
      </c>
      <c r="E64" s="1" t="s">
        <v>108</v>
      </c>
      <c r="F64" s="1" t="s">
        <v>109</v>
      </c>
      <c r="G64" s="1" t="s">
        <v>110</v>
      </c>
      <c r="H64" s="1" t="s">
        <v>111</v>
      </c>
      <c r="I64" s="1" t="s">
        <v>112</v>
      </c>
      <c r="J64" s="1" t="s">
        <v>113</v>
      </c>
      <c r="K64" s="1" t="s">
        <v>114</v>
      </c>
      <c r="L64" s="1" t="s">
        <v>115</v>
      </c>
      <c r="M64" s="1" t="s">
        <v>116</v>
      </c>
      <c r="N64" s="1" t="s">
        <v>117</v>
      </c>
      <c r="O64" s="1" t="s">
        <v>118</v>
      </c>
      <c r="P64" s="1" t="s">
        <v>119</v>
      </c>
      <c r="Q64" s="1" t="s">
        <v>120</v>
      </c>
      <c r="R64" s="1" t="s">
        <v>121</v>
      </c>
      <c r="S64" s="1" t="s">
        <v>122</v>
      </c>
      <c r="T64" s="1" t="s">
        <v>123</v>
      </c>
      <c r="U64" s="1" t="s">
        <v>124</v>
      </c>
      <c r="V64" s="1" t="s">
        <v>125</v>
      </c>
      <c r="W64" s="1" t="s">
        <v>126</v>
      </c>
      <c r="Y64" s="12" t="s">
        <v>377</v>
      </c>
    </row>
    <row r="65" spans="1:25">
      <c r="A65" s="1" t="s">
        <v>1</v>
      </c>
      <c r="B65" s="1" t="s">
        <v>29</v>
      </c>
      <c r="C65" s="3">
        <v>1.8461374565958977E-2</v>
      </c>
      <c r="D65" s="3">
        <v>4.0227867662906647E-2</v>
      </c>
      <c r="E65" s="3">
        <v>1.9137267023324966E-2</v>
      </c>
      <c r="F65" s="3">
        <v>8.5035711526870728E-3</v>
      </c>
      <c r="G65" s="3">
        <v>4.5796740800142288E-2</v>
      </c>
      <c r="H65" s="3">
        <v>2.7630338445305824E-2</v>
      </c>
      <c r="I65" s="3">
        <v>1.3364662881940603E-3</v>
      </c>
      <c r="J65" s="3">
        <v>2.9488751664757729E-2</v>
      </c>
      <c r="K65" s="3">
        <v>-1.8051614984869957E-2</v>
      </c>
      <c r="L65" s="3">
        <v>-1.3009360060095787E-2</v>
      </c>
      <c r="M65" s="3">
        <v>-2.1621843916364014E-4</v>
      </c>
      <c r="N65" s="3">
        <v>-1.7373653128743172E-2</v>
      </c>
      <c r="O65" s="3">
        <v>3.9499558508396149E-2</v>
      </c>
      <c r="P65" s="3">
        <v>-5.7579450309276581E-2</v>
      </c>
      <c r="Q65" s="3">
        <v>3.8887977134436369E-3</v>
      </c>
      <c r="R65" s="3">
        <v>-4.1922096163034439E-2</v>
      </c>
      <c r="S65" s="3">
        <v>3.9549537003040314E-2</v>
      </c>
      <c r="T65" s="3">
        <v>-3.0016161501407623E-2</v>
      </c>
      <c r="U65" s="3">
        <v>-5.0512924790382385E-2</v>
      </c>
      <c r="V65" s="3">
        <v>-3.1882666051387787E-2</v>
      </c>
      <c r="W65" s="3">
        <v>4.4067826122045517E-2</v>
      </c>
      <c r="Y65" s="1">
        <f>_xlfn.VAR.S(C65:W65)</f>
        <v>1.069765589233235E-3</v>
      </c>
    </row>
    <row r="66" spans="1:25">
      <c r="A66" s="1" t="s">
        <v>2</v>
      </c>
      <c r="B66" s="1" t="s">
        <v>29</v>
      </c>
      <c r="C66" s="3">
        <v>1.7488544806838036E-2</v>
      </c>
      <c r="D66" s="3">
        <v>2.9756583273410797E-2</v>
      </c>
      <c r="E66" s="3">
        <v>-1.1649173684418201E-2</v>
      </c>
      <c r="F66" s="3">
        <v>-3.3732879906892776E-2</v>
      </c>
      <c r="G66" s="3">
        <v>2.0076002925634384E-2</v>
      </c>
      <c r="H66" s="3">
        <v>2.4146789684891701E-2</v>
      </c>
      <c r="I66" s="3">
        <v>-1.1673208326101303E-2</v>
      </c>
      <c r="J66" s="3">
        <v>1.9119875505566597E-2</v>
      </c>
      <c r="K66" s="3">
        <v>-6.7779287695884705E-2</v>
      </c>
      <c r="L66" s="3">
        <v>9.8241865634918213E-2</v>
      </c>
      <c r="M66" s="3">
        <v>-1.4066455885767937E-2</v>
      </c>
      <c r="N66" s="3">
        <v>-3.3776044845581055E-2</v>
      </c>
      <c r="O66" s="3">
        <v>-2.376907505095005E-2</v>
      </c>
      <c r="P66" s="3">
        <v>5.1952559500932693E-2</v>
      </c>
      <c r="Q66" s="3">
        <v>-1.3326334767043591E-2</v>
      </c>
      <c r="R66" s="3">
        <v>-2.2467765957117081E-3</v>
      </c>
      <c r="S66" s="3">
        <v>3.087838739156723E-2</v>
      </c>
      <c r="T66" s="3">
        <v>-2.7998441364616156E-3</v>
      </c>
      <c r="U66" s="3">
        <v>-3.7605110555887222E-2</v>
      </c>
      <c r="V66" s="3">
        <v>5.5255226790904999E-2</v>
      </c>
      <c r="W66" s="3">
        <v>-3.866928443312645E-2</v>
      </c>
      <c r="Y66" s="1">
        <f t="shared" ref="Y66:Y90" si="27">_xlfn.VAR.S(C66:W66)</f>
        <v>1.4879622060746224E-3</v>
      </c>
    </row>
    <row r="67" spans="1:25">
      <c r="A67" s="1" t="s">
        <v>3</v>
      </c>
      <c r="B67" s="1" t="s">
        <v>29</v>
      </c>
      <c r="C67" s="3">
        <v>6.6868406720459461E-3</v>
      </c>
      <c r="D67" s="3">
        <v>1.5366500010713935E-3</v>
      </c>
      <c r="E67" s="3">
        <v>-3.5668264608830214E-3</v>
      </c>
      <c r="F67" s="3">
        <v>2.4945637211203575E-2</v>
      </c>
      <c r="G67" s="3">
        <v>1.7754704458639026E-4</v>
      </c>
      <c r="H67" s="3">
        <v>-1.4758606441318989E-2</v>
      </c>
      <c r="I67" s="3">
        <v>6.5713026560842991E-3</v>
      </c>
      <c r="J67" s="3">
        <v>9.6456054598093033E-3</v>
      </c>
      <c r="K67" s="3">
        <v>4.8071518540382385E-2</v>
      </c>
      <c r="L67" s="3">
        <v>9.0988883748650551E-3</v>
      </c>
      <c r="M67" s="3">
        <v>1.5996022149920464E-2</v>
      </c>
      <c r="N67" s="3">
        <v>-6.8357065320014954E-2</v>
      </c>
      <c r="O67" s="3">
        <v>4.7941464930772781E-2</v>
      </c>
      <c r="P67" s="3">
        <v>1.2248378247022629E-2</v>
      </c>
      <c r="Q67" s="3">
        <v>-3.2674698159098625E-3</v>
      </c>
      <c r="R67" s="3">
        <v>5.0781914032995701E-3</v>
      </c>
      <c r="S67" s="3">
        <v>4.0192700922489166E-2</v>
      </c>
      <c r="T67" s="3">
        <v>3.3402238041162491E-2</v>
      </c>
      <c r="U67" s="3">
        <v>-3.4038916230201721E-2</v>
      </c>
      <c r="V67" s="3">
        <v>-6.2082973308861256E-3</v>
      </c>
      <c r="W67" s="3">
        <v>7.0142685435712337E-3</v>
      </c>
      <c r="Y67" s="1">
        <f t="shared" si="27"/>
        <v>6.9542708338891186E-4</v>
      </c>
    </row>
    <row r="68" spans="1:25">
      <c r="A68" s="1" t="s">
        <v>4</v>
      </c>
      <c r="B68" s="1" t="s">
        <v>29</v>
      </c>
      <c r="C68" s="4">
        <v>7.2099534548707E-3</v>
      </c>
      <c r="D68" s="4">
        <v>3.9820075384815997E-3</v>
      </c>
      <c r="E68" s="4">
        <v>-1.3049314609446101E-2</v>
      </c>
      <c r="F68" s="4">
        <v>-2.338345026771E-2</v>
      </c>
      <c r="G68" s="4">
        <v>1.3224276012045301E-2</v>
      </c>
      <c r="H68" s="4">
        <v>1.15989631239031E-2</v>
      </c>
      <c r="I68" s="4">
        <v>8.1059693572352598E-3</v>
      </c>
      <c r="J68" s="4">
        <v>7.5190740721352801E-3</v>
      </c>
      <c r="K68" s="4">
        <v>-3.9531000237005504E-3</v>
      </c>
      <c r="L68" s="4">
        <v>4.0475045677323601E-2</v>
      </c>
      <c r="M68" s="4">
        <v>-4.4790047532186898E-2</v>
      </c>
      <c r="N68" s="4">
        <v>4.1713437031421399E-2</v>
      </c>
      <c r="O68" s="4">
        <v>5.5753527839567801E-2</v>
      </c>
      <c r="P68" s="4">
        <v>8.8533563854360196E-3</v>
      </c>
      <c r="Q68" s="4">
        <v>-9.6759410367505794E-2</v>
      </c>
      <c r="R68" s="4">
        <v>2.79600925865487E-3</v>
      </c>
      <c r="S68" s="4">
        <v>-1.02099292429302E-2</v>
      </c>
      <c r="T68" s="4">
        <v>6.3383341708244502E-3</v>
      </c>
      <c r="U68" s="4">
        <v>3.2172352739938598E-2</v>
      </c>
      <c r="V68" s="4">
        <v>2.30807513630257E-2</v>
      </c>
      <c r="W68" s="4">
        <v>2.2870869150260799E-2</v>
      </c>
      <c r="Y68" s="1">
        <f t="shared" si="27"/>
        <v>1.0496084623609699E-3</v>
      </c>
    </row>
    <row r="69" spans="1:25">
      <c r="A69" s="1" t="s">
        <v>5</v>
      </c>
      <c r="B69" s="1" t="s">
        <v>29</v>
      </c>
      <c r="C69" s="3">
        <v>-3.1802747398614883E-2</v>
      </c>
      <c r="D69" s="3">
        <v>-1.7289536073803902E-2</v>
      </c>
      <c r="E69" s="3">
        <v>3.3975020051002502E-2</v>
      </c>
      <c r="F69" s="3">
        <v>9.013407863676548E-3</v>
      </c>
      <c r="G69" s="3">
        <v>1.6971440985798836E-2</v>
      </c>
      <c r="H69" s="3">
        <v>6.8208243465051055E-4</v>
      </c>
      <c r="I69" s="3">
        <v>5.704861250706017E-4</v>
      </c>
      <c r="J69" s="3">
        <v>2.3701073601841927E-2</v>
      </c>
      <c r="K69" s="3">
        <v>-1.3690599240362644E-2</v>
      </c>
      <c r="L69" s="3">
        <v>-2.9112596064805984E-2</v>
      </c>
      <c r="M69" s="3">
        <v>-0.1603626161813736</v>
      </c>
      <c r="N69" s="3">
        <v>7.1175429038703442E-3</v>
      </c>
      <c r="O69" s="3">
        <v>1.7645359039306641E-2</v>
      </c>
      <c r="P69" s="3">
        <v>-6.879633292555809E-4</v>
      </c>
      <c r="Q69" s="3">
        <v>7.5267598032951355E-2</v>
      </c>
      <c r="R69" s="3">
        <v>3.6774422973394394E-2</v>
      </c>
      <c r="S69" s="3">
        <v>-1.3499523513019085E-2</v>
      </c>
      <c r="T69" s="3">
        <v>-3.0490348115563393E-2</v>
      </c>
      <c r="U69" s="3">
        <v>5.4824583232402802E-2</v>
      </c>
      <c r="V69" s="3">
        <v>-1.6098808497190475E-2</v>
      </c>
      <c r="W69" s="3">
        <v>9.3679754063487053E-3</v>
      </c>
      <c r="Y69" s="1">
        <f t="shared" si="27"/>
        <v>2.0978591899405278E-3</v>
      </c>
    </row>
    <row r="70" spans="1:25">
      <c r="A70" s="1" t="s">
        <v>6</v>
      </c>
      <c r="B70" s="1" t="s">
        <v>29</v>
      </c>
      <c r="C70" s="3">
        <v>1.871127262711525E-2</v>
      </c>
      <c r="D70" s="3">
        <v>-8.4556713700294495E-3</v>
      </c>
      <c r="E70" s="3">
        <v>-1.986393891274929E-2</v>
      </c>
      <c r="F70" s="3">
        <v>-3.6148149520158768E-2</v>
      </c>
      <c r="G70" s="3">
        <v>2.5403730571269989E-2</v>
      </c>
      <c r="H70" s="3">
        <v>-8.7148509919643402E-3</v>
      </c>
      <c r="I70" s="3">
        <v>8.7069207802414894E-3</v>
      </c>
      <c r="J70" s="3">
        <v>1.014973153360188E-3</v>
      </c>
      <c r="K70" s="3">
        <v>4.5876014046370983E-3</v>
      </c>
      <c r="L70" s="3">
        <v>-1.7407294362783432E-3</v>
      </c>
      <c r="M70" s="3">
        <v>1.5630719717592001E-3</v>
      </c>
      <c r="N70" s="3">
        <v>4.6560652554035187E-2</v>
      </c>
      <c r="O70" s="3">
        <v>-2.5891922414302826E-2</v>
      </c>
      <c r="P70" s="3">
        <v>1.8259482458233833E-2</v>
      </c>
      <c r="Q70" s="3">
        <v>-4.7387517988681793E-2</v>
      </c>
      <c r="R70" s="3">
        <v>3.5420399159193039E-2</v>
      </c>
      <c r="S70" s="3">
        <v>2.3369848728179932E-2</v>
      </c>
      <c r="T70" s="3">
        <v>-2.9192440211772919E-2</v>
      </c>
      <c r="U70" s="3">
        <v>2.5342663750052452E-2</v>
      </c>
      <c r="V70" s="3">
        <v>1.0435686446726322E-2</v>
      </c>
      <c r="W70" s="3">
        <v>-1.4883038587868214E-2</v>
      </c>
      <c r="Y70" s="1">
        <f t="shared" si="27"/>
        <v>5.9777249409971394E-4</v>
      </c>
    </row>
    <row r="71" spans="1:25">
      <c r="A71" s="1" t="s">
        <v>7</v>
      </c>
      <c r="B71" s="1" t="s">
        <v>29</v>
      </c>
      <c r="C71" s="3">
        <v>-1.564475242048502E-4</v>
      </c>
      <c r="D71" s="3">
        <v>1.0555766522884369E-2</v>
      </c>
      <c r="E71" s="3">
        <v>2.0047870930284262E-3</v>
      </c>
      <c r="F71" s="3">
        <v>8.3466991782188416E-3</v>
      </c>
      <c r="G71" s="3">
        <v>-1.3008821755647659E-2</v>
      </c>
      <c r="H71" s="3">
        <v>3.819076344370842E-2</v>
      </c>
      <c r="I71" s="3">
        <v>-2.2994009777903557E-3</v>
      </c>
      <c r="J71" s="3">
        <v>-3.4242499619722366E-2</v>
      </c>
      <c r="K71" s="3">
        <v>3.3802714198827744E-2</v>
      </c>
      <c r="L71" s="3">
        <v>-5.4730262607336044E-2</v>
      </c>
      <c r="M71" s="3">
        <v>-2.2426726296544075E-2</v>
      </c>
      <c r="N71" s="3">
        <v>5.1829139702022076E-3</v>
      </c>
      <c r="O71" s="3">
        <v>-4.7288473695516586E-2</v>
      </c>
      <c r="P71" s="3">
        <v>6.6106051206588745E-2</v>
      </c>
      <c r="Q71" s="3">
        <v>-9.6055762842297554E-3</v>
      </c>
      <c r="R71" s="3">
        <v>4.8531871289014816E-3</v>
      </c>
      <c r="S71" s="3">
        <v>5.7224370539188385E-2</v>
      </c>
      <c r="T71" s="3">
        <v>3.5880263894796371E-2</v>
      </c>
      <c r="U71" s="3">
        <v>2.7848787605762482E-2</v>
      </c>
      <c r="V71" s="3">
        <v>3.6388453096151352E-2</v>
      </c>
      <c r="W71" s="3">
        <v>1.0556949302554131E-2</v>
      </c>
      <c r="Y71" s="1">
        <f t="shared" si="27"/>
        <v>1.0018183520789491E-3</v>
      </c>
    </row>
    <row r="72" spans="1:25">
      <c r="A72" s="1" t="s">
        <v>8</v>
      </c>
      <c r="B72" s="1" t="s">
        <v>29</v>
      </c>
      <c r="C72" s="3">
        <v>-3.3109236974269152E-3</v>
      </c>
      <c r="D72" s="3">
        <v>-8.3500053733587265E-3</v>
      </c>
      <c r="E72" s="3">
        <v>2.0783829968422651E-3</v>
      </c>
      <c r="F72" s="3">
        <v>2.7951172087341547E-3</v>
      </c>
      <c r="G72" s="3">
        <v>1.2723219580948353E-2</v>
      </c>
      <c r="H72" s="3">
        <v>-3.1390979420393705E-3</v>
      </c>
      <c r="I72" s="3">
        <v>4.1291797533631325E-3</v>
      </c>
      <c r="J72" s="3">
        <v>1.8987705931067467E-2</v>
      </c>
      <c r="K72" s="3">
        <v>5.0410885363817215E-2</v>
      </c>
      <c r="L72" s="3">
        <v>3.2753799110651016E-2</v>
      </c>
      <c r="M72" s="3">
        <v>3.0918456614017487E-2</v>
      </c>
      <c r="N72" s="3">
        <v>8.9889384806156158E-2</v>
      </c>
      <c r="O72" s="3">
        <v>-3.1869928352534771E-3</v>
      </c>
      <c r="P72" s="3">
        <v>-0.12036602199077606</v>
      </c>
      <c r="Q72" s="3">
        <v>-1.4832399785518646E-2</v>
      </c>
      <c r="R72" s="3">
        <v>-1.2514413334429264E-2</v>
      </c>
      <c r="S72" s="3">
        <v>1.3931943103671074E-2</v>
      </c>
      <c r="T72" s="3">
        <v>1.4218566939234734E-2</v>
      </c>
      <c r="U72" s="3">
        <v>1.5279609709978104E-2</v>
      </c>
      <c r="V72" s="3">
        <v>-1.233298983424902E-2</v>
      </c>
      <c r="W72" s="3">
        <v>3.0669037252664566E-2</v>
      </c>
      <c r="Y72" s="1">
        <f t="shared" si="27"/>
        <v>1.4473017629939443E-3</v>
      </c>
    </row>
    <row r="73" spans="1:25">
      <c r="A73" s="1" t="s">
        <v>9</v>
      </c>
      <c r="B73" s="1" t="s">
        <v>29</v>
      </c>
      <c r="C73" s="3">
        <v>4.0747476741671562E-3</v>
      </c>
      <c r="D73" s="3">
        <v>-1.1588888242840767E-2</v>
      </c>
      <c r="E73" s="3">
        <v>1.6983902081847191E-2</v>
      </c>
      <c r="F73" s="3">
        <v>-3.8454493042081594E-3</v>
      </c>
      <c r="G73" s="3">
        <v>2.993749687448144E-3</v>
      </c>
      <c r="H73" s="3">
        <v>1.1059131473302841E-2</v>
      </c>
      <c r="I73" s="3">
        <v>3.9088800549507141E-2</v>
      </c>
      <c r="J73" s="3">
        <v>1.3516839593648911E-2</v>
      </c>
      <c r="K73" s="3">
        <v>4.935893788933754E-2</v>
      </c>
      <c r="L73" s="3">
        <v>1.6313621774315834E-2</v>
      </c>
      <c r="M73" s="3">
        <v>5.7519432157278061E-2</v>
      </c>
      <c r="N73" s="3">
        <v>-3.426867350935936E-2</v>
      </c>
      <c r="O73" s="3">
        <v>-1.0541808791458607E-2</v>
      </c>
      <c r="P73" s="3">
        <v>7.3409825563430786E-2</v>
      </c>
      <c r="Q73" s="3">
        <v>3.6741461604833603E-2</v>
      </c>
      <c r="R73" s="3">
        <v>-2.9414655640721321E-2</v>
      </c>
      <c r="S73" s="3">
        <v>3.3766642212867737E-2</v>
      </c>
      <c r="T73" s="3">
        <v>6.1734125018119812E-2</v>
      </c>
      <c r="U73" s="3">
        <v>1.5809670090675354E-2</v>
      </c>
      <c r="V73" s="3">
        <v>-1.8887493759393692E-2</v>
      </c>
      <c r="W73" s="3">
        <v>-2.6012541726231575E-2</v>
      </c>
      <c r="Y73" s="1">
        <f t="shared" si="27"/>
        <v>9.6039106115926223E-4</v>
      </c>
    </row>
    <row r="74" spans="1:25">
      <c r="A74" s="1" t="s">
        <v>10</v>
      </c>
      <c r="B74" s="1" t="s">
        <v>29</v>
      </c>
      <c r="C74" s="3">
        <v>-5.0709600327536464E-4</v>
      </c>
      <c r="D74" s="3">
        <v>1.4440715312957764E-2</v>
      </c>
      <c r="E74" s="3">
        <v>-9.479147382080555E-3</v>
      </c>
      <c r="F74" s="3">
        <v>1.9477767869830132E-2</v>
      </c>
      <c r="G74" s="3">
        <v>1.3309529982507229E-2</v>
      </c>
      <c r="H74" s="3">
        <v>3.469342365860939E-3</v>
      </c>
      <c r="I74" s="3">
        <v>2.5283761322498322E-2</v>
      </c>
      <c r="J74" s="3">
        <v>4.6144872903823853E-3</v>
      </c>
      <c r="K74" s="3">
        <v>1.1538550024852157E-3</v>
      </c>
      <c r="L74" s="3">
        <v>9.0469621121883392E-2</v>
      </c>
      <c r="M74" s="3">
        <v>3.1045230105519295E-2</v>
      </c>
      <c r="N74" s="3">
        <v>-1.0255030356347561E-3</v>
      </c>
      <c r="O74" s="3">
        <v>4.0291279554367065E-2</v>
      </c>
      <c r="P74" s="3">
        <v>-5.6829564273357391E-2</v>
      </c>
      <c r="Q74" s="3">
        <v>-8.1818168982863426E-3</v>
      </c>
      <c r="R74" s="3">
        <v>-4.7588210552930832E-2</v>
      </c>
      <c r="S74" s="3">
        <v>-1.0946627706289291E-2</v>
      </c>
      <c r="T74" s="3">
        <v>1.9638953730463982E-2</v>
      </c>
      <c r="U74" s="3">
        <v>-3.4094988368451595E-3</v>
      </c>
      <c r="V74" s="3">
        <v>-6.938982754945755E-3</v>
      </c>
      <c r="W74" s="3">
        <v>6.3322916626930237E-2</v>
      </c>
      <c r="Y74" s="1">
        <f t="shared" si="27"/>
        <v>1.0433882139106736E-3</v>
      </c>
    </row>
    <row r="75" spans="1:25">
      <c r="A75" s="1" t="s">
        <v>11</v>
      </c>
      <c r="B75" s="1" t="s">
        <v>29</v>
      </c>
      <c r="C75" s="3">
        <v>-2.1602215245366096E-2</v>
      </c>
      <c r="D75" s="3">
        <v>-2.1448401734232903E-2</v>
      </c>
      <c r="E75" s="3">
        <v>-4.4518858194351196E-3</v>
      </c>
      <c r="F75" s="3">
        <v>2.4958050344139338E-3</v>
      </c>
      <c r="G75" s="3">
        <v>6.0996594838798046E-3</v>
      </c>
      <c r="H75" s="3">
        <v>4.0199488401412964E-2</v>
      </c>
      <c r="I75" s="3">
        <v>-2.0255852490663528E-2</v>
      </c>
      <c r="J75" s="3">
        <v>-1.7629554495215416E-2</v>
      </c>
      <c r="K75" s="3">
        <v>-2.1693095564842224E-2</v>
      </c>
      <c r="L75" s="3">
        <v>-3.7001028656959534E-2</v>
      </c>
      <c r="M75" s="3">
        <v>5.2513308823108673E-2</v>
      </c>
      <c r="N75" s="3">
        <v>7.6280906796455383E-3</v>
      </c>
      <c r="O75" s="3">
        <v>-1.4803996309638023E-2</v>
      </c>
      <c r="P75" s="3">
        <v>3.7278983741998672E-2</v>
      </c>
      <c r="Q75" s="3">
        <v>-6.0519683174788952E-3</v>
      </c>
      <c r="R75" s="3">
        <v>-1.6836611554026604E-2</v>
      </c>
      <c r="S75" s="3">
        <v>1.4040856622159481E-2</v>
      </c>
      <c r="T75" s="3">
        <v>-1.0002978146076202E-2</v>
      </c>
      <c r="U75" s="3">
        <v>-9.5165595412254333E-3</v>
      </c>
      <c r="V75" s="3">
        <v>-3.0780129600316286E-3</v>
      </c>
      <c r="W75" s="3">
        <v>5.9526514261960983E-2</v>
      </c>
      <c r="Y75" s="1">
        <f t="shared" si="27"/>
        <v>6.9204327290107938E-4</v>
      </c>
    </row>
    <row r="76" spans="1:25">
      <c r="A76" s="1" t="s">
        <v>12</v>
      </c>
      <c r="B76" s="1" t="s">
        <v>29</v>
      </c>
      <c r="C76" s="3">
        <v>-2.8888266533613205E-3</v>
      </c>
      <c r="D76" s="3">
        <v>5.5809305049479008E-3</v>
      </c>
      <c r="E76" s="3">
        <v>1.5399285592138767E-2</v>
      </c>
      <c r="F76" s="3">
        <v>1.0706042870879173E-2</v>
      </c>
      <c r="G76" s="3">
        <v>-2.6720348978415132E-4</v>
      </c>
      <c r="H76" s="3">
        <v>2.156861312687397E-2</v>
      </c>
      <c r="I76" s="3">
        <v>2.5982790975831449E-4</v>
      </c>
      <c r="J76" s="3">
        <v>2.8439159505069256E-3</v>
      </c>
      <c r="K76" s="3">
        <v>8.1191055476665497E-2</v>
      </c>
      <c r="L76" s="3">
        <v>-6.6429004073143005E-2</v>
      </c>
      <c r="M76" s="3">
        <v>8.2950346171855927E-2</v>
      </c>
      <c r="N76" s="3">
        <v>-9.337422251701355E-2</v>
      </c>
      <c r="O76" s="3">
        <v>-3.4709818661212921E-2</v>
      </c>
      <c r="P76" s="3">
        <v>4.8479560762643814E-2</v>
      </c>
      <c r="Q76" s="3">
        <v>2.3826232645660639E-3</v>
      </c>
      <c r="R76" s="3">
        <v>-2.7695653960108757E-2</v>
      </c>
      <c r="S76" s="3">
        <v>-1.7166825011372566E-2</v>
      </c>
      <c r="T76" s="3">
        <v>5.217377096414566E-2</v>
      </c>
      <c r="U76" s="3">
        <v>-7.4001015163958073E-3</v>
      </c>
      <c r="V76" s="3">
        <v>-7.8901477158069611E-2</v>
      </c>
      <c r="W76" s="3">
        <v>1.4848743565380573E-2</v>
      </c>
      <c r="Y76" s="1">
        <f t="shared" si="27"/>
        <v>2.0654949909130831E-3</v>
      </c>
    </row>
    <row r="77" spans="1:25">
      <c r="A77" s="1" t="s">
        <v>13</v>
      </c>
      <c r="B77" s="1" t="s">
        <v>29</v>
      </c>
      <c r="C77" s="3">
        <v>-5.0507120788097382E-2</v>
      </c>
      <c r="D77" s="3">
        <v>4.5137065462768078E-3</v>
      </c>
      <c r="E77" s="3">
        <v>1.640254445374012E-2</v>
      </c>
      <c r="F77" s="3">
        <v>1.9295843318104744E-2</v>
      </c>
      <c r="G77" s="3">
        <v>-2.562439301982522E-3</v>
      </c>
      <c r="H77" s="3">
        <v>-4.8198574222624302E-3</v>
      </c>
      <c r="I77" s="3">
        <v>2.2967047989368439E-2</v>
      </c>
      <c r="J77" s="3">
        <v>-7.7351108193397522E-3</v>
      </c>
      <c r="K77" s="3">
        <v>-6.2283467501401901E-2</v>
      </c>
      <c r="L77" s="3">
        <v>0.11388670653104782</v>
      </c>
      <c r="M77" s="3">
        <v>8.0118820071220398E-2</v>
      </c>
      <c r="N77" s="3">
        <v>2.402172889560461E-3</v>
      </c>
      <c r="O77" s="3">
        <v>7.7461861073970795E-2</v>
      </c>
      <c r="P77" s="3">
        <v>-5.1491677761077881E-2</v>
      </c>
      <c r="Q77" s="3">
        <v>-3.1514383852481842E-2</v>
      </c>
      <c r="R77" s="3">
        <v>-3.2138224691152573E-2</v>
      </c>
      <c r="S77" s="3">
        <v>3.3204641193151474E-2</v>
      </c>
      <c r="T77" s="3">
        <v>-1.3017518445849419E-2</v>
      </c>
      <c r="U77" s="3">
        <v>-8.1516437232494354E-2</v>
      </c>
      <c r="V77" s="3">
        <v>2.5318387895822525E-2</v>
      </c>
      <c r="W77" s="3">
        <v>-1.7868379130959511E-2</v>
      </c>
      <c r="Y77" s="1">
        <f t="shared" si="27"/>
        <v>2.3291194425868497E-3</v>
      </c>
    </row>
    <row r="78" spans="1:25">
      <c r="A78" s="1" t="s">
        <v>14</v>
      </c>
      <c r="B78" s="1" t="s">
        <v>29</v>
      </c>
      <c r="C78" s="3">
        <v>8.4873400628566742E-3</v>
      </c>
      <c r="D78" s="3">
        <v>6.9979145191609859E-3</v>
      </c>
      <c r="E78" s="3">
        <v>6.142202764749527E-3</v>
      </c>
      <c r="F78" s="3">
        <v>-8.7962094694375992E-3</v>
      </c>
      <c r="G78" s="3">
        <v>-1.1065025813877583E-2</v>
      </c>
      <c r="H78" s="3">
        <v>-2.5385692715644836E-2</v>
      </c>
      <c r="I78" s="3">
        <v>-2.2261021658778191E-2</v>
      </c>
      <c r="J78" s="3">
        <v>6.4499042928218842E-3</v>
      </c>
      <c r="K78" s="3">
        <v>-5.2202802151441574E-2</v>
      </c>
      <c r="L78" s="3">
        <v>-7.9639581963419914E-3</v>
      </c>
      <c r="M78" s="3">
        <v>-6.0727924108505249E-2</v>
      </c>
      <c r="N78" s="3">
        <v>9.660300612449646E-2</v>
      </c>
      <c r="O78" s="3">
        <v>-8.0635827034711838E-3</v>
      </c>
      <c r="P78" s="3">
        <v>-5.7522065937519073E-2</v>
      </c>
      <c r="Q78" s="3">
        <v>1.022703479975462E-2</v>
      </c>
      <c r="R78" s="3">
        <v>7.8324444591999054E-2</v>
      </c>
      <c r="S78" s="3">
        <v>-4.0958978235721588E-2</v>
      </c>
      <c r="T78" s="3">
        <v>-2.5581667199730873E-2</v>
      </c>
      <c r="U78" s="3">
        <v>-4.179270938038826E-3</v>
      </c>
      <c r="V78" s="3">
        <v>2.8507744893431664E-2</v>
      </c>
      <c r="W78" s="3">
        <v>-2.6079915463924408E-2</v>
      </c>
      <c r="Y78" s="1">
        <f t="shared" si="27"/>
        <v>1.511897048391491E-3</v>
      </c>
    </row>
    <row r="79" spans="1:25">
      <c r="A79" s="1" t="s">
        <v>15</v>
      </c>
      <c r="B79" s="1" t="s">
        <v>29</v>
      </c>
      <c r="C79" s="3">
        <v>2.6743721682578325E-3</v>
      </c>
      <c r="D79" s="3">
        <v>-8.5360091179609299E-4</v>
      </c>
      <c r="E79" s="3">
        <v>7.966197095811367E-3</v>
      </c>
      <c r="F79" s="3">
        <v>4.8988754861056805E-3</v>
      </c>
      <c r="G79" s="3">
        <v>-1.1220429092645645E-2</v>
      </c>
      <c r="H79" s="3">
        <v>1.3200166635215282E-2</v>
      </c>
      <c r="I79" s="3">
        <v>1.2659362982958555E-3</v>
      </c>
      <c r="J79" s="3">
        <v>1.1614573188126087E-2</v>
      </c>
      <c r="K79" s="3">
        <v>-1.5265803784132004E-2</v>
      </c>
      <c r="L79" s="3">
        <v>-3.4816086292266846E-2</v>
      </c>
      <c r="M79" s="3">
        <v>1.5969645231962204E-2</v>
      </c>
      <c r="N79" s="3">
        <v>-3.5325281322002411E-2</v>
      </c>
      <c r="O79" s="3">
        <v>-8.2283224910497665E-3</v>
      </c>
      <c r="P79" s="3">
        <v>8.3033256232738495E-3</v>
      </c>
      <c r="Q79" s="3">
        <v>2.0576696842908859E-3</v>
      </c>
      <c r="R79" s="3">
        <v>-4.5475628226995468E-2</v>
      </c>
      <c r="S79" s="3">
        <v>-4.2891941964626312E-2</v>
      </c>
      <c r="T79" s="3">
        <v>-3.0015294905751944E-3</v>
      </c>
      <c r="U79" s="3">
        <v>-3.9047680795192719E-2</v>
      </c>
      <c r="V79" s="3">
        <v>4.7071304172277451E-2</v>
      </c>
      <c r="W79" s="3">
        <v>-6.8335272371768951E-3</v>
      </c>
      <c r="Y79" s="1">
        <f t="shared" si="27"/>
        <v>5.272716248844074E-4</v>
      </c>
    </row>
    <row r="80" spans="1:25">
      <c r="A80" s="1" t="s">
        <v>16</v>
      </c>
      <c r="B80" s="1" t="s">
        <v>29</v>
      </c>
      <c r="C80" s="4">
        <v>-6.9883478388773901E-3</v>
      </c>
      <c r="D80" s="4">
        <v>4.9445073364348001E-3</v>
      </c>
      <c r="E80" s="4">
        <v>1.1937380558145401E-2</v>
      </c>
      <c r="F80" s="4">
        <v>3.9933791678968301E-2</v>
      </c>
      <c r="G80" s="4">
        <v>1.41450373979196E-3</v>
      </c>
      <c r="H80" s="4">
        <v>-9.6135307645944801E-3</v>
      </c>
      <c r="I80" s="4">
        <v>2.8593310846441E-3</v>
      </c>
      <c r="J80" s="4">
        <v>-4.30089647982363E-2</v>
      </c>
      <c r="K80" s="4">
        <v>-1.0733656476607999E-3</v>
      </c>
      <c r="L80" s="4">
        <v>-3.7046255372755799E-3</v>
      </c>
      <c r="M80" s="4">
        <v>2.9841159058002099E-2</v>
      </c>
      <c r="N80" s="4">
        <v>-6.3328720047598194E-2</v>
      </c>
      <c r="O80" s="4">
        <v>4.1794510807916699E-2</v>
      </c>
      <c r="P80" s="4">
        <v>6.2714603383381098E-2</v>
      </c>
      <c r="Q80" s="4">
        <v>1.02848253714133E-2</v>
      </c>
      <c r="R80" s="4">
        <v>-2.8000369933111901E-2</v>
      </c>
      <c r="S80" s="4">
        <v>-1.10631012504803E-2</v>
      </c>
      <c r="T80" s="4">
        <v>-1.451577167384E-2</v>
      </c>
      <c r="U80" s="4">
        <v>-3.0628688692219401E-4</v>
      </c>
      <c r="V80" s="4">
        <v>-2.6703870495492301E-2</v>
      </c>
      <c r="W80" s="4">
        <v>0.106110341147655</v>
      </c>
      <c r="Y80" s="1">
        <f t="shared" si="27"/>
        <v>1.3521886053522061E-3</v>
      </c>
    </row>
    <row r="81" spans="1:25">
      <c r="A81" s="1" t="s">
        <v>17</v>
      </c>
      <c r="B81" s="1" t="s">
        <v>29</v>
      </c>
      <c r="C81" s="4">
        <v>-1.4122883764273E-2</v>
      </c>
      <c r="D81" s="4">
        <v>-1.6822281404692101E-3</v>
      </c>
      <c r="E81" s="4">
        <v>-1.62169375010341E-2</v>
      </c>
      <c r="F81" s="4">
        <v>7.68134453110636E-3</v>
      </c>
      <c r="G81" s="4">
        <v>-1.9007506955078399E-2</v>
      </c>
      <c r="H81" s="4">
        <v>1.3033462186572E-2</v>
      </c>
      <c r="I81" s="4">
        <v>2.79385732355211E-2</v>
      </c>
      <c r="J81" s="4">
        <v>-2.1663709163176101E-2</v>
      </c>
      <c r="K81" s="4">
        <v>-5.0108913255725203E-2</v>
      </c>
      <c r="L81" s="4">
        <v>-3.2889109096387502E-2</v>
      </c>
      <c r="M81" s="4">
        <v>3.0478449045456199E-2</v>
      </c>
      <c r="N81" s="4">
        <v>-7.9373610606391004E-2</v>
      </c>
      <c r="O81" s="4">
        <v>3.8631845214170298E-2</v>
      </c>
      <c r="P81" s="4">
        <v>-5.5342523712973997E-2</v>
      </c>
      <c r="Q81" s="4">
        <v>2.6989791649842899E-3</v>
      </c>
      <c r="R81" s="4">
        <v>-4.96978826385088E-2</v>
      </c>
      <c r="S81" s="4">
        <v>-2.9645502879583001E-2</v>
      </c>
      <c r="T81" s="4">
        <v>2.5226127586793598E-3</v>
      </c>
      <c r="U81" s="4">
        <v>1.31683800396668E-2</v>
      </c>
      <c r="V81" s="4">
        <v>7.6323721359783298E-2</v>
      </c>
      <c r="W81" s="4">
        <v>-1.27147129644901E-2</v>
      </c>
      <c r="Y81" s="1">
        <f t="shared" si="27"/>
        <v>1.291449842217968E-3</v>
      </c>
    </row>
    <row r="82" spans="1:25">
      <c r="A82" s="1" t="s">
        <v>18</v>
      </c>
      <c r="B82" s="1" t="s">
        <v>29</v>
      </c>
      <c r="C82" s="3">
        <v>2.5973832234740257E-2</v>
      </c>
      <c r="D82" s="3">
        <v>-1.3024460524320602E-2</v>
      </c>
      <c r="E82" s="3">
        <v>-5.0749713554978371E-3</v>
      </c>
      <c r="F82" s="3">
        <v>5.1219230517745018E-3</v>
      </c>
      <c r="G82" s="3">
        <v>4.0391501970589161E-3</v>
      </c>
      <c r="H82" s="3">
        <v>3.2065999694168568E-3</v>
      </c>
      <c r="I82" s="3">
        <v>-1.3577908277511597E-2</v>
      </c>
      <c r="J82" s="3">
        <v>4.8192148096859455E-3</v>
      </c>
      <c r="K82" s="3">
        <v>-1.7596989870071411E-2</v>
      </c>
      <c r="L82" s="3">
        <v>4.606911912560463E-2</v>
      </c>
      <c r="M82" s="3">
        <v>6.6076397895812988E-2</v>
      </c>
      <c r="N82" s="3">
        <v>3.7964776158332825E-2</v>
      </c>
      <c r="O82" s="3">
        <v>-2.6140319183468819E-2</v>
      </c>
      <c r="P82" s="3">
        <v>-0.10770177096128464</v>
      </c>
      <c r="Q82" s="3">
        <v>5.8923617005348206E-2</v>
      </c>
      <c r="R82" s="3">
        <v>1.4985683374106884E-2</v>
      </c>
      <c r="S82" s="3">
        <v>2.7095450088381767E-2</v>
      </c>
      <c r="T82" s="3">
        <v>-4.4200953096151352E-2</v>
      </c>
      <c r="U82" s="3">
        <v>3.8318841252475977E-3</v>
      </c>
      <c r="V82" s="3">
        <v>1.2136891484260559E-2</v>
      </c>
      <c r="W82" s="3">
        <v>1.0921900160610676E-2</v>
      </c>
      <c r="Y82" s="1">
        <f t="shared" si="27"/>
        <v>1.3949591077086283E-3</v>
      </c>
    </row>
    <row r="83" spans="1:25">
      <c r="A83" s="1" t="s">
        <v>19</v>
      </c>
      <c r="B83" s="1" t="s">
        <v>29</v>
      </c>
      <c r="C83" s="3">
        <v>4.7076929360628128E-2</v>
      </c>
      <c r="D83" s="3">
        <v>-2.8177762404084206E-2</v>
      </c>
      <c r="E83" s="3">
        <v>-9.2409998178482056E-3</v>
      </c>
      <c r="F83" s="3">
        <v>-2.4381361901760101E-2</v>
      </c>
      <c r="G83" s="3">
        <v>8.1711448729038239E-3</v>
      </c>
      <c r="H83" s="3">
        <v>1.8508702516555786E-2</v>
      </c>
      <c r="I83" s="3">
        <v>-1.0662153363227844E-3</v>
      </c>
      <c r="J83" s="3">
        <v>-3.0112156644463539E-2</v>
      </c>
      <c r="K83" s="3">
        <v>-8.0296725034713745E-2</v>
      </c>
      <c r="L83" s="3">
        <v>3.5617981106042862E-2</v>
      </c>
      <c r="M83" s="3">
        <v>-9.4548603519797325E-3</v>
      </c>
      <c r="N83" s="3">
        <v>-2.5466717779636383E-2</v>
      </c>
      <c r="O83" s="3">
        <v>2.0324291661381721E-2</v>
      </c>
      <c r="P83" s="3">
        <v>-5.1391441375017166E-2</v>
      </c>
      <c r="Q83" s="3">
        <v>1.5589971095323563E-2</v>
      </c>
      <c r="R83" s="3">
        <v>-3.910430520772934E-2</v>
      </c>
      <c r="S83" s="3">
        <v>5.441279336810112E-2</v>
      </c>
      <c r="T83" s="3">
        <v>6.135447695851326E-2</v>
      </c>
      <c r="U83" s="3">
        <v>9.5459623262286186E-3</v>
      </c>
      <c r="V83" s="3">
        <v>4.3900027871131897E-2</v>
      </c>
      <c r="W83" s="3">
        <v>-1.4224148355424404E-2</v>
      </c>
      <c r="Y83" s="1">
        <f t="shared" si="27"/>
        <v>1.3616730532943532E-3</v>
      </c>
    </row>
    <row r="84" spans="1:25">
      <c r="A84" s="1" t="s">
        <v>20</v>
      </c>
      <c r="B84" s="1" t="s">
        <v>29</v>
      </c>
      <c r="C84" s="3">
        <v>-1.7446478828787804E-2</v>
      </c>
      <c r="D84" s="3">
        <v>7.7232429757714272E-3</v>
      </c>
      <c r="E84" s="3">
        <v>-1.0836885310709476E-2</v>
      </c>
      <c r="F84" s="3">
        <v>7.0686074905097485E-3</v>
      </c>
      <c r="G84" s="3">
        <v>4.5303655788302422E-3</v>
      </c>
      <c r="H84" s="3">
        <v>1.2963706627488136E-2</v>
      </c>
      <c r="I84" s="3">
        <v>1.3151192106306553E-2</v>
      </c>
      <c r="J84" s="3">
        <v>2.6812371797859669E-3</v>
      </c>
      <c r="K84" s="3">
        <v>-5.4731383919715881E-2</v>
      </c>
      <c r="L84" s="3">
        <v>6.7595586180686951E-2</v>
      </c>
      <c r="M84" s="3">
        <v>-9.0452708303928375E-2</v>
      </c>
      <c r="N84" s="3">
        <v>-3.4410063177347183E-2</v>
      </c>
      <c r="O84" s="3">
        <v>-9.9274434149265289E-2</v>
      </c>
      <c r="P84" s="3">
        <v>9.1106340289115906E-2</v>
      </c>
      <c r="Q84" s="3">
        <v>-0.1624554842710495</v>
      </c>
      <c r="R84" s="3">
        <v>0.10850944370031357</v>
      </c>
      <c r="S84" s="3">
        <v>8.4788590669631958E-2</v>
      </c>
      <c r="T84" s="3">
        <v>-4.9054484814405441E-2</v>
      </c>
      <c r="U84" s="3">
        <v>-4.9370605498552322E-2</v>
      </c>
      <c r="V84" s="3">
        <v>-4.9092035740613937E-2</v>
      </c>
      <c r="W84" s="3">
        <v>5.4414089769124985E-2</v>
      </c>
      <c r="Y84" s="1">
        <f t="shared" si="27"/>
        <v>4.5148704608521557E-3</v>
      </c>
    </row>
    <row r="85" spans="1:25">
      <c r="A85" s="1" t="s">
        <v>21</v>
      </c>
      <c r="B85" s="1" t="s">
        <v>29</v>
      </c>
      <c r="C85" s="3">
        <v>-1.4839250594377518E-2</v>
      </c>
      <c r="D85" s="3">
        <v>-9.2245535925030708E-3</v>
      </c>
      <c r="E85" s="3">
        <v>2.9311569407582283E-2</v>
      </c>
      <c r="F85" s="3">
        <v>1.7159853130578995E-2</v>
      </c>
      <c r="G85" s="3">
        <v>1.185321481898427E-3</v>
      </c>
      <c r="H85" s="3">
        <v>7.6610678806900978E-3</v>
      </c>
      <c r="I85" s="3">
        <v>-5.0930045545101166E-2</v>
      </c>
      <c r="J85" s="3">
        <v>-6.6230003722012043E-3</v>
      </c>
      <c r="K85" s="3">
        <v>-0.14794300496578217</v>
      </c>
      <c r="L85" s="3">
        <v>-7.8596904873847961E-2</v>
      </c>
      <c r="M85" s="3">
        <v>-3.1169094145298004E-2</v>
      </c>
      <c r="N85" s="3">
        <v>-9.6202626824378967E-2</v>
      </c>
      <c r="O85" s="3">
        <v>2.427687868475914E-2</v>
      </c>
      <c r="P85" s="3">
        <v>-5.0098570063710213E-3</v>
      </c>
      <c r="Q85" s="3">
        <v>3.8927048444747925E-2</v>
      </c>
      <c r="R85" s="3">
        <v>-1.9895096775144339E-3</v>
      </c>
      <c r="S85" s="3">
        <v>0.10048029571771622</v>
      </c>
      <c r="T85" s="3">
        <v>2.2146694362163544E-2</v>
      </c>
      <c r="U85" s="3">
        <v>-1.1104926466941833E-2</v>
      </c>
      <c r="V85" s="3">
        <v>3.617454320192337E-2</v>
      </c>
      <c r="W85" s="3">
        <v>5.1211996469646692E-4</v>
      </c>
      <c r="Y85" s="1">
        <f t="shared" si="27"/>
        <v>2.7564424811265796E-3</v>
      </c>
    </row>
    <row r="86" spans="1:25">
      <c r="A86" s="1" t="s">
        <v>22</v>
      </c>
      <c r="B86" s="1" t="s">
        <v>29</v>
      </c>
      <c r="C86" s="3">
        <v>-2.316640131175518E-2</v>
      </c>
      <c r="D86" s="3">
        <v>-8.1529896706342697E-3</v>
      </c>
      <c r="E86" s="3">
        <v>1.2098402716219425E-2</v>
      </c>
      <c r="F86" s="3">
        <v>3.8286749273538589E-2</v>
      </c>
      <c r="G86" s="3">
        <v>2.5246299803256989E-2</v>
      </c>
      <c r="H86" s="3">
        <v>2.8678487986326218E-2</v>
      </c>
      <c r="I86" s="3">
        <v>-2.4101791903376579E-2</v>
      </c>
      <c r="J86" s="3">
        <v>2.1901141852140427E-2</v>
      </c>
      <c r="K86" s="3">
        <v>1.1429916135966778E-2</v>
      </c>
      <c r="L86" s="3">
        <v>-6.4588576555252075E-2</v>
      </c>
      <c r="M86" s="3">
        <v>9.8764590919017792E-2</v>
      </c>
      <c r="N86" s="3">
        <v>-0.10395312309265137</v>
      </c>
      <c r="O86" s="3">
        <v>-4.7485709190368652E-2</v>
      </c>
      <c r="P86" s="3">
        <v>-2.5183649733662605E-2</v>
      </c>
      <c r="Q86" s="3">
        <v>2.5376912672072649E-3</v>
      </c>
      <c r="R86" s="3">
        <v>-0.14181804656982422</v>
      </c>
      <c r="S86" s="3">
        <v>2.7481840923428535E-2</v>
      </c>
      <c r="T86" s="3">
        <v>-1.5745054930448532E-2</v>
      </c>
      <c r="U86" s="3">
        <v>-3.8015510886907578E-2</v>
      </c>
      <c r="V86" s="3">
        <v>4.9425149336457253E-3</v>
      </c>
      <c r="W86" s="3">
        <v>5.417376384139061E-2</v>
      </c>
      <c r="Y86" s="1">
        <f t="shared" si="27"/>
        <v>2.8345742512339944E-3</v>
      </c>
    </row>
    <row r="87" spans="1:25">
      <c r="A87" s="1" t="s">
        <v>23</v>
      </c>
      <c r="B87" s="1" t="s">
        <v>29</v>
      </c>
      <c r="C87" s="3">
        <v>1.3418853050097823E-3</v>
      </c>
      <c r="D87" s="3">
        <v>-1.1967887170612812E-2</v>
      </c>
      <c r="E87" s="3">
        <v>-1.629212056286633E-3</v>
      </c>
      <c r="F87" s="3">
        <v>9.0005313977599144E-3</v>
      </c>
      <c r="G87" s="3">
        <v>-8.6168162524700165E-3</v>
      </c>
      <c r="H87" s="3">
        <v>3.0458062887191772E-2</v>
      </c>
      <c r="I87" s="3">
        <v>-1.4417118392884731E-2</v>
      </c>
      <c r="J87" s="3">
        <v>1.8155379220843315E-2</v>
      </c>
      <c r="K87" s="3">
        <v>3.9609530940651894E-3</v>
      </c>
      <c r="L87" s="3">
        <v>-2.6224240660667419E-2</v>
      </c>
      <c r="M87" s="3">
        <v>-3.3205565065145493E-2</v>
      </c>
      <c r="N87" s="3">
        <v>-4.8168683424592018E-3</v>
      </c>
      <c r="O87" s="3">
        <v>4.4405777007341385E-2</v>
      </c>
      <c r="P87" s="3">
        <v>3.916359506547451E-3</v>
      </c>
      <c r="Q87" s="3">
        <v>-3.3243417739868164E-2</v>
      </c>
      <c r="R87" s="3">
        <v>-4.1365351527929306E-2</v>
      </c>
      <c r="S87" s="3">
        <v>1.2174422154203057E-3</v>
      </c>
      <c r="T87" s="3">
        <v>-1.1788162402808666E-2</v>
      </c>
      <c r="U87" s="3">
        <v>1.1115239933133125E-2</v>
      </c>
      <c r="V87" s="3">
        <v>4.0873367339372635E-2</v>
      </c>
      <c r="W87" s="3">
        <v>-3.400827944278717E-2</v>
      </c>
      <c r="Y87" s="1">
        <f t="shared" si="27"/>
        <v>5.6690499449657951E-4</v>
      </c>
    </row>
    <row r="88" spans="1:25">
      <c r="A88" s="1" t="s">
        <v>24</v>
      </c>
      <c r="B88" s="1" t="s">
        <v>29</v>
      </c>
      <c r="C88" s="3">
        <v>-9.3189021572470665E-3</v>
      </c>
      <c r="D88" s="3">
        <v>5.9745674952864647E-3</v>
      </c>
      <c r="E88" s="3">
        <v>1.7817510291934013E-2</v>
      </c>
      <c r="F88" s="3">
        <v>1.3927215710282326E-2</v>
      </c>
      <c r="G88" s="3">
        <v>-2.4248972535133362E-2</v>
      </c>
      <c r="H88" s="3">
        <v>7.0103658363223076E-3</v>
      </c>
      <c r="I88" s="3">
        <v>-7.945405668579042E-4</v>
      </c>
      <c r="J88" s="3">
        <v>1.3680516742169857E-2</v>
      </c>
      <c r="K88" s="3">
        <v>7.1089386940002441E-2</v>
      </c>
      <c r="L88" s="3">
        <v>1.2144432403147221E-2</v>
      </c>
      <c r="M88" s="3">
        <v>9.0879715979099274E-2</v>
      </c>
      <c r="N88" s="3">
        <v>-4.0696471929550171E-2</v>
      </c>
      <c r="O88" s="3">
        <v>6.8107888102531433E-2</v>
      </c>
      <c r="P88" s="3">
        <v>9.7139673307538033E-3</v>
      </c>
      <c r="Q88" s="3">
        <v>-1.2831404805183411E-2</v>
      </c>
      <c r="R88" s="3">
        <v>-5.8909796178340912E-2</v>
      </c>
      <c r="S88" s="3">
        <v>9.1561637818813324E-3</v>
      </c>
      <c r="T88" s="3">
        <v>-7.9613697016611695E-4</v>
      </c>
      <c r="U88" s="3">
        <v>1.8828745931386948E-2</v>
      </c>
      <c r="V88" s="3">
        <v>4.073956236243248E-2</v>
      </c>
      <c r="W88" s="3">
        <v>1.4726960100233555E-2</v>
      </c>
      <c r="Y88" s="1">
        <f t="shared" si="27"/>
        <v>1.2186324309820798E-3</v>
      </c>
    </row>
    <row r="89" spans="1:25">
      <c r="A89" s="1" t="s">
        <v>25</v>
      </c>
      <c r="B89" s="1" t="s">
        <v>29</v>
      </c>
      <c r="C89" s="3">
        <v>-2.8623281046748161E-2</v>
      </c>
      <c r="D89" s="3">
        <v>3.0522951856255531E-3</v>
      </c>
      <c r="E89" s="3">
        <v>7.7009708620607853E-3</v>
      </c>
      <c r="F89" s="3">
        <v>6.9159953854978085E-3</v>
      </c>
      <c r="G89" s="3">
        <v>1.8320251256227493E-2</v>
      </c>
      <c r="H89" s="3">
        <v>1.768960990011692E-2</v>
      </c>
      <c r="I89" s="3">
        <v>1.6020061448216438E-2</v>
      </c>
      <c r="J89" s="3">
        <v>1.7844783142209053E-3</v>
      </c>
      <c r="K89" s="3">
        <v>6.3490301370620728E-2</v>
      </c>
      <c r="L89" s="3">
        <v>-5.4127596318721771E-2</v>
      </c>
      <c r="M89" s="3">
        <v>-2.8962805867195129E-2</v>
      </c>
      <c r="N89" s="3">
        <v>-1.4578187838196754E-2</v>
      </c>
      <c r="O89" s="3">
        <v>4.2536322027444839E-2</v>
      </c>
      <c r="P89" s="3">
        <v>7.2976291179656982E-2</v>
      </c>
      <c r="Q89" s="3">
        <v>-4.4819172471761703E-2</v>
      </c>
      <c r="R89" s="3">
        <v>-5.4869811981916428E-2</v>
      </c>
      <c r="S89" s="3">
        <v>5.3846791386604309E-2</v>
      </c>
      <c r="T89" s="3">
        <v>-3.8801718503236771E-2</v>
      </c>
      <c r="U89" s="3">
        <v>-5.0711654126644135E-2</v>
      </c>
      <c r="V89" s="3">
        <v>1.4997400343418121E-2</v>
      </c>
      <c r="W89" s="3">
        <v>-1.8114274367690086E-2</v>
      </c>
      <c r="Y89" s="1">
        <f t="shared" si="27"/>
        <v>1.4765352047167459E-3</v>
      </c>
    </row>
    <row r="90" spans="1:25">
      <c r="A90" s="1" t="s">
        <v>26</v>
      </c>
      <c r="B90" s="1" t="s">
        <v>29</v>
      </c>
      <c r="C90" s="3">
        <v>-1.2239518575370312E-2</v>
      </c>
      <c r="D90" s="3">
        <v>4.6519790776073933E-3</v>
      </c>
      <c r="E90" s="3">
        <v>1.5767034143209457E-2</v>
      </c>
      <c r="F90" s="3">
        <v>1.4753174036741257E-2</v>
      </c>
      <c r="G90" s="3">
        <v>2.6806669775396585E-3</v>
      </c>
      <c r="H90" s="3">
        <v>8.05666483938694E-3</v>
      </c>
      <c r="I90" s="3">
        <v>2.4807510897517204E-2</v>
      </c>
      <c r="J90" s="3">
        <v>-6.4615136943757534E-3</v>
      </c>
      <c r="K90" s="3">
        <v>-1.561332680284977E-2</v>
      </c>
      <c r="L90" s="3">
        <v>-9.6996864303946495E-3</v>
      </c>
      <c r="M90" s="3">
        <v>-0.31623902916908264</v>
      </c>
      <c r="N90" s="3">
        <v>-2.3903775960206985E-2</v>
      </c>
      <c r="O90" s="3">
        <v>-3.4442669712007046E-3</v>
      </c>
      <c r="P90" s="3">
        <v>-0.12681794166564941</v>
      </c>
      <c r="Q90" s="3">
        <v>1.724512130022049E-2</v>
      </c>
      <c r="R90" s="3">
        <v>6.9071345031261444E-2</v>
      </c>
      <c r="S90" s="3">
        <v>9.3199066817760468E-2</v>
      </c>
      <c r="T90" s="3">
        <v>3.5082116723060608E-2</v>
      </c>
      <c r="U90" s="3">
        <v>2.0543968304991722E-2</v>
      </c>
      <c r="V90" s="3">
        <v>-1.0695104487240314E-2</v>
      </c>
      <c r="W90" s="3">
        <v>-6.5379678271710873E-3</v>
      </c>
      <c r="Y90" s="1">
        <f t="shared" si="27"/>
        <v>6.5757246199351152E-3</v>
      </c>
    </row>
  </sheetData>
  <conditionalFormatting sqref="C7:W7">
    <cfRule type="cellIs" dxfId="5" priority="3" operator="lessThan">
      <formula>0.1</formula>
    </cfRule>
  </conditionalFormatting>
  <conditionalFormatting sqref="C17:W17">
    <cfRule type="cellIs" dxfId="4" priority="2" operator="lessThan">
      <formula>0.1</formula>
    </cfRule>
  </conditionalFormatting>
  <conditionalFormatting sqref="C28:W28">
    <cfRule type="cellIs" dxfId="3" priority="1" operator="lessThan">
      <formula>0.1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90"/>
  <sheetViews>
    <sheetView topLeftCell="P1" workbookViewId="0">
      <selection activeCell="C18" sqref="C18:W21"/>
    </sheetView>
  </sheetViews>
  <sheetFormatPr baseColWidth="10" defaultColWidth="8.88671875" defaultRowHeight="14.4"/>
  <cols>
    <col min="1" max="1" width="12.33203125" bestFit="1" customWidth="1"/>
    <col min="2" max="2" width="28.77734375" bestFit="1" customWidth="1"/>
    <col min="3" max="3" width="24.88671875" bestFit="1" customWidth="1"/>
    <col min="4" max="12" width="23.88671875" bestFit="1" customWidth="1"/>
    <col min="13" max="22" width="22.88671875" bestFit="1" customWidth="1"/>
    <col min="23" max="23" width="23.88671875" bestFit="1" customWidth="1"/>
  </cols>
  <sheetData>
    <row r="1" spans="2:25">
      <c r="B1" s="1"/>
      <c r="C1" s="6">
        <v>-10</v>
      </c>
      <c r="D1" s="6">
        <v>-9</v>
      </c>
      <c r="E1" s="6">
        <v>-8</v>
      </c>
      <c r="F1" s="6">
        <v>-7</v>
      </c>
      <c r="G1" s="6">
        <v>-6</v>
      </c>
      <c r="H1" s="6">
        <v>-5</v>
      </c>
      <c r="I1" s="6">
        <v>-4</v>
      </c>
      <c r="J1" s="6">
        <v>-3</v>
      </c>
      <c r="K1" s="6">
        <v>-2</v>
      </c>
      <c r="L1" s="6">
        <v>-1</v>
      </c>
      <c r="M1" s="6">
        <v>0</v>
      </c>
      <c r="N1" s="6">
        <v>1</v>
      </c>
      <c r="O1" s="6">
        <v>2</v>
      </c>
      <c r="P1" s="6">
        <v>3</v>
      </c>
      <c r="Q1" s="6">
        <v>4</v>
      </c>
      <c r="R1" s="6">
        <v>5</v>
      </c>
      <c r="S1" s="6">
        <v>6</v>
      </c>
      <c r="T1" s="6">
        <v>7</v>
      </c>
      <c r="U1" s="6">
        <v>8</v>
      </c>
      <c r="V1" s="6">
        <v>9</v>
      </c>
      <c r="W1" s="6">
        <v>10</v>
      </c>
    </row>
    <row r="2" spans="2:25">
      <c r="B2" s="1"/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>
        <v>11</v>
      </c>
      <c r="N2" s="7">
        <v>12</v>
      </c>
      <c r="O2" s="7">
        <v>13</v>
      </c>
      <c r="P2" s="7">
        <v>14</v>
      </c>
      <c r="Q2" s="7">
        <v>15</v>
      </c>
      <c r="R2" s="7">
        <v>16</v>
      </c>
      <c r="S2" s="7">
        <v>17</v>
      </c>
      <c r="T2" s="7">
        <v>18</v>
      </c>
      <c r="U2" s="7">
        <v>19</v>
      </c>
      <c r="V2" s="7">
        <v>20</v>
      </c>
      <c r="W2" s="7">
        <v>21</v>
      </c>
    </row>
    <row r="3" spans="2:25">
      <c r="B3" s="8" t="s">
        <v>321</v>
      </c>
      <c r="C3" s="5">
        <f>AVERAGE(C36:C61)</f>
        <v>2.5642598507234836E-3</v>
      </c>
      <c r="D3" s="5">
        <f t="shared" ref="D3:W3" si="0">AVERAGE(D36:D61)</f>
        <v>8.3132875982662772E-4</v>
      </c>
      <c r="E3" s="5">
        <f t="shared" si="0"/>
        <v>3.3220822886776669E-3</v>
      </c>
      <c r="F3" s="5">
        <f t="shared" si="0"/>
        <v>5.832421121273839E-3</v>
      </c>
      <c r="G3" s="5">
        <f t="shared" si="0"/>
        <v>3.9877164096694178E-3</v>
      </c>
      <c r="H3" s="5">
        <f t="shared" si="0"/>
        <v>1.9071713897771104E-3</v>
      </c>
      <c r="I3" s="5">
        <f t="shared" si="0"/>
        <v>-6.0556747686531134E-4</v>
      </c>
      <c r="J3" s="5">
        <f t="shared" si="0"/>
        <v>-3.3965616811032495E-4</v>
      </c>
      <c r="K3" s="5">
        <f t="shared" si="0"/>
        <v>-1.8878148374427738E-3</v>
      </c>
      <c r="L3" s="5">
        <f t="shared" si="0"/>
        <v>-2.3842786754652099E-3</v>
      </c>
      <c r="M3" s="5">
        <f t="shared" si="0"/>
        <v>3.8630219799193856E-3</v>
      </c>
      <c r="N3" s="5">
        <f t="shared" si="0"/>
        <v>4.6673009457932667E-3</v>
      </c>
      <c r="O3" s="5">
        <f t="shared" si="0"/>
        <v>5.6700563471649467E-3</v>
      </c>
      <c r="P3" s="5">
        <f t="shared" si="0"/>
        <v>8.3134692852229741E-3</v>
      </c>
      <c r="Q3" s="5">
        <f t="shared" si="0"/>
        <v>1.4114807743274931E-2</v>
      </c>
      <c r="R3" s="5">
        <f t="shared" si="0"/>
        <v>1.4932103802493383E-2</v>
      </c>
      <c r="S3" s="5">
        <f t="shared" si="0"/>
        <v>1.5826099698393152E-2</v>
      </c>
      <c r="T3" s="5">
        <f t="shared" si="0"/>
        <v>1.2760742369124948E-2</v>
      </c>
      <c r="U3" s="5">
        <f t="shared" si="0"/>
        <v>3.8347834010337058E-3</v>
      </c>
      <c r="V3" s="5">
        <f t="shared" si="0"/>
        <v>-4.0445585424488352E-3</v>
      </c>
      <c r="W3" s="5">
        <f t="shared" si="0"/>
        <v>-4.0139354404773279E-3</v>
      </c>
      <c r="X3" s="1"/>
      <c r="Y3" s="1"/>
    </row>
    <row r="4" spans="2:25">
      <c r="B4" s="8" t="s">
        <v>322</v>
      </c>
      <c r="C4" s="1">
        <f>SUM($Y$65:$Y$90)/(COUNT($Y$65:$Y$90)^2)*C2</f>
        <v>8.0970883400987475E-6</v>
      </c>
      <c r="D4" s="1">
        <f t="shared" ref="D4:W4" si="1">SUM($Y$65:$Y$90)/(COUNT($Y$65:$Y$90)^2)*D2</f>
        <v>1.6194176680197495E-5</v>
      </c>
      <c r="E4" s="1">
        <f t="shared" si="1"/>
        <v>2.4291265020296244E-5</v>
      </c>
      <c r="F4" s="1">
        <f t="shared" si="1"/>
        <v>3.238835336039499E-5</v>
      </c>
      <c r="G4" s="1">
        <f t="shared" si="1"/>
        <v>4.0485441700493736E-5</v>
      </c>
      <c r="H4" s="1">
        <f t="shared" si="1"/>
        <v>4.8582530040592489E-5</v>
      </c>
      <c r="I4" s="1">
        <f t="shared" si="1"/>
        <v>5.6679618380691234E-5</v>
      </c>
      <c r="J4" s="1">
        <f t="shared" si="1"/>
        <v>6.477670672078998E-5</v>
      </c>
      <c r="K4" s="1">
        <f t="shared" si="1"/>
        <v>7.2873795060888726E-5</v>
      </c>
      <c r="L4" s="1">
        <f t="shared" si="1"/>
        <v>8.0970883400987472E-5</v>
      </c>
      <c r="M4" s="1">
        <f t="shared" si="1"/>
        <v>8.9067971741086218E-5</v>
      </c>
      <c r="N4" s="1">
        <f t="shared" si="1"/>
        <v>9.7165060081184977E-5</v>
      </c>
      <c r="O4" s="1">
        <f t="shared" si="1"/>
        <v>1.0526214842128372E-4</v>
      </c>
      <c r="P4" s="1">
        <f t="shared" si="1"/>
        <v>1.1335923676138247E-4</v>
      </c>
      <c r="Q4" s="1">
        <f t="shared" si="1"/>
        <v>1.2145632510148121E-4</v>
      </c>
      <c r="R4" s="1">
        <f t="shared" si="1"/>
        <v>1.2955341344157996E-4</v>
      </c>
      <c r="S4" s="1">
        <f t="shared" si="1"/>
        <v>1.3765050178167872E-4</v>
      </c>
      <c r="T4" s="1">
        <f t="shared" si="1"/>
        <v>1.4574759012177745E-4</v>
      </c>
      <c r="U4" s="1">
        <f t="shared" si="1"/>
        <v>1.5384467846187621E-4</v>
      </c>
      <c r="V4" s="1">
        <f t="shared" si="1"/>
        <v>1.6194176680197494E-4</v>
      </c>
      <c r="W4" s="1">
        <f t="shared" si="1"/>
        <v>1.700388551420737E-4</v>
      </c>
      <c r="X4" s="1"/>
      <c r="Y4" s="1"/>
    </row>
    <row r="5" spans="2:25">
      <c r="B5" s="8" t="s">
        <v>323</v>
      </c>
      <c r="C5" s="4">
        <f>SQRT(C4)</f>
        <v>2.8455383216710942E-3</v>
      </c>
      <c r="D5" s="4">
        <f t="shared" ref="D5:W5" si="2">SQRT(D4)</f>
        <v>4.0241988867596359E-3</v>
      </c>
      <c r="E5" s="4">
        <f t="shared" si="2"/>
        <v>4.9286169480186066E-3</v>
      </c>
      <c r="F5" s="4">
        <f t="shared" si="2"/>
        <v>5.6910766433421883E-3</v>
      </c>
      <c r="G5" s="4">
        <f t="shared" si="2"/>
        <v>6.3628171198372293E-3</v>
      </c>
      <c r="H5" s="4">
        <f t="shared" si="2"/>
        <v>6.9701169316298047E-3</v>
      </c>
      <c r="I5" s="4">
        <f t="shared" si="2"/>
        <v>7.5285867452458324E-3</v>
      </c>
      <c r="J5" s="4">
        <f t="shared" si="2"/>
        <v>8.0483977735192717E-3</v>
      </c>
      <c r="K5" s="4">
        <f t="shared" si="2"/>
        <v>8.5366149650132825E-3</v>
      </c>
      <c r="L5" s="4">
        <f t="shared" si="2"/>
        <v>8.9983822657735239E-3</v>
      </c>
      <c r="M5" s="4">
        <f t="shared" si="2"/>
        <v>9.4375829395606497E-3</v>
      </c>
      <c r="N5" s="4">
        <f t="shared" si="2"/>
        <v>9.8572338960372131E-3</v>
      </c>
      <c r="O5" s="4">
        <f t="shared" si="2"/>
        <v>1.0259734325082873E-2</v>
      </c>
      <c r="P5" s="4">
        <f t="shared" si="2"/>
        <v>1.0647029480628973E-2</v>
      </c>
      <c r="Q5" s="4">
        <f t="shared" si="2"/>
        <v>1.1020722530827151E-2</v>
      </c>
      <c r="R5" s="4">
        <f t="shared" si="2"/>
        <v>1.1382153286684377E-2</v>
      </c>
      <c r="S5" s="4">
        <f t="shared" si="2"/>
        <v>1.1732455061992724E-2</v>
      </c>
      <c r="T5" s="4">
        <f t="shared" si="2"/>
        <v>1.2072596660278908E-2</v>
      </c>
      <c r="U5" s="4">
        <f t="shared" si="2"/>
        <v>1.2403413984136634E-2</v>
      </c>
      <c r="V5" s="4">
        <f t="shared" si="2"/>
        <v>1.2725634239674459E-2</v>
      </c>
      <c r="W5" s="4">
        <f t="shared" si="2"/>
        <v>1.303989475195539E-2</v>
      </c>
      <c r="X5" s="1"/>
      <c r="Y5" s="1"/>
    </row>
    <row r="6" spans="2:25">
      <c r="B6" s="8" t="s">
        <v>324</v>
      </c>
      <c r="C6" s="13">
        <f>C3/C5</f>
        <v>0.9011510515232054</v>
      </c>
      <c r="D6" s="13">
        <f t="shared" ref="D6:W6" si="3">D3/D5</f>
        <v>0.20658242378672045</v>
      </c>
      <c r="E6" s="13">
        <f t="shared" si="3"/>
        <v>0.67403945644694585</v>
      </c>
      <c r="F6" s="13">
        <f t="shared" si="3"/>
        <v>1.0248361578642602</v>
      </c>
      <c r="G6" s="13">
        <f t="shared" si="3"/>
        <v>0.62672183320136499</v>
      </c>
      <c r="H6" s="13">
        <f t="shared" si="3"/>
        <v>0.27362114703162682</v>
      </c>
      <c r="I6" s="13">
        <f t="shared" si="3"/>
        <v>-8.0435744098680456E-2</v>
      </c>
      <c r="J6" s="13">
        <f t="shared" si="3"/>
        <v>-4.2201712398939453E-2</v>
      </c>
      <c r="K6" s="13">
        <f t="shared" si="3"/>
        <v>-0.22114325703804733</v>
      </c>
      <c r="L6" s="13">
        <f t="shared" si="3"/>
        <v>-0.2649674802696606</v>
      </c>
      <c r="M6" s="13">
        <f t="shared" si="3"/>
        <v>0.40932323505484569</v>
      </c>
      <c r="N6" s="13">
        <f t="shared" si="3"/>
        <v>0.47348992577619636</v>
      </c>
      <c r="O6" s="13">
        <f t="shared" si="3"/>
        <v>0.55265138136207503</v>
      </c>
      <c r="P6" s="13">
        <f t="shared" si="3"/>
        <v>0.78082523396299042</v>
      </c>
      <c r="Q6" s="13">
        <f t="shared" si="3"/>
        <v>1.2807515753883658</v>
      </c>
      <c r="R6" s="13">
        <f t="shared" si="3"/>
        <v>1.3118874281865438</v>
      </c>
      <c r="S6" s="13">
        <f t="shared" si="3"/>
        <v>1.3489162851909644</v>
      </c>
      <c r="T6" s="13">
        <f t="shared" si="3"/>
        <v>1.0570006377426795</v>
      </c>
      <c r="U6" s="13">
        <f t="shared" si="3"/>
        <v>0.30917160436136443</v>
      </c>
      <c r="V6" s="13">
        <f t="shared" si="3"/>
        <v>-0.31782765921710959</v>
      </c>
      <c r="W6" s="13">
        <f t="shared" si="3"/>
        <v>-0.30781961947012038</v>
      </c>
      <c r="X6" s="1"/>
      <c r="Y6" s="1"/>
    </row>
    <row r="7" spans="2:25">
      <c r="B7" s="8" t="s">
        <v>325</v>
      </c>
      <c r="C7" s="14">
        <f>(1-_xlfn.NORM.S.DIST(ABS(C6),1))*2</f>
        <v>0.36750801234215436</v>
      </c>
      <c r="D7" s="14">
        <f t="shared" ref="D7:W7" si="4">(1-_xlfn.NORM.S.DIST(ABS(D6),1))*2</f>
        <v>0.83633598795649711</v>
      </c>
      <c r="E7" s="14">
        <f t="shared" si="4"/>
        <v>0.50028622906326392</v>
      </c>
      <c r="F7" s="14">
        <f t="shared" si="4"/>
        <v>0.30544050231865261</v>
      </c>
      <c r="G7" s="14">
        <f t="shared" si="4"/>
        <v>0.53084158959892269</v>
      </c>
      <c r="H7" s="14">
        <f t="shared" si="4"/>
        <v>0.78437578100720051</v>
      </c>
      <c r="I7" s="14">
        <f t="shared" si="4"/>
        <v>0.93589069931160318</v>
      </c>
      <c r="J7" s="14">
        <f t="shared" si="4"/>
        <v>0.96633789748119892</v>
      </c>
      <c r="K7" s="14">
        <f t="shared" si="4"/>
        <v>0.82498088968454564</v>
      </c>
      <c r="L7" s="14">
        <f t="shared" si="4"/>
        <v>0.79103451365916611</v>
      </c>
      <c r="M7" s="14">
        <f t="shared" si="4"/>
        <v>0.68230246633232094</v>
      </c>
      <c r="N7" s="14">
        <f t="shared" si="4"/>
        <v>0.63586368666373705</v>
      </c>
      <c r="O7" s="14">
        <f t="shared" si="4"/>
        <v>0.58050215112892678</v>
      </c>
      <c r="P7" s="14">
        <f t="shared" si="4"/>
        <v>0.43490529051240667</v>
      </c>
      <c r="Q7" s="14">
        <f t="shared" si="4"/>
        <v>0.20028093783415368</v>
      </c>
      <c r="R7" s="14">
        <f t="shared" si="4"/>
        <v>0.18955811995167027</v>
      </c>
      <c r="S7" s="14">
        <f t="shared" si="4"/>
        <v>0.17736385679098987</v>
      </c>
      <c r="T7" s="14">
        <f t="shared" si="4"/>
        <v>0.29051129637596507</v>
      </c>
      <c r="U7" s="14">
        <f t="shared" si="4"/>
        <v>0.75719099288590952</v>
      </c>
      <c r="V7" s="14">
        <f t="shared" si="4"/>
        <v>0.75061566870421803</v>
      </c>
      <c r="W7" s="14">
        <f t="shared" si="4"/>
        <v>0.75821959181127108</v>
      </c>
      <c r="X7" s="1"/>
      <c r="Y7" s="1"/>
    </row>
    <row r="8" spans="2:25">
      <c r="B8" s="8" t="s">
        <v>326</v>
      </c>
      <c r="C8" s="4">
        <f>_xlfn.NORM.INV(0.975,0,C5)</f>
        <v>5.5771526271038941E-3</v>
      </c>
      <c r="D8" s="4">
        <f t="shared" ref="D8:W8" si="5">_xlfn.NORM.INV(0.975,0,D5)</f>
        <v>7.8872848846750637E-3</v>
      </c>
      <c r="E8" s="4">
        <f t="shared" si="5"/>
        <v>9.6599117117101858E-3</v>
      </c>
      <c r="F8" s="4">
        <f t="shared" si="5"/>
        <v>1.1154305254207788E-2</v>
      </c>
      <c r="G8" s="4">
        <f t="shared" si="5"/>
        <v>1.2470892395095844E-2</v>
      </c>
      <c r="H8" s="4">
        <f t="shared" si="5"/>
        <v>1.3661178154027244E-2</v>
      </c>
      <c r="I8" s="4">
        <f t="shared" si="5"/>
        <v>1.4755758875167455E-2</v>
      </c>
      <c r="J8" s="4">
        <f t="shared" si="5"/>
        <v>1.5774569769350127E-2</v>
      </c>
      <c r="K8" s="4">
        <f t="shared" si="5"/>
        <v>1.6731457881311685E-2</v>
      </c>
      <c r="L8" s="4">
        <f t="shared" si="5"/>
        <v>1.763650516004003E-2</v>
      </c>
      <c r="M8" s="4">
        <f t="shared" si="5"/>
        <v>1.8497322662648523E-2</v>
      </c>
      <c r="N8" s="4">
        <f t="shared" si="5"/>
        <v>1.9319823423420372E-2</v>
      </c>
      <c r="O8" s="4">
        <f t="shared" si="5"/>
        <v>2.0108709768111785E-2</v>
      </c>
      <c r="P8" s="4">
        <f t="shared" si="5"/>
        <v>2.0867794324368978E-2</v>
      </c>
      <c r="Q8" s="4">
        <f t="shared" si="5"/>
        <v>2.1600219244030328E-2</v>
      </c>
      <c r="R8" s="4">
        <f t="shared" si="5"/>
        <v>2.2308610508415577E-2</v>
      </c>
      <c r="S8" s="4">
        <f t="shared" si="5"/>
        <v>2.2995189371740381E-2</v>
      </c>
      <c r="T8" s="4">
        <f t="shared" si="5"/>
        <v>2.3661854654025191E-2</v>
      </c>
      <c r="U8" s="4">
        <f t="shared" si="5"/>
        <v>2.4310244694248258E-2</v>
      </c>
      <c r="V8" s="4">
        <f t="shared" si="5"/>
        <v>2.4941784790191688E-2</v>
      </c>
      <c r="W8" s="4">
        <f t="shared" si="5"/>
        <v>2.5557724076025419E-2</v>
      </c>
      <c r="X8" s="1"/>
      <c r="Y8" s="1"/>
    </row>
    <row r="9" spans="2:25">
      <c r="B9" s="8" t="s">
        <v>327</v>
      </c>
      <c r="C9" s="4">
        <f>_xlfn.NORM.INV(0.995,0,C5)</f>
        <v>7.32962099333176E-3</v>
      </c>
      <c r="D9" s="4">
        <f t="shared" ref="D9:W9" si="6">_xlfn.NORM.INV(0.995,0,D5)</f>
        <v>1.0365649415824331E-2</v>
      </c>
      <c r="E9" s="4">
        <f t="shared" si="6"/>
        <v>1.2695275960674072E-2</v>
      </c>
      <c r="F9" s="4">
        <f t="shared" si="6"/>
        <v>1.465924198666352E-2</v>
      </c>
      <c r="G9" s="4">
        <f t="shared" si="6"/>
        <v>1.638953079039935E-2</v>
      </c>
      <c r="H9" s="4">
        <f t="shared" si="6"/>
        <v>1.7953831441654394E-2</v>
      </c>
      <c r="I9" s="4">
        <f t="shared" si="6"/>
        <v>1.9392354352714053E-2</v>
      </c>
      <c r="J9" s="4">
        <f t="shared" si="6"/>
        <v>2.0731298831648662E-2</v>
      </c>
      <c r="K9" s="4">
        <f t="shared" si="6"/>
        <v>2.1988862979995281E-2</v>
      </c>
      <c r="L9" s="4">
        <f t="shared" si="6"/>
        <v>2.3178296724714189E-2</v>
      </c>
      <c r="M9" s="4">
        <f t="shared" si="6"/>
        <v>2.4309602690393489E-2</v>
      </c>
      <c r="N9" s="4">
        <f t="shared" si="6"/>
        <v>2.5390551921348144E-2</v>
      </c>
      <c r="O9" s="4">
        <f t="shared" si="6"/>
        <v>2.642732432117496E-2</v>
      </c>
      <c r="P9" s="4">
        <f t="shared" si="6"/>
        <v>2.7424930531953134E-2</v>
      </c>
      <c r="Q9" s="4">
        <f t="shared" si="6"/>
        <v>2.8387500041186172E-2</v>
      </c>
      <c r="R9" s="4">
        <f t="shared" si="6"/>
        <v>2.931848397332704E-2</v>
      </c>
      <c r="S9" s="4">
        <f t="shared" si="6"/>
        <v>3.0220801551251484E-2</v>
      </c>
      <c r="T9" s="4">
        <f t="shared" si="6"/>
        <v>3.1096948247472993E-2</v>
      </c>
      <c r="U9" s="4">
        <f t="shared" si="6"/>
        <v>3.1949077204387354E-2</v>
      </c>
      <c r="V9" s="4">
        <f t="shared" si="6"/>
        <v>3.2779061580798699E-2</v>
      </c>
      <c r="W9" s="4">
        <f t="shared" si="6"/>
        <v>3.358854301728021E-2</v>
      </c>
      <c r="X9" s="1"/>
      <c r="Y9" s="1"/>
    </row>
    <row r="10" spans="2:25">
      <c r="B10" s="8" t="s">
        <v>328</v>
      </c>
      <c r="C10" s="4">
        <f>_xlfn.NORM.INV(0.025,0,C5)</f>
        <v>-5.577152627103895E-3</v>
      </c>
      <c r="D10" s="4">
        <f t="shared" ref="D10:W10" si="7">_xlfn.NORM.INV(0.025,0,D5)</f>
        <v>-7.8872848846750655E-3</v>
      </c>
      <c r="E10" s="4">
        <f t="shared" si="7"/>
        <v>-9.6599117117101875E-3</v>
      </c>
      <c r="F10" s="4">
        <f t="shared" si="7"/>
        <v>-1.115430525420779E-2</v>
      </c>
      <c r="G10" s="4">
        <f t="shared" si="7"/>
        <v>-1.2470892395095846E-2</v>
      </c>
      <c r="H10" s="4">
        <f t="shared" si="7"/>
        <v>-1.3661178154027245E-2</v>
      </c>
      <c r="I10" s="4">
        <f t="shared" si="7"/>
        <v>-1.4755758875167457E-2</v>
      </c>
      <c r="J10" s="4">
        <f t="shared" si="7"/>
        <v>-1.5774569769350131E-2</v>
      </c>
      <c r="K10" s="4">
        <f t="shared" si="7"/>
        <v>-1.6731457881311685E-2</v>
      </c>
      <c r="L10" s="4">
        <f t="shared" si="7"/>
        <v>-1.7636505160040034E-2</v>
      </c>
      <c r="M10" s="4">
        <f t="shared" si="7"/>
        <v>-1.8497322662648526E-2</v>
      </c>
      <c r="N10" s="4">
        <f t="shared" si="7"/>
        <v>-1.9319823423420375E-2</v>
      </c>
      <c r="O10" s="4">
        <f t="shared" si="7"/>
        <v>-2.0108709768111788E-2</v>
      </c>
      <c r="P10" s="4">
        <f t="shared" si="7"/>
        <v>-2.0867794324368982E-2</v>
      </c>
      <c r="Q10" s="4">
        <f t="shared" si="7"/>
        <v>-2.1600219244030331E-2</v>
      </c>
      <c r="R10" s="4">
        <f t="shared" si="7"/>
        <v>-2.230861050841558E-2</v>
      </c>
      <c r="S10" s="4">
        <f t="shared" si="7"/>
        <v>-2.2995189371740384E-2</v>
      </c>
      <c r="T10" s="4">
        <f t="shared" si="7"/>
        <v>-2.3661854654025195E-2</v>
      </c>
      <c r="U10" s="4">
        <f t="shared" si="7"/>
        <v>-2.4310244694248261E-2</v>
      </c>
      <c r="V10" s="4">
        <f t="shared" si="7"/>
        <v>-2.4941784790191691E-2</v>
      </c>
      <c r="W10" s="4">
        <f t="shared" si="7"/>
        <v>-2.5557724076025422E-2</v>
      </c>
      <c r="X10" s="1"/>
      <c r="Y10" s="1"/>
    </row>
    <row r="11" spans="2:25">
      <c r="B11" s="8" t="s">
        <v>329</v>
      </c>
      <c r="C11" s="4">
        <f>_xlfn.NORM.INV(0.005,0,C5)</f>
        <v>-7.32962099333176E-3</v>
      </c>
      <c r="D11" s="4">
        <f t="shared" ref="D11:W11" si="8">_xlfn.NORM.INV(0.005,0,D5)</f>
        <v>-1.0365649415824331E-2</v>
      </c>
      <c r="E11" s="4">
        <f t="shared" si="8"/>
        <v>-1.2695275960674072E-2</v>
      </c>
      <c r="F11" s="4">
        <f t="shared" si="8"/>
        <v>-1.465924198666352E-2</v>
      </c>
      <c r="G11" s="4">
        <f t="shared" si="8"/>
        <v>-1.638953079039935E-2</v>
      </c>
      <c r="H11" s="4">
        <f t="shared" si="8"/>
        <v>-1.7953831441654394E-2</v>
      </c>
      <c r="I11" s="4">
        <f t="shared" si="8"/>
        <v>-1.9392354352714053E-2</v>
      </c>
      <c r="J11" s="4">
        <f t="shared" si="8"/>
        <v>-2.0731298831648662E-2</v>
      </c>
      <c r="K11" s="4">
        <f t="shared" si="8"/>
        <v>-2.1988862979995281E-2</v>
      </c>
      <c r="L11" s="4">
        <f t="shared" si="8"/>
        <v>-2.3178296724714189E-2</v>
      </c>
      <c r="M11" s="4">
        <f t="shared" si="8"/>
        <v>-2.4309602690393489E-2</v>
      </c>
      <c r="N11" s="4">
        <f t="shared" si="8"/>
        <v>-2.5390551921348144E-2</v>
      </c>
      <c r="O11" s="4">
        <f t="shared" si="8"/>
        <v>-2.642732432117496E-2</v>
      </c>
      <c r="P11" s="4">
        <f t="shared" si="8"/>
        <v>-2.7424930531953134E-2</v>
      </c>
      <c r="Q11" s="4">
        <f t="shared" si="8"/>
        <v>-2.8387500041186172E-2</v>
      </c>
      <c r="R11" s="4">
        <f t="shared" si="8"/>
        <v>-2.931848397332704E-2</v>
      </c>
      <c r="S11" s="4">
        <f t="shared" si="8"/>
        <v>-3.0220801551251484E-2</v>
      </c>
      <c r="T11" s="4">
        <f t="shared" si="8"/>
        <v>-3.1096948247472993E-2</v>
      </c>
      <c r="U11" s="4">
        <f t="shared" si="8"/>
        <v>-3.1949077204387354E-2</v>
      </c>
      <c r="V11" s="4">
        <f t="shared" si="8"/>
        <v>-3.2779061580798699E-2</v>
      </c>
      <c r="W11" s="4">
        <f t="shared" si="8"/>
        <v>-3.358854301728021E-2</v>
      </c>
      <c r="X11" s="1"/>
      <c r="Y11" s="1"/>
    </row>
    <row r="12" spans="2: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2:25">
      <c r="B13" s="9" t="s">
        <v>330</v>
      </c>
      <c r="C13" s="5">
        <f>AVERAGE(C65:C90)</f>
        <v>2.4552084581006229E-3</v>
      </c>
      <c r="D13" s="5">
        <f t="shared" ref="D13:W13" si="9">AVERAGE(D65:D90)</f>
        <v>-1.8268832846375072E-3</v>
      </c>
      <c r="E13" s="5">
        <f t="shared" si="9"/>
        <v>2.2532474277508533E-3</v>
      </c>
      <c r="F13" s="5">
        <f t="shared" si="9"/>
        <v>2.4538842889045426E-3</v>
      </c>
      <c r="G13" s="5">
        <f t="shared" si="9"/>
        <v>-1.9718314444627468E-3</v>
      </c>
      <c r="H13" s="5">
        <f t="shared" si="9"/>
        <v>-2.5834644967940345E-3</v>
      </c>
      <c r="I13" s="5">
        <f t="shared" si="9"/>
        <v>-2.7715730992721038E-3</v>
      </c>
      <c r="J13" s="5">
        <f t="shared" si="9"/>
        <v>-8.4086291881748786E-5</v>
      </c>
      <c r="K13" s="5">
        <f t="shared" si="9"/>
        <v>-1.6894408852045372E-3</v>
      </c>
      <c r="L13" s="5">
        <f t="shared" si="9"/>
        <v>-6.8228161913032196E-4</v>
      </c>
      <c r="M13" s="5">
        <f t="shared" si="9"/>
        <v>6.036671361246259E-3</v>
      </c>
      <c r="N13" s="5">
        <f t="shared" si="9"/>
        <v>6.3933985288532058E-4</v>
      </c>
      <c r="O13" s="5">
        <f t="shared" si="9"/>
        <v>5.1099231779791238E-4</v>
      </c>
      <c r="P13" s="5">
        <f t="shared" si="9"/>
        <v>2.3469231106024407E-3</v>
      </c>
      <c r="Q13" s="5">
        <f t="shared" si="9"/>
        <v>5.6916171279451071E-3</v>
      </c>
      <c r="R13" s="5">
        <f t="shared" si="9"/>
        <v>6.8013433988363826E-4</v>
      </c>
      <c r="S13" s="5">
        <f t="shared" si="9"/>
        <v>6.9677145997327117E-4</v>
      </c>
      <c r="T13" s="5">
        <f t="shared" si="9"/>
        <v>-3.2581311981558178E-3</v>
      </c>
      <c r="U13" s="5">
        <f t="shared" si="9"/>
        <v>-9.2244410860644176E-3</v>
      </c>
      <c r="V13" s="5">
        <f t="shared" si="9"/>
        <v>-7.6536065678897208E-3</v>
      </c>
      <c r="W13" s="5">
        <f t="shared" si="9"/>
        <v>-6.1007131531394315E-4</v>
      </c>
      <c r="X13" s="1"/>
      <c r="Y13" s="1">
        <f>_xlfn.VAR.S(C13:W13)</f>
        <v>1.3456899618227258E-5</v>
      </c>
    </row>
    <row r="14" spans="2:25">
      <c r="B14" s="9" t="s">
        <v>322</v>
      </c>
      <c r="C14" s="1">
        <f>$Y$13*C2</f>
        <v>1.3456899618227258E-5</v>
      </c>
      <c r="D14" s="1">
        <f t="shared" ref="D14:W14" si="10">$Y$13*D2</f>
        <v>2.6913799236454516E-5</v>
      </c>
      <c r="E14" s="1">
        <f t="shared" si="10"/>
        <v>4.0370698854681774E-5</v>
      </c>
      <c r="F14" s="1">
        <f t="shared" si="10"/>
        <v>5.3827598472909032E-5</v>
      </c>
      <c r="G14" s="1">
        <f t="shared" si="10"/>
        <v>6.728449809113629E-5</v>
      </c>
      <c r="H14" s="1">
        <f t="shared" si="10"/>
        <v>8.0741397709363548E-5</v>
      </c>
      <c r="I14" s="1">
        <f t="shared" si="10"/>
        <v>9.4198297327590806E-5</v>
      </c>
      <c r="J14" s="1">
        <f t="shared" si="10"/>
        <v>1.0765519694581806E-4</v>
      </c>
      <c r="K14" s="1">
        <f t="shared" si="10"/>
        <v>1.2111209656404532E-4</v>
      </c>
      <c r="L14" s="1">
        <f t="shared" si="10"/>
        <v>1.3456899618227258E-4</v>
      </c>
      <c r="M14" s="1">
        <f t="shared" si="10"/>
        <v>1.4802589580049984E-4</v>
      </c>
      <c r="N14" s="1">
        <f t="shared" si="10"/>
        <v>1.614827954187271E-4</v>
      </c>
      <c r="O14" s="1">
        <f t="shared" si="10"/>
        <v>1.7493969503695435E-4</v>
      </c>
      <c r="P14" s="1">
        <f t="shared" si="10"/>
        <v>1.8839659465518161E-4</v>
      </c>
      <c r="Q14" s="1">
        <f t="shared" si="10"/>
        <v>2.0185349427340887E-4</v>
      </c>
      <c r="R14" s="1">
        <f t="shared" si="10"/>
        <v>2.1531039389163613E-4</v>
      </c>
      <c r="S14" s="1">
        <f t="shared" si="10"/>
        <v>2.2876729350986339E-4</v>
      </c>
      <c r="T14" s="1">
        <f t="shared" si="10"/>
        <v>2.4222419312809064E-4</v>
      </c>
      <c r="U14" s="1">
        <f t="shared" si="10"/>
        <v>2.556810927463179E-4</v>
      </c>
      <c r="V14" s="1">
        <f t="shared" si="10"/>
        <v>2.6913799236454516E-4</v>
      </c>
      <c r="W14" s="1">
        <f t="shared" si="10"/>
        <v>2.8259489198277242E-4</v>
      </c>
      <c r="X14" s="1"/>
      <c r="Y14" s="1"/>
    </row>
    <row r="15" spans="2:25">
      <c r="B15" s="9" t="s">
        <v>323</v>
      </c>
      <c r="C15" s="4">
        <f>SQRT(C14)</f>
        <v>3.6683647062727091E-3</v>
      </c>
      <c r="D15" s="4">
        <f t="shared" ref="D15:W15" si="11">SQRT(D14)</f>
        <v>5.1878511193416601E-3</v>
      </c>
      <c r="E15" s="4">
        <f t="shared" si="11"/>
        <v>6.3537940519568133E-3</v>
      </c>
      <c r="F15" s="4">
        <f t="shared" si="11"/>
        <v>7.3367294125454181E-3</v>
      </c>
      <c r="G15" s="4">
        <f t="shared" si="11"/>
        <v>8.2027128494868255E-3</v>
      </c>
      <c r="H15" s="4">
        <f t="shared" si="11"/>
        <v>8.9856217208028263E-3</v>
      </c>
      <c r="I15" s="4">
        <f t="shared" si="11"/>
        <v>9.7055807310840909E-3</v>
      </c>
      <c r="J15" s="4">
        <f t="shared" si="11"/>
        <v>1.037570223868332E-2</v>
      </c>
      <c r="K15" s="4">
        <f t="shared" si="11"/>
        <v>1.1005094118818127E-2</v>
      </c>
      <c r="L15" s="4">
        <f t="shared" si="11"/>
        <v>1.1600387759996326E-2</v>
      </c>
      <c r="M15" s="4">
        <f t="shared" si="11"/>
        <v>1.2166589324888871E-2</v>
      </c>
      <c r="N15" s="4">
        <f t="shared" si="11"/>
        <v>1.2707588103913627E-2</v>
      </c>
      <c r="O15" s="4">
        <f t="shared" si="11"/>
        <v>1.3226477045568648E-2</v>
      </c>
      <c r="P15" s="4">
        <f t="shared" si="11"/>
        <v>1.37257639006061E-2</v>
      </c>
      <c r="Q15" s="4">
        <f t="shared" si="11"/>
        <v>1.4207515415209265E-2</v>
      </c>
      <c r="R15" s="4">
        <f t="shared" si="11"/>
        <v>1.4673458825090836E-2</v>
      </c>
      <c r="S15" s="4">
        <f t="shared" si="11"/>
        <v>1.5125055157250282E-2</v>
      </c>
      <c r="T15" s="4">
        <f t="shared" si="11"/>
        <v>1.556355335802498E-2</v>
      </c>
      <c r="U15" s="4">
        <f t="shared" si="11"/>
        <v>1.5990031042694003E-2</v>
      </c>
      <c r="V15" s="4">
        <f t="shared" si="11"/>
        <v>1.6405425698973651E-2</v>
      </c>
      <c r="W15" s="4">
        <f t="shared" si="11"/>
        <v>1.6810558943199137E-2</v>
      </c>
      <c r="X15" s="1"/>
      <c r="Y15" s="1"/>
    </row>
    <row r="16" spans="2:25">
      <c r="B16" s="9" t="s">
        <v>324</v>
      </c>
      <c r="C16" s="13">
        <f>C3/C15</f>
        <v>0.69901987835035462</v>
      </c>
      <c r="D16" s="13">
        <f t="shared" ref="D16:W16" si="12">D3/D15</f>
        <v>0.16024530016430455</v>
      </c>
      <c r="E16" s="13">
        <f t="shared" si="12"/>
        <v>0.52285016818487318</v>
      </c>
      <c r="F16" s="13">
        <f t="shared" si="12"/>
        <v>0.79496200463665845</v>
      </c>
      <c r="G16" s="13">
        <f t="shared" si="12"/>
        <v>0.48614604495376129</v>
      </c>
      <c r="H16" s="13">
        <f t="shared" si="12"/>
        <v>0.21224701518001504</v>
      </c>
      <c r="I16" s="13">
        <f t="shared" si="12"/>
        <v>-6.2393739606519234E-2</v>
      </c>
      <c r="J16" s="13">
        <f t="shared" si="12"/>
        <v>-3.2735728175004704E-2</v>
      </c>
      <c r="K16" s="13">
        <f t="shared" si="12"/>
        <v>-0.17154009016739899</v>
      </c>
      <c r="L16" s="13">
        <f t="shared" si="12"/>
        <v>-0.20553439460768205</v>
      </c>
      <c r="M16" s="13">
        <f t="shared" si="12"/>
        <v>0.31751067425419738</v>
      </c>
      <c r="N16" s="13">
        <f t="shared" si="12"/>
        <v>0.36728456317811026</v>
      </c>
      <c r="O16" s="13">
        <f t="shared" si="12"/>
        <v>0.42868984141658661</v>
      </c>
      <c r="P16" s="13">
        <f t="shared" si="12"/>
        <v>0.60568354121666546</v>
      </c>
      <c r="Q16" s="13">
        <f t="shared" si="12"/>
        <v>0.99347474423043103</v>
      </c>
      <c r="R16" s="13">
        <f t="shared" si="12"/>
        <v>1.0176267218578539</v>
      </c>
      <c r="S16" s="13">
        <f t="shared" si="12"/>
        <v>1.04634988328005</v>
      </c>
      <c r="T16" s="13">
        <f t="shared" si="12"/>
        <v>0.81991188487461775</v>
      </c>
      <c r="U16" s="13">
        <f t="shared" si="12"/>
        <v>0.23982338688365804</v>
      </c>
      <c r="V16" s="13">
        <f t="shared" si="12"/>
        <v>-0.24653785989240554</v>
      </c>
      <c r="W16" s="13">
        <f t="shared" si="12"/>
        <v>-0.23877465669285208</v>
      </c>
      <c r="X16" s="1"/>
      <c r="Y16" s="1"/>
    </row>
    <row r="17" spans="2:25">
      <c r="B17" s="9" t="s">
        <v>325</v>
      </c>
      <c r="C17" s="14">
        <f>(1-_xlfn.NORM.S.DIST(ABS(C16),1))*2</f>
        <v>0.48453960805087659</v>
      </c>
      <c r="D17" s="14">
        <f t="shared" ref="D17:W17" si="13">(1-_xlfn.NORM.S.DIST(ABS(D16),1))*2</f>
        <v>0.87268784606339445</v>
      </c>
      <c r="E17" s="14">
        <f t="shared" si="13"/>
        <v>0.60107852461001499</v>
      </c>
      <c r="F17" s="14">
        <f t="shared" si="13"/>
        <v>0.42663560431256897</v>
      </c>
      <c r="G17" s="14">
        <f t="shared" si="13"/>
        <v>0.62686362266779883</v>
      </c>
      <c r="H17" s="14">
        <f t="shared" si="13"/>
        <v>0.83191432937566057</v>
      </c>
      <c r="I17" s="14">
        <f t="shared" si="13"/>
        <v>0.95024928031849565</v>
      </c>
      <c r="J17" s="14">
        <f t="shared" si="13"/>
        <v>0.97388533218690676</v>
      </c>
      <c r="K17" s="14">
        <f t="shared" si="13"/>
        <v>0.86379911019211808</v>
      </c>
      <c r="L17" s="14">
        <f t="shared" si="13"/>
        <v>0.83715462865221157</v>
      </c>
      <c r="M17" s="14">
        <f t="shared" si="13"/>
        <v>0.75085614129874667</v>
      </c>
      <c r="N17" s="14">
        <f t="shared" si="13"/>
        <v>0.71340676749749399</v>
      </c>
      <c r="O17" s="14">
        <f t="shared" si="13"/>
        <v>0.66814895441705158</v>
      </c>
      <c r="P17" s="14">
        <f t="shared" si="13"/>
        <v>0.54472491539638845</v>
      </c>
      <c r="Q17" s="14">
        <f t="shared" si="13"/>
        <v>0.32047865238466766</v>
      </c>
      <c r="R17" s="14">
        <f t="shared" si="13"/>
        <v>0.30885538329029938</v>
      </c>
      <c r="S17" s="14">
        <f t="shared" si="13"/>
        <v>0.29539952235836808</v>
      </c>
      <c r="T17" s="14">
        <f t="shared" si="13"/>
        <v>0.41226634101528092</v>
      </c>
      <c r="U17" s="14">
        <f t="shared" si="13"/>
        <v>0.81046717586217065</v>
      </c>
      <c r="V17" s="14">
        <f t="shared" si="13"/>
        <v>0.8052659006983891</v>
      </c>
      <c r="W17" s="14">
        <f t="shared" si="13"/>
        <v>0.81128032290888186</v>
      </c>
      <c r="X17" s="1"/>
      <c r="Y17" s="1"/>
    </row>
    <row r="18" spans="2:25">
      <c r="B18" s="9" t="s">
        <v>326</v>
      </c>
      <c r="C18" s="4">
        <f>_xlfn.NORM.INV(0.975,0,C15)</f>
        <v>7.1898627064523619E-3</v>
      </c>
      <c r="D18" s="4">
        <f t="shared" ref="D18:W18" si="14">_xlfn.NORM.INV(0.975,0,D15)</f>
        <v>1.0168001351065457E-2</v>
      </c>
      <c r="E18" s="4">
        <f t="shared" si="14"/>
        <v>1.2453207507020168E-2</v>
      </c>
      <c r="F18" s="4">
        <f t="shared" si="14"/>
        <v>1.4379725412904724E-2</v>
      </c>
      <c r="G18" s="4">
        <f t="shared" si="14"/>
        <v>1.6077021760518097E-2</v>
      </c>
      <c r="H18" s="4">
        <f t="shared" si="14"/>
        <v>1.7611494951474359E-2</v>
      </c>
      <c r="I18" s="4">
        <f t="shared" si="14"/>
        <v>1.902258868197074E-2</v>
      </c>
      <c r="J18" s="4">
        <f t="shared" si="14"/>
        <v>2.0336002702130915E-2</v>
      </c>
      <c r="K18" s="4">
        <f t="shared" si="14"/>
        <v>2.1569588119357087E-2</v>
      </c>
      <c r="L18" s="4">
        <f t="shared" si="14"/>
        <v>2.2736342216292067E-2</v>
      </c>
      <c r="M18" s="4">
        <f t="shared" si="14"/>
        <v>2.3846076891471672E-2</v>
      </c>
      <c r="N18" s="4">
        <f t="shared" si="14"/>
        <v>2.4906415014040336E-2</v>
      </c>
      <c r="O18" s="4">
        <f t="shared" si="14"/>
        <v>2.5923418651660285E-2</v>
      </c>
      <c r="P18" s="4">
        <f t="shared" si="14"/>
        <v>2.690200290548796E-2</v>
      </c>
      <c r="Q18" s="4">
        <f t="shared" si="14"/>
        <v>2.7846218523607785E-2</v>
      </c>
      <c r="R18" s="4">
        <f t="shared" si="14"/>
        <v>2.8759450825809448E-2</v>
      </c>
      <c r="S18" s="4">
        <f t="shared" si="14"/>
        <v>2.9644563372392352E-2</v>
      </c>
      <c r="T18" s="4">
        <f t="shared" si="14"/>
        <v>3.0504004053196372E-2</v>
      </c>
      <c r="U18" s="4">
        <f t="shared" si="14"/>
        <v>3.1339884955357687E-2</v>
      </c>
      <c r="V18" s="4">
        <f t="shared" si="14"/>
        <v>3.2154043521036194E-2</v>
      </c>
      <c r="W18" s="4">
        <f t="shared" si="14"/>
        <v>3.2948090088658011E-2</v>
      </c>
      <c r="X18" s="1"/>
      <c r="Y18" s="1"/>
    </row>
    <row r="19" spans="2:25">
      <c r="B19" s="9" t="s">
        <v>327</v>
      </c>
      <c r="C19" s="4">
        <f>_xlfn.NORM.INV(0.995,0,C15)</f>
        <v>9.4490813065217973E-3</v>
      </c>
      <c r="D19" s="4">
        <f t="shared" ref="D19:W19" si="15">_xlfn.NORM.INV(0.995,0,D15)</f>
        <v>1.336301893564921E-2</v>
      </c>
      <c r="E19" s="4">
        <f t="shared" si="15"/>
        <v>1.6366288907745063E-2</v>
      </c>
      <c r="F19" s="4">
        <f t="shared" si="15"/>
        <v>1.8898162613043595E-2</v>
      </c>
      <c r="G19" s="4">
        <f t="shared" si="15"/>
        <v>2.1128788126305264E-2</v>
      </c>
      <c r="H19" s="4">
        <f t="shared" si="15"/>
        <v>2.3145427739049412E-2</v>
      </c>
      <c r="I19" s="4">
        <f t="shared" si="15"/>
        <v>2.4999919255085958E-2</v>
      </c>
      <c r="J19" s="4">
        <f t="shared" si="15"/>
        <v>2.672603787129842E-2</v>
      </c>
      <c r="K19" s="4">
        <f t="shared" si="15"/>
        <v>2.834724391956539E-2</v>
      </c>
      <c r="L19" s="4">
        <f t="shared" si="15"/>
        <v>2.9880618724728521E-2</v>
      </c>
      <c r="M19" s="4">
        <f t="shared" si="15"/>
        <v>3.1339057307293978E-2</v>
      </c>
      <c r="N19" s="4">
        <f t="shared" si="15"/>
        <v>3.2732577815490126E-2</v>
      </c>
      <c r="O19" s="4">
        <f t="shared" si="15"/>
        <v>3.4069147156692604E-2</v>
      </c>
      <c r="P19" s="4">
        <f t="shared" si="15"/>
        <v>3.5355224868774841E-2</v>
      </c>
      <c r="Q19" s="4">
        <f t="shared" si="15"/>
        <v>3.6596134537118741E-2</v>
      </c>
      <c r="R19" s="4">
        <f t="shared" si="15"/>
        <v>3.7796325226087189E-2</v>
      </c>
      <c r="S19" s="4">
        <f t="shared" si="15"/>
        <v>3.8959560291838689E-2</v>
      </c>
      <c r="T19" s="4">
        <f t="shared" si="15"/>
        <v>4.0089056806947625E-2</v>
      </c>
      <c r="U19" s="4">
        <f t="shared" si="15"/>
        <v>4.1187590524427782E-2</v>
      </c>
      <c r="V19" s="4">
        <f t="shared" si="15"/>
        <v>4.2257576252610528E-2</v>
      </c>
      <c r="W19" s="4">
        <f t="shared" si="15"/>
        <v>4.3301130334928363E-2</v>
      </c>
      <c r="X19" s="1"/>
      <c r="Y19" s="1"/>
    </row>
    <row r="20" spans="2:25">
      <c r="B20" s="9" t="s">
        <v>328</v>
      </c>
      <c r="C20" s="4">
        <f>_xlfn.NORM.INV(0.025,0,C15)</f>
        <v>-7.1898627064523627E-3</v>
      </c>
      <c r="D20" s="4">
        <f t="shared" ref="D20:W20" si="16">_xlfn.NORM.INV(0.025,0,D15)</f>
        <v>-1.0168001351065459E-2</v>
      </c>
      <c r="E20" s="4">
        <f t="shared" si="16"/>
        <v>-1.245320750702017E-2</v>
      </c>
      <c r="F20" s="4">
        <f t="shared" si="16"/>
        <v>-1.4379725412904725E-2</v>
      </c>
      <c r="G20" s="4">
        <f t="shared" si="16"/>
        <v>-1.6077021760518097E-2</v>
      </c>
      <c r="H20" s="4">
        <f t="shared" si="16"/>
        <v>-1.7611494951474363E-2</v>
      </c>
      <c r="I20" s="4">
        <f t="shared" si="16"/>
        <v>-1.9022588681970744E-2</v>
      </c>
      <c r="J20" s="4">
        <f t="shared" si="16"/>
        <v>-2.0336002702130918E-2</v>
      </c>
      <c r="K20" s="4">
        <f t="shared" si="16"/>
        <v>-2.1569588119357091E-2</v>
      </c>
      <c r="L20" s="4">
        <f t="shared" si="16"/>
        <v>-2.2736342216292071E-2</v>
      </c>
      <c r="M20" s="4">
        <f t="shared" si="16"/>
        <v>-2.3846076891471675E-2</v>
      </c>
      <c r="N20" s="4">
        <f t="shared" si="16"/>
        <v>-2.490641501404034E-2</v>
      </c>
      <c r="O20" s="4">
        <f t="shared" si="16"/>
        <v>-2.5923418651660288E-2</v>
      </c>
      <c r="P20" s="4">
        <f t="shared" si="16"/>
        <v>-2.6902002905487964E-2</v>
      </c>
      <c r="Q20" s="4">
        <f t="shared" si="16"/>
        <v>-2.7846218523607788E-2</v>
      </c>
      <c r="R20" s="4">
        <f t="shared" si="16"/>
        <v>-2.8759450825809451E-2</v>
      </c>
      <c r="S20" s="4">
        <f t="shared" si="16"/>
        <v>-2.9644563372392355E-2</v>
      </c>
      <c r="T20" s="4">
        <f t="shared" si="16"/>
        <v>-3.0504004053196376E-2</v>
      </c>
      <c r="U20" s="4">
        <f t="shared" si="16"/>
        <v>-3.1339884955357687E-2</v>
      </c>
      <c r="V20" s="4">
        <f t="shared" si="16"/>
        <v>-3.2154043521036194E-2</v>
      </c>
      <c r="W20" s="4">
        <f t="shared" si="16"/>
        <v>-3.2948090088658018E-2</v>
      </c>
      <c r="X20" s="1"/>
      <c r="Y20" s="1"/>
    </row>
    <row r="21" spans="2:25">
      <c r="B21" s="9" t="s">
        <v>329</v>
      </c>
      <c r="C21" s="4">
        <f>_xlfn.NORM.INV(0.005,0,C15)</f>
        <v>-9.4490813065217973E-3</v>
      </c>
      <c r="D21" s="4">
        <f t="shared" ref="D21:W21" si="17">_xlfn.NORM.INV(0.005,0,D15)</f>
        <v>-1.336301893564921E-2</v>
      </c>
      <c r="E21" s="4">
        <f t="shared" si="17"/>
        <v>-1.6366288907745063E-2</v>
      </c>
      <c r="F21" s="4">
        <f t="shared" si="17"/>
        <v>-1.8898162613043595E-2</v>
      </c>
      <c r="G21" s="4">
        <f t="shared" si="17"/>
        <v>-2.1128788126305264E-2</v>
      </c>
      <c r="H21" s="4">
        <f t="shared" si="17"/>
        <v>-2.3145427739049412E-2</v>
      </c>
      <c r="I21" s="4">
        <f t="shared" si="17"/>
        <v>-2.4999919255085958E-2</v>
      </c>
      <c r="J21" s="4">
        <f t="shared" si="17"/>
        <v>-2.672603787129842E-2</v>
      </c>
      <c r="K21" s="4">
        <f t="shared" si="17"/>
        <v>-2.834724391956539E-2</v>
      </c>
      <c r="L21" s="4">
        <f t="shared" si="17"/>
        <v>-2.9880618724728521E-2</v>
      </c>
      <c r="M21" s="4">
        <f t="shared" si="17"/>
        <v>-3.1339057307293978E-2</v>
      </c>
      <c r="N21" s="4">
        <f t="shared" si="17"/>
        <v>-3.2732577815490126E-2</v>
      </c>
      <c r="O21" s="4">
        <f t="shared" si="17"/>
        <v>-3.4069147156692604E-2</v>
      </c>
      <c r="P21" s="4">
        <f t="shared" si="17"/>
        <v>-3.5355224868774841E-2</v>
      </c>
      <c r="Q21" s="4">
        <f t="shared" si="17"/>
        <v>-3.6596134537118741E-2</v>
      </c>
      <c r="R21" s="4">
        <f t="shared" si="17"/>
        <v>-3.7796325226087189E-2</v>
      </c>
      <c r="S21" s="4">
        <f t="shared" si="17"/>
        <v>-3.8959560291838689E-2</v>
      </c>
      <c r="T21" s="4">
        <f t="shared" si="17"/>
        <v>-4.0089056806947625E-2</v>
      </c>
      <c r="U21" s="4">
        <f t="shared" si="17"/>
        <v>-4.1187590524427782E-2</v>
      </c>
      <c r="V21" s="4">
        <f t="shared" si="17"/>
        <v>-4.2257576252610528E-2</v>
      </c>
      <c r="W21" s="4">
        <f t="shared" si="17"/>
        <v>-4.3301130334928363E-2</v>
      </c>
      <c r="X21" s="1"/>
      <c r="Y21" s="1"/>
    </row>
    <row r="22" spans="2: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2:25">
      <c r="B23" s="1"/>
      <c r="C23" s="10" t="s">
        <v>331</v>
      </c>
      <c r="D23" s="10" t="s">
        <v>332</v>
      </c>
      <c r="E23" s="10" t="s">
        <v>333</v>
      </c>
      <c r="F23" s="10" t="s">
        <v>334</v>
      </c>
      <c r="G23" s="10" t="s">
        <v>335</v>
      </c>
      <c r="H23" s="10" t="s">
        <v>336</v>
      </c>
      <c r="I23" s="10" t="s">
        <v>337</v>
      </c>
      <c r="J23" s="10" t="s">
        <v>338</v>
      </c>
      <c r="K23" s="10" t="s">
        <v>339</v>
      </c>
      <c r="L23" s="10" t="s">
        <v>340</v>
      </c>
      <c r="M23" s="10" t="s">
        <v>341</v>
      </c>
      <c r="N23" s="10" t="s">
        <v>342</v>
      </c>
      <c r="O23" s="10" t="s">
        <v>343</v>
      </c>
      <c r="P23" s="10" t="s">
        <v>344</v>
      </c>
      <c r="Q23" s="10" t="s">
        <v>345</v>
      </c>
      <c r="R23" s="10" t="s">
        <v>346</v>
      </c>
      <c r="S23" s="10" t="s">
        <v>347</v>
      </c>
      <c r="T23" s="10" t="s">
        <v>348</v>
      </c>
      <c r="U23" s="10" t="s">
        <v>349</v>
      </c>
      <c r="V23" s="10" t="s">
        <v>350</v>
      </c>
      <c r="W23" s="10" t="s">
        <v>351</v>
      </c>
      <c r="X23" s="1"/>
      <c r="Y23" s="1"/>
    </row>
    <row r="24" spans="2:25">
      <c r="B24" s="11" t="s">
        <v>352</v>
      </c>
      <c r="C24" s="1">
        <f>COUNTIF(C65:C90,"&gt;0")</f>
        <v>17</v>
      </c>
      <c r="D24" s="1">
        <f t="shared" ref="D24:W24" si="18">COUNTIF(D65:D90,"&gt;0")</f>
        <v>15</v>
      </c>
      <c r="E24" s="1">
        <f t="shared" si="18"/>
        <v>16</v>
      </c>
      <c r="F24" s="1">
        <f t="shared" si="18"/>
        <v>13</v>
      </c>
      <c r="G24" s="1">
        <f t="shared" si="18"/>
        <v>11</v>
      </c>
      <c r="H24" s="1">
        <f t="shared" si="18"/>
        <v>11</v>
      </c>
      <c r="I24" s="1">
        <f t="shared" si="18"/>
        <v>11</v>
      </c>
      <c r="J24" s="1">
        <f t="shared" si="18"/>
        <v>12</v>
      </c>
      <c r="K24" s="1">
        <f t="shared" si="18"/>
        <v>13</v>
      </c>
      <c r="L24" s="1">
        <f t="shared" si="18"/>
        <v>13</v>
      </c>
      <c r="M24" s="1">
        <f t="shared" si="18"/>
        <v>20</v>
      </c>
      <c r="N24" s="1">
        <f t="shared" si="18"/>
        <v>13</v>
      </c>
      <c r="O24" s="1">
        <f t="shared" si="18"/>
        <v>13</v>
      </c>
      <c r="P24" s="1">
        <f t="shared" si="18"/>
        <v>13</v>
      </c>
      <c r="Q24" s="1">
        <f t="shared" si="18"/>
        <v>18</v>
      </c>
      <c r="R24" s="1">
        <f t="shared" si="18"/>
        <v>14</v>
      </c>
      <c r="S24" s="1">
        <f t="shared" si="18"/>
        <v>14</v>
      </c>
      <c r="T24" s="1">
        <f t="shared" si="18"/>
        <v>9</v>
      </c>
      <c r="U24" s="1">
        <f t="shared" si="18"/>
        <v>8</v>
      </c>
      <c r="V24" s="1">
        <f t="shared" si="18"/>
        <v>8</v>
      </c>
      <c r="W24" s="1">
        <f t="shared" si="18"/>
        <v>10</v>
      </c>
      <c r="X24" s="1"/>
      <c r="Y24" s="1"/>
    </row>
    <row r="25" spans="2:25">
      <c r="B25" s="11" t="s">
        <v>353</v>
      </c>
      <c r="C25" s="1">
        <f>COUNTIF(C65:C90,"=0")</f>
        <v>0</v>
      </c>
      <c r="D25" s="1">
        <f t="shared" ref="D25:W25" si="19">COUNTIF(D65:D90,"=0")</f>
        <v>0</v>
      </c>
      <c r="E25" s="1">
        <f t="shared" si="19"/>
        <v>0</v>
      </c>
      <c r="F25" s="1">
        <f t="shared" si="19"/>
        <v>0</v>
      </c>
      <c r="G25" s="1">
        <f t="shared" si="19"/>
        <v>0</v>
      </c>
      <c r="H25" s="1">
        <f t="shared" si="19"/>
        <v>0</v>
      </c>
      <c r="I25" s="1">
        <f t="shared" si="19"/>
        <v>0</v>
      </c>
      <c r="J25" s="1">
        <f t="shared" si="19"/>
        <v>0</v>
      </c>
      <c r="K25" s="1">
        <f t="shared" si="19"/>
        <v>0</v>
      </c>
      <c r="L25" s="1">
        <f t="shared" si="19"/>
        <v>0</v>
      </c>
      <c r="M25" s="1">
        <f t="shared" si="19"/>
        <v>0</v>
      </c>
      <c r="N25" s="1">
        <f t="shared" si="19"/>
        <v>0</v>
      </c>
      <c r="O25" s="1">
        <f t="shared" si="19"/>
        <v>0</v>
      </c>
      <c r="P25" s="1">
        <f t="shared" si="19"/>
        <v>0</v>
      </c>
      <c r="Q25" s="1">
        <f t="shared" si="19"/>
        <v>0</v>
      </c>
      <c r="R25" s="1">
        <f t="shared" si="19"/>
        <v>0</v>
      </c>
      <c r="S25" s="1">
        <f t="shared" si="19"/>
        <v>0</v>
      </c>
      <c r="T25" s="1">
        <f t="shared" si="19"/>
        <v>0</v>
      </c>
      <c r="U25" s="1">
        <f t="shared" si="19"/>
        <v>0</v>
      </c>
      <c r="V25" s="1">
        <f t="shared" si="19"/>
        <v>0</v>
      </c>
      <c r="W25" s="1">
        <f t="shared" si="19"/>
        <v>0</v>
      </c>
      <c r="X25" s="1"/>
      <c r="Y25" s="1"/>
    </row>
    <row r="26" spans="2:25">
      <c r="B26" s="11" t="s">
        <v>354</v>
      </c>
      <c r="C26" s="1">
        <f>COUNTIF(C65:C90,"&lt;0")</f>
        <v>9</v>
      </c>
      <c r="D26" s="1">
        <f t="shared" ref="D26:W26" si="20">COUNTIF(D65:D90,"&lt;0")</f>
        <v>11</v>
      </c>
      <c r="E26" s="1">
        <f t="shared" si="20"/>
        <v>10</v>
      </c>
      <c r="F26" s="1">
        <f t="shared" si="20"/>
        <v>13</v>
      </c>
      <c r="G26" s="1">
        <f t="shared" si="20"/>
        <v>15</v>
      </c>
      <c r="H26" s="1">
        <f t="shared" si="20"/>
        <v>15</v>
      </c>
      <c r="I26" s="1">
        <f t="shared" si="20"/>
        <v>15</v>
      </c>
      <c r="J26" s="1">
        <f t="shared" si="20"/>
        <v>14</v>
      </c>
      <c r="K26" s="1">
        <f t="shared" si="20"/>
        <v>13</v>
      </c>
      <c r="L26" s="1">
        <f t="shared" si="20"/>
        <v>13</v>
      </c>
      <c r="M26" s="1">
        <f t="shared" si="20"/>
        <v>6</v>
      </c>
      <c r="N26" s="1">
        <f t="shared" si="20"/>
        <v>13</v>
      </c>
      <c r="O26" s="1">
        <f t="shared" si="20"/>
        <v>13</v>
      </c>
      <c r="P26" s="1">
        <f t="shared" si="20"/>
        <v>13</v>
      </c>
      <c r="Q26" s="1">
        <f t="shared" si="20"/>
        <v>8</v>
      </c>
      <c r="R26" s="1">
        <f t="shared" si="20"/>
        <v>12</v>
      </c>
      <c r="S26" s="1">
        <f t="shared" si="20"/>
        <v>12</v>
      </c>
      <c r="T26" s="1">
        <f t="shared" si="20"/>
        <v>17</v>
      </c>
      <c r="U26" s="1">
        <f t="shared" si="20"/>
        <v>18</v>
      </c>
      <c r="V26" s="1">
        <f t="shared" si="20"/>
        <v>18</v>
      </c>
      <c r="W26" s="1">
        <f t="shared" si="20"/>
        <v>16</v>
      </c>
      <c r="X26" s="1"/>
      <c r="Y26" s="1"/>
    </row>
    <row r="27" spans="2:25">
      <c r="B27" s="11" t="s">
        <v>355</v>
      </c>
      <c r="C27" s="15">
        <f t="shared" ref="C27:W27" si="21">(C24/SUM(C24:C26)-0.5)*(SQRT(SUM(C24:C26))/0.5)</f>
        <v>1.5689290811054721</v>
      </c>
      <c r="D27" s="15">
        <f t="shared" si="21"/>
        <v>0.78446454055273551</v>
      </c>
      <c r="E27" s="15">
        <f t="shared" si="21"/>
        <v>1.1766968108291045</v>
      </c>
      <c r="F27" s="15">
        <f t="shared" si="21"/>
        <v>0</v>
      </c>
      <c r="G27" s="15">
        <f t="shared" si="21"/>
        <v>-0.78446454055273607</v>
      </c>
      <c r="H27" s="15">
        <f t="shared" si="21"/>
        <v>-0.78446454055273607</v>
      </c>
      <c r="I27" s="15">
        <f t="shared" si="21"/>
        <v>-0.78446454055273607</v>
      </c>
      <c r="J27" s="15">
        <f t="shared" si="21"/>
        <v>-0.39223227027636776</v>
      </c>
      <c r="K27" s="15">
        <f t="shared" si="21"/>
        <v>0</v>
      </c>
      <c r="L27" s="15">
        <f t="shared" si="21"/>
        <v>0</v>
      </c>
      <c r="M27" s="15">
        <f t="shared" si="21"/>
        <v>2.7456258919345768</v>
      </c>
      <c r="N27" s="15">
        <f t="shared" si="21"/>
        <v>0</v>
      </c>
      <c r="O27" s="15">
        <f t="shared" si="21"/>
        <v>0</v>
      </c>
      <c r="P27" s="15">
        <f t="shared" si="21"/>
        <v>0</v>
      </c>
      <c r="Q27" s="15">
        <f t="shared" si="21"/>
        <v>1.96116135138184</v>
      </c>
      <c r="R27" s="15">
        <f t="shared" si="21"/>
        <v>0.39223227027636776</v>
      </c>
      <c r="S27" s="15">
        <f t="shared" si="21"/>
        <v>0.39223227027636776</v>
      </c>
      <c r="T27" s="15">
        <f t="shared" si="21"/>
        <v>-1.5689290811054721</v>
      </c>
      <c r="U27" s="15">
        <f t="shared" si="21"/>
        <v>-1.96116135138184</v>
      </c>
      <c r="V27" s="15">
        <f t="shared" si="21"/>
        <v>-1.96116135138184</v>
      </c>
      <c r="W27" s="15">
        <f t="shared" si="21"/>
        <v>-1.1766968108291038</v>
      </c>
      <c r="X27" s="1"/>
      <c r="Y27" s="1"/>
    </row>
    <row r="28" spans="2:25">
      <c r="B28" s="11" t="s">
        <v>325</v>
      </c>
      <c r="C28" s="14">
        <f>(1-_xlfn.NORM.S.DIST(ABS(C27),1))*2</f>
        <v>0.11666446478102332</v>
      </c>
      <c r="D28" s="14">
        <f t="shared" ref="D28:W28" si="22">(1-_xlfn.NORM.S.DIST(ABS(D27),1))*2</f>
        <v>0.43276758066778487</v>
      </c>
      <c r="E28" s="14">
        <f t="shared" si="22"/>
        <v>0.23931654122149526</v>
      </c>
      <c r="F28" s="14">
        <f t="shared" si="22"/>
        <v>1</v>
      </c>
      <c r="G28" s="14">
        <f t="shared" si="22"/>
        <v>0.43276758066778465</v>
      </c>
      <c r="H28" s="14">
        <f t="shared" si="22"/>
        <v>0.43276758066778465</v>
      </c>
      <c r="I28" s="14">
        <f t="shared" si="22"/>
        <v>0.43276758066778465</v>
      </c>
      <c r="J28" s="14">
        <f t="shared" si="22"/>
        <v>0.69488660237247357</v>
      </c>
      <c r="K28" s="14">
        <f t="shared" si="22"/>
        <v>1</v>
      </c>
      <c r="L28" s="14">
        <f t="shared" si="22"/>
        <v>1</v>
      </c>
      <c r="M28" s="14">
        <f t="shared" si="22"/>
        <v>6.0395590486568285E-3</v>
      </c>
      <c r="N28" s="14">
        <f t="shared" si="22"/>
        <v>1</v>
      </c>
      <c r="O28" s="14">
        <f t="shared" si="22"/>
        <v>1</v>
      </c>
      <c r="P28" s="14">
        <f t="shared" si="22"/>
        <v>1</v>
      </c>
      <c r="Q28" s="14">
        <f t="shared" si="22"/>
        <v>4.9860203756906918E-2</v>
      </c>
      <c r="R28" s="14">
        <f t="shared" si="22"/>
        <v>0.69488660237247357</v>
      </c>
      <c r="S28" s="14">
        <f t="shared" si="22"/>
        <v>0.69488660237247357</v>
      </c>
      <c r="T28" s="14">
        <f t="shared" si="22"/>
        <v>0.11666446478102332</v>
      </c>
      <c r="U28" s="14">
        <f t="shared" si="22"/>
        <v>4.9860203756906918E-2</v>
      </c>
      <c r="V28" s="14">
        <f t="shared" si="22"/>
        <v>4.9860203756906918E-2</v>
      </c>
      <c r="W28" s="14">
        <f t="shared" si="22"/>
        <v>0.23931654122149548</v>
      </c>
      <c r="X28" s="1"/>
      <c r="Y28" s="1"/>
    </row>
    <row r="29" spans="2:25">
      <c r="B29" s="11" t="s">
        <v>326</v>
      </c>
      <c r="C29" s="16">
        <f>_xlfn.NORM.INV(0.975,0,1)</f>
        <v>1.9599639845400536</v>
      </c>
      <c r="D29" s="16">
        <f t="shared" ref="D29:W29" si="23">_xlfn.NORM.INV(0.975,0,1)</f>
        <v>1.9599639845400536</v>
      </c>
      <c r="E29" s="16">
        <f t="shared" si="23"/>
        <v>1.9599639845400536</v>
      </c>
      <c r="F29" s="16">
        <f t="shared" si="23"/>
        <v>1.9599639845400536</v>
      </c>
      <c r="G29" s="16">
        <f t="shared" si="23"/>
        <v>1.9599639845400536</v>
      </c>
      <c r="H29" s="16">
        <f t="shared" si="23"/>
        <v>1.9599639845400536</v>
      </c>
      <c r="I29" s="16">
        <f t="shared" si="23"/>
        <v>1.9599639845400536</v>
      </c>
      <c r="J29" s="16">
        <f t="shared" si="23"/>
        <v>1.9599639845400536</v>
      </c>
      <c r="K29" s="16">
        <f t="shared" si="23"/>
        <v>1.9599639845400536</v>
      </c>
      <c r="L29" s="16">
        <f t="shared" si="23"/>
        <v>1.9599639845400536</v>
      </c>
      <c r="M29" s="16">
        <f t="shared" si="23"/>
        <v>1.9599639845400536</v>
      </c>
      <c r="N29" s="16">
        <f t="shared" si="23"/>
        <v>1.9599639845400536</v>
      </c>
      <c r="O29" s="16">
        <f t="shared" si="23"/>
        <v>1.9599639845400536</v>
      </c>
      <c r="P29" s="16">
        <f t="shared" si="23"/>
        <v>1.9599639845400536</v>
      </c>
      <c r="Q29" s="16">
        <f t="shared" si="23"/>
        <v>1.9599639845400536</v>
      </c>
      <c r="R29" s="16">
        <f t="shared" si="23"/>
        <v>1.9599639845400536</v>
      </c>
      <c r="S29" s="16">
        <f t="shared" si="23"/>
        <v>1.9599639845400536</v>
      </c>
      <c r="T29" s="16">
        <f t="shared" si="23"/>
        <v>1.9599639845400536</v>
      </c>
      <c r="U29" s="16">
        <f t="shared" si="23"/>
        <v>1.9599639845400536</v>
      </c>
      <c r="V29" s="16">
        <f t="shared" si="23"/>
        <v>1.9599639845400536</v>
      </c>
      <c r="W29" s="16">
        <f t="shared" si="23"/>
        <v>1.9599639845400536</v>
      </c>
      <c r="X29" s="1"/>
      <c r="Y29" s="1"/>
    </row>
    <row r="30" spans="2:25">
      <c r="B30" s="11" t="s">
        <v>327</v>
      </c>
      <c r="C30" s="16">
        <f>_xlfn.NORM.INV(0.995,0,1)</f>
        <v>2.5758293035488999</v>
      </c>
      <c r="D30" s="16">
        <f t="shared" ref="D30:W30" si="24">_xlfn.NORM.INV(0.995,0,1)</f>
        <v>2.5758293035488999</v>
      </c>
      <c r="E30" s="16">
        <f t="shared" si="24"/>
        <v>2.5758293035488999</v>
      </c>
      <c r="F30" s="16">
        <f t="shared" si="24"/>
        <v>2.5758293035488999</v>
      </c>
      <c r="G30" s="16">
        <f t="shared" si="24"/>
        <v>2.5758293035488999</v>
      </c>
      <c r="H30" s="16">
        <f t="shared" si="24"/>
        <v>2.5758293035488999</v>
      </c>
      <c r="I30" s="16">
        <f t="shared" si="24"/>
        <v>2.5758293035488999</v>
      </c>
      <c r="J30" s="16">
        <f t="shared" si="24"/>
        <v>2.5758293035488999</v>
      </c>
      <c r="K30" s="16">
        <f t="shared" si="24"/>
        <v>2.5758293035488999</v>
      </c>
      <c r="L30" s="16">
        <f t="shared" si="24"/>
        <v>2.5758293035488999</v>
      </c>
      <c r="M30" s="16">
        <f t="shared" si="24"/>
        <v>2.5758293035488999</v>
      </c>
      <c r="N30" s="16">
        <f t="shared" si="24"/>
        <v>2.5758293035488999</v>
      </c>
      <c r="O30" s="16">
        <f t="shared" si="24"/>
        <v>2.5758293035488999</v>
      </c>
      <c r="P30" s="16">
        <f t="shared" si="24"/>
        <v>2.5758293035488999</v>
      </c>
      <c r="Q30" s="16">
        <f t="shared" si="24"/>
        <v>2.5758293035488999</v>
      </c>
      <c r="R30" s="16">
        <f t="shared" si="24"/>
        <v>2.5758293035488999</v>
      </c>
      <c r="S30" s="16">
        <f t="shared" si="24"/>
        <v>2.5758293035488999</v>
      </c>
      <c r="T30" s="16">
        <f t="shared" si="24"/>
        <v>2.5758293035488999</v>
      </c>
      <c r="U30" s="16">
        <f t="shared" si="24"/>
        <v>2.5758293035488999</v>
      </c>
      <c r="V30" s="16">
        <f t="shared" si="24"/>
        <v>2.5758293035488999</v>
      </c>
      <c r="W30" s="16">
        <f t="shared" si="24"/>
        <v>2.5758293035488999</v>
      </c>
      <c r="X30" s="1"/>
      <c r="Y30" s="1"/>
    </row>
    <row r="31" spans="2:25">
      <c r="B31" s="11" t="s">
        <v>328</v>
      </c>
      <c r="C31" s="16">
        <f>_xlfn.NORM.INV(0.025,0,1)</f>
        <v>-1.9599639845400538</v>
      </c>
      <c r="D31" s="16">
        <f t="shared" ref="D31:W31" si="25">_xlfn.NORM.INV(0.025,0,1)</f>
        <v>-1.9599639845400538</v>
      </c>
      <c r="E31" s="16">
        <f t="shared" si="25"/>
        <v>-1.9599639845400538</v>
      </c>
      <c r="F31" s="16">
        <f t="shared" si="25"/>
        <v>-1.9599639845400538</v>
      </c>
      <c r="G31" s="16">
        <f t="shared" si="25"/>
        <v>-1.9599639845400538</v>
      </c>
      <c r="H31" s="16">
        <f t="shared" si="25"/>
        <v>-1.9599639845400538</v>
      </c>
      <c r="I31" s="16">
        <f t="shared" si="25"/>
        <v>-1.9599639845400538</v>
      </c>
      <c r="J31" s="16">
        <f t="shared" si="25"/>
        <v>-1.9599639845400538</v>
      </c>
      <c r="K31" s="16">
        <f t="shared" si="25"/>
        <v>-1.9599639845400538</v>
      </c>
      <c r="L31" s="16">
        <f t="shared" si="25"/>
        <v>-1.9599639845400538</v>
      </c>
      <c r="M31" s="16">
        <f t="shared" si="25"/>
        <v>-1.9599639845400538</v>
      </c>
      <c r="N31" s="16">
        <f t="shared" si="25"/>
        <v>-1.9599639845400538</v>
      </c>
      <c r="O31" s="16">
        <f t="shared" si="25"/>
        <v>-1.9599639845400538</v>
      </c>
      <c r="P31" s="16">
        <f t="shared" si="25"/>
        <v>-1.9599639845400538</v>
      </c>
      <c r="Q31" s="16">
        <f t="shared" si="25"/>
        <v>-1.9599639845400538</v>
      </c>
      <c r="R31" s="16">
        <f t="shared" si="25"/>
        <v>-1.9599639845400538</v>
      </c>
      <c r="S31" s="16">
        <f t="shared" si="25"/>
        <v>-1.9599639845400538</v>
      </c>
      <c r="T31" s="16">
        <f t="shared" si="25"/>
        <v>-1.9599639845400538</v>
      </c>
      <c r="U31" s="16">
        <f t="shared" si="25"/>
        <v>-1.9599639845400538</v>
      </c>
      <c r="V31" s="16">
        <f t="shared" si="25"/>
        <v>-1.9599639845400538</v>
      </c>
      <c r="W31" s="16">
        <f t="shared" si="25"/>
        <v>-1.9599639845400538</v>
      </c>
      <c r="X31" s="1"/>
      <c r="Y31" s="1"/>
    </row>
    <row r="32" spans="2:25">
      <c r="B32" s="11" t="s">
        <v>329</v>
      </c>
      <c r="C32" s="16">
        <f>_xlfn.NORM.INV(0.005,0,1)</f>
        <v>-2.5758293035488999</v>
      </c>
      <c r="D32" s="16">
        <f t="shared" ref="D32:W32" si="26">_xlfn.NORM.INV(0.005,0,1)</f>
        <v>-2.5758293035488999</v>
      </c>
      <c r="E32" s="16">
        <f t="shared" si="26"/>
        <v>-2.5758293035488999</v>
      </c>
      <c r="F32" s="16">
        <f t="shared" si="26"/>
        <v>-2.5758293035488999</v>
      </c>
      <c r="G32" s="16">
        <f t="shared" si="26"/>
        <v>-2.5758293035488999</v>
      </c>
      <c r="H32" s="16">
        <f t="shared" si="26"/>
        <v>-2.5758293035488999</v>
      </c>
      <c r="I32" s="16">
        <f t="shared" si="26"/>
        <v>-2.5758293035488999</v>
      </c>
      <c r="J32" s="16">
        <f t="shared" si="26"/>
        <v>-2.5758293035488999</v>
      </c>
      <c r="K32" s="16">
        <f t="shared" si="26"/>
        <v>-2.5758293035488999</v>
      </c>
      <c r="L32" s="16">
        <f t="shared" si="26"/>
        <v>-2.5758293035488999</v>
      </c>
      <c r="M32" s="16">
        <f t="shared" si="26"/>
        <v>-2.5758293035488999</v>
      </c>
      <c r="N32" s="16">
        <f t="shared" si="26"/>
        <v>-2.5758293035488999</v>
      </c>
      <c r="O32" s="16">
        <f t="shared" si="26"/>
        <v>-2.5758293035488999</v>
      </c>
      <c r="P32" s="16">
        <f t="shared" si="26"/>
        <v>-2.5758293035488999</v>
      </c>
      <c r="Q32" s="16">
        <f t="shared" si="26"/>
        <v>-2.5758293035488999</v>
      </c>
      <c r="R32" s="16">
        <f t="shared" si="26"/>
        <v>-2.5758293035488999</v>
      </c>
      <c r="S32" s="16">
        <f t="shared" si="26"/>
        <v>-2.5758293035488999</v>
      </c>
      <c r="T32" s="16">
        <f t="shared" si="26"/>
        <v>-2.5758293035488999</v>
      </c>
      <c r="U32" s="16">
        <f t="shared" si="26"/>
        <v>-2.5758293035488999</v>
      </c>
      <c r="V32" s="16">
        <f t="shared" si="26"/>
        <v>-2.5758293035488999</v>
      </c>
      <c r="W32" s="16">
        <f t="shared" si="26"/>
        <v>-2.5758293035488999</v>
      </c>
      <c r="X32" s="1"/>
      <c r="Y32" s="1"/>
    </row>
    <row r="35" spans="1:23">
      <c r="A35" t="s">
        <v>185</v>
      </c>
      <c r="B35" t="s">
        <v>212</v>
      </c>
      <c r="C35" s="12" t="s">
        <v>356</v>
      </c>
      <c r="D35" s="12" t="s">
        <v>357</v>
      </c>
      <c r="E35" s="12" t="s">
        <v>358</v>
      </c>
      <c r="F35" s="12" t="s">
        <v>359</v>
      </c>
      <c r="G35" s="12" t="s">
        <v>360</v>
      </c>
      <c r="H35" s="12" t="s">
        <v>361</v>
      </c>
      <c r="I35" s="12" t="s">
        <v>362</v>
      </c>
      <c r="J35" s="12" t="s">
        <v>363</v>
      </c>
      <c r="K35" s="12" t="s">
        <v>364</v>
      </c>
      <c r="L35" s="12" t="s">
        <v>365</v>
      </c>
      <c r="M35" s="12" t="s">
        <v>366</v>
      </c>
      <c r="N35" s="12" t="s">
        <v>367</v>
      </c>
      <c r="O35" s="12" t="s">
        <v>368</v>
      </c>
      <c r="P35" s="12" t="s">
        <v>369</v>
      </c>
      <c r="Q35" s="12" t="s">
        <v>370</v>
      </c>
      <c r="R35" s="12" t="s">
        <v>371</v>
      </c>
      <c r="S35" s="12" t="s">
        <v>372</v>
      </c>
      <c r="T35" s="12" t="s">
        <v>373</v>
      </c>
      <c r="U35" s="12" t="s">
        <v>374</v>
      </c>
      <c r="V35" s="12" t="s">
        <v>375</v>
      </c>
      <c r="W35" s="12" t="s">
        <v>376</v>
      </c>
    </row>
    <row r="36" spans="1:23">
      <c r="A36" t="s">
        <v>186</v>
      </c>
      <c r="B36" t="s">
        <v>213</v>
      </c>
      <c r="C36" s="5">
        <f>EXP(SUM($C65:C65))-1</f>
        <v>1.8572177060475203E-2</v>
      </c>
      <c r="D36" s="5">
        <f>EXP(SUM($C65:D65))-1</f>
        <v>1.839443975856847E-2</v>
      </c>
      <c r="E36" s="5">
        <f>EXP(SUM($C65:E65))-1</f>
        <v>2.5272057710626461E-2</v>
      </c>
      <c r="F36" s="5">
        <f>EXP(SUM($C65:F65))-1</f>
        <v>1.4292716914757531E-2</v>
      </c>
      <c r="G36" s="5">
        <f>EXP(SUM($C65:G65))-1</f>
        <v>6.7616857563848054E-3</v>
      </c>
      <c r="H36" s="5">
        <f>EXP(SUM($C65:H65))-1</f>
        <v>-1.3321985460547414E-2</v>
      </c>
      <c r="I36" s="5">
        <f>EXP(SUM($C65:I65))-1</f>
        <v>-1.6704592381332151E-2</v>
      </c>
      <c r="J36" s="5">
        <f>EXP(SUM($C65:J65))-1</f>
        <v>-7.5565630408245266E-3</v>
      </c>
      <c r="K36" s="5">
        <f>EXP(SUM($C65:K65))-1</f>
        <v>-4.058229011803749E-3</v>
      </c>
      <c r="L36" s="5">
        <f>EXP(SUM($C65:L65))-1</f>
        <v>9.2037493405459081E-3</v>
      </c>
      <c r="M36" s="5">
        <f>EXP(SUM($C65:M65))-1</f>
        <v>5.7821964626139088E-3</v>
      </c>
      <c r="N36" s="5">
        <f>EXP(SUM($C65:N65))-1</f>
        <v>6.1974253091356957E-3</v>
      </c>
      <c r="O36" s="5">
        <f>EXP(SUM($C65:O65))-1</f>
        <v>-9.2197065620062135E-3</v>
      </c>
      <c r="P36" s="5">
        <f>EXP(SUM($C65:P65))-1</f>
        <v>-1.1314272844220818E-2</v>
      </c>
      <c r="Q36" s="5">
        <f>EXP(SUM($C65:Q65))-1</f>
        <v>3.2486053811575655E-3</v>
      </c>
      <c r="R36" s="5">
        <f>EXP(SUM($C65:R65))-1</f>
        <v>5.0536826065312734E-3</v>
      </c>
      <c r="S36" s="5">
        <f>EXP(SUM($C65:S65))-1</f>
        <v>6.3467038019784372E-3</v>
      </c>
      <c r="T36" s="5">
        <f>EXP(SUM($C65:T65))-1</f>
        <v>4.6271490569902429E-3</v>
      </c>
      <c r="U36" s="5">
        <f>EXP(SUM($C65:U65))-1</f>
        <v>-2.2958787790670176E-2</v>
      </c>
      <c r="V36" s="5">
        <f>EXP(SUM($C65:V65))-1</f>
        <v>-1.9577754856121565E-3</v>
      </c>
      <c r="W36" s="5">
        <f>EXP(SUM($C65:W65))-1</f>
        <v>-8.8737864919720133E-3</v>
      </c>
    </row>
    <row r="37" spans="1:23">
      <c r="A37" t="s">
        <v>187</v>
      </c>
      <c r="B37" t="s">
        <v>213</v>
      </c>
      <c r="C37" s="5">
        <f>EXP(SUM($C66:C66))-1</f>
        <v>-1.8164166994719899E-2</v>
      </c>
      <c r="D37" s="5">
        <f>EXP(SUM($C66:D66))-1</f>
        <v>-1.9222901244763557E-2</v>
      </c>
      <c r="E37" s="5">
        <f>EXP(SUM($C66:E66))-1</f>
        <v>-6.5481948884327235E-3</v>
      </c>
      <c r="F37" s="5">
        <f>EXP(SUM($C66:F66))-1</f>
        <v>-1.598569652956483E-2</v>
      </c>
      <c r="G37" s="5">
        <f>EXP(SUM($C66:G66))-1</f>
        <v>-2.2937138473043128E-2</v>
      </c>
      <c r="H37" s="5">
        <f>EXP(SUM($C66:H66))-1</f>
        <v>-1.5389547972278095E-2</v>
      </c>
      <c r="I37" s="5">
        <f>EXP(SUM($C66:I66))-1</f>
        <v>-1.1385395428507028E-2</v>
      </c>
      <c r="J37" s="5">
        <f>EXP(SUM($C66:J66))-1</f>
        <v>-2.2782570333352847E-2</v>
      </c>
      <c r="K37" s="5">
        <f>EXP(SUM($C66:K66))-1</f>
        <v>-2.5718421945661762E-2</v>
      </c>
      <c r="L37" s="5">
        <f>EXP(SUM($C66:L66))-1</f>
        <v>-5.1774150667212027E-3</v>
      </c>
      <c r="M37" s="5">
        <f>EXP(SUM($C66:M66))-1</f>
        <v>1.8810225441192596E-3</v>
      </c>
      <c r="N37" s="5">
        <f>EXP(SUM($C66:N66))-1</f>
        <v>2.3350293137733846E-3</v>
      </c>
      <c r="O37" s="5">
        <f>EXP(SUM($C66:O66))-1</f>
        <v>2.2851790369081471E-2</v>
      </c>
      <c r="P37" s="5">
        <f>EXP(SUM($C66:P66))-1</f>
        <v>1.1641596006022104E-2</v>
      </c>
      <c r="Q37" s="5">
        <f>EXP(SUM($C66:Q66))-1</f>
        <v>2.0520257100318906E-2</v>
      </c>
      <c r="R37" s="5">
        <f>EXP(SUM($C66:R66))-1</f>
        <v>1.9822402428010033E-2</v>
      </c>
      <c r="S37" s="5">
        <f>EXP(SUM($C66:S66))-1</f>
        <v>1.9291957814017824E-2</v>
      </c>
      <c r="T37" s="5">
        <f>EXP(SUM($C66:T66))-1</f>
        <v>5.5394174134220098E-3</v>
      </c>
      <c r="U37" s="5">
        <f>EXP(SUM($C66:U66))-1</f>
        <v>1.2173415100865226E-2</v>
      </c>
      <c r="V37" s="5">
        <f>EXP(SUM($C66:V66))-1</f>
        <v>2.1119416875092778E-2</v>
      </c>
      <c r="W37" s="5">
        <f>EXP(SUM($C66:W66))-1</f>
        <v>1.6828566271790413E-2</v>
      </c>
    </row>
    <row r="38" spans="1:23">
      <c r="A38" t="s">
        <v>188</v>
      </c>
      <c r="B38" t="s">
        <v>213</v>
      </c>
      <c r="C38" s="5">
        <f>EXP(SUM($C67:C67))-1</f>
        <v>9.5850434520730055E-3</v>
      </c>
      <c r="D38" s="5">
        <f>EXP(SUM($C67:D67))-1</f>
        <v>-1.4754926227317666E-2</v>
      </c>
      <c r="E38" s="5">
        <f>EXP(SUM($C67:E67))-1</f>
        <v>-9.6306410606593618E-3</v>
      </c>
      <c r="F38" s="5">
        <f>EXP(SUM($C67:F67))-1</f>
        <v>-1.2062247900518797E-2</v>
      </c>
      <c r="G38" s="5">
        <f>EXP(SUM($C67:G67))-1</f>
        <v>1.435108709755295E-2</v>
      </c>
      <c r="H38" s="5">
        <f>EXP(SUM($C67:H67))-1</f>
        <v>1.6435405272313242E-2</v>
      </c>
      <c r="I38" s="5">
        <f>EXP(SUM($C67:I67))-1</f>
        <v>1.9900214965571816E-2</v>
      </c>
      <c r="J38" s="5">
        <f>EXP(SUM($C67:J67))-1</f>
        <v>4.7042091387143881E-3</v>
      </c>
      <c r="K38" s="5">
        <f>EXP(SUM($C67:K67))-1</f>
        <v>1.6091959720709648E-2</v>
      </c>
      <c r="L38" s="5">
        <f>EXP(SUM($C67:L67))-1</f>
        <v>4.3989746927535212E-3</v>
      </c>
      <c r="M38" s="5">
        <f>EXP(SUM($C67:M67))-1</f>
        <v>3.3970801705642151E-2</v>
      </c>
      <c r="N38" s="5">
        <f>EXP(SUM($C67:N67))-1</f>
        <v>3.6473686607964906E-2</v>
      </c>
      <c r="O38" s="5">
        <f>EXP(SUM($C67:O67))-1</f>
        <v>2.8187238151022198E-2</v>
      </c>
      <c r="P38" s="5">
        <f>EXP(SUM($C67:P67))-1</f>
        <v>1.3686901747391733E-2</v>
      </c>
      <c r="Q38" s="5">
        <f>EXP(SUM($C67:Q67))-1</f>
        <v>4.1038917126002827E-2</v>
      </c>
      <c r="R38" s="5">
        <f>EXP(SUM($C67:R67))-1</f>
        <v>4.1689705229380314E-2</v>
      </c>
      <c r="S38" s="5">
        <f>EXP(SUM($C67:S67))-1</f>
        <v>4.2682597698135094E-2</v>
      </c>
      <c r="T38" s="5">
        <f>EXP(SUM($C67:T67))-1</f>
        <v>6.0294024133451307E-2</v>
      </c>
      <c r="U38" s="5">
        <f>EXP(SUM($C67:U67))-1</f>
        <v>9.5007210709134426E-2</v>
      </c>
      <c r="V38" s="5">
        <f>EXP(SUM($C67:V67))-1</f>
        <v>6.1353385730013921E-2</v>
      </c>
      <c r="W38" s="5">
        <f>EXP(SUM($C67:W67))-1</f>
        <v>8.27192966947079E-2</v>
      </c>
    </row>
    <row r="39" spans="1:23">
      <c r="A39" t="s">
        <v>189</v>
      </c>
      <c r="B39" t="s">
        <v>213</v>
      </c>
      <c r="C39" s="5">
        <f>EXP(SUM($C68:C68))-1</f>
        <v>1.1966696952038225E-2</v>
      </c>
      <c r="D39" s="5">
        <f>EXP(SUM($C68:D68))-1</f>
        <v>-1.148412381023256E-3</v>
      </c>
      <c r="E39" s="5">
        <f>EXP(SUM($C68:E68))-1</f>
        <v>2.3152447173210744E-2</v>
      </c>
      <c r="F39" s="5">
        <f>EXP(SUM($C68:F68))-1</f>
        <v>9.8462531180631974E-3</v>
      </c>
      <c r="G39" s="5">
        <f>EXP(SUM($C68:G68))-1</f>
        <v>1.0055183398467671E-2</v>
      </c>
      <c r="H39" s="5">
        <f>EXP(SUM($C68:H68))-1</f>
        <v>2.4691155224298322E-2</v>
      </c>
      <c r="I39" s="5">
        <f>EXP(SUM($C68:I68))-1</f>
        <v>3.4894333077956974E-2</v>
      </c>
      <c r="J39" s="5">
        <f>EXP(SUM($C68:J68))-1</f>
        <v>2.8096212190075187E-2</v>
      </c>
      <c r="K39" s="5">
        <f>EXP(SUM($C68:K68))-1</f>
        <v>2.3138212466088826E-2</v>
      </c>
      <c r="L39" s="5">
        <f>EXP(SUM($C68:L68))-1</f>
        <v>1.213669876404655E-2</v>
      </c>
      <c r="M39" s="5">
        <f>EXP(SUM($C68:M68))-1</f>
        <v>2.0759228243704131E-2</v>
      </c>
      <c r="N39" s="5">
        <f>EXP(SUM($C68:N68))-1</f>
        <v>2.4842610480480865E-2</v>
      </c>
      <c r="O39" s="5">
        <f>EXP(SUM($C68:O68))-1</f>
        <v>1.6974444877646322E-2</v>
      </c>
      <c r="P39" s="5">
        <f>EXP(SUM($C68:P68))-1</f>
        <v>1.8832566231459236E-2</v>
      </c>
      <c r="Q39" s="5">
        <f>EXP(SUM($C68:Q68))-1</f>
        <v>1.3443257004532194E-2</v>
      </c>
      <c r="R39" s="5">
        <f>EXP(SUM($C68:R68))-1</f>
        <v>1.6468113480568647E-2</v>
      </c>
      <c r="S39" s="5">
        <f>EXP(SUM($C68:S68))-1</f>
        <v>1.9927841889396447E-2</v>
      </c>
      <c r="T39" s="5">
        <f>EXP(SUM($C68:T68))-1</f>
        <v>4.363921599725229E-2</v>
      </c>
      <c r="U39" s="5">
        <f>EXP(SUM($C68:U68))-1</f>
        <v>3.9461233798234741E-2</v>
      </c>
      <c r="V39" s="5">
        <f>EXP(SUM($C68:V68))-1</f>
        <v>2.7439340963318459E-2</v>
      </c>
      <c r="W39" s="5">
        <f>EXP(SUM($C68:W68))-1</f>
        <v>6.9861076234474462E-2</v>
      </c>
    </row>
    <row r="40" spans="1:23">
      <c r="A40" t="s">
        <v>190</v>
      </c>
      <c r="B40" t="s">
        <v>213</v>
      </c>
      <c r="C40" s="5">
        <f>EXP(SUM($C69:C69))-1</f>
        <v>2.4687438296611575E-2</v>
      </c>
      <c r="D40" s="5">
        <f>EXP(SUM($C69:D69))-1</f>
        <v>4.3029895750267277E-2</v>
      </c>
      <c r="E40" s="5">
        <f>EXP(SUM($C69:E69))-1</f>
        <v>0.10248055522234933</v>
      </c>
      <c r="F40" s="5">
        <f>EXP(SUM($C69:F69))-1</f>
        <v>7.1014837097640893E-2</v>
      </c>
      <c r="G40" s="5">
        <f>EXP(SUM($C69:G69))-1</f>
        <v>6.8109488234884497E-2</v>
      </c>
      <c r="H40" s="5">
        <f>EXP(SUM($C69:H69))-1</f>
        <v>4.7986287617846735E-2</v>
      </c>
      <c r="I40" s="5">
        <f>EXP(SUM($C69:I69))-1</f>
        <v>5.7588535036921851E-2</v>
      </c>
      <c r="J40" s="5">
        <f>EXP(SUM($C69:J69))-1</f>
        <v>0.12090332667561743</v>
      </c>
      <c r="K40" s="5">
        <f>EXP(SUM($C69:K69))-1</f>
        <v>8.8783687788009935E-2</v>
      </c>
      <c r="L40" s="5">
        <f>EXP(SUM($C69:L69))-1</f>
        <v>9.4085370996813245E-2</v>
      </c>
      <c r="M40" s="5">
        <f>EXP(SUM($C69:M69))-1</f>
        <v>9.5981701448855983E-2</v>
      </c>
      <c r="N40" s="5">
        <f>EXP(SUM($C69:N69))-1</f>
        <v>9.239160913666189E-2</v>
      </c>
      <c r="O40" s="5">
        <f>EXP(SUM($C69:O69))-1</f>
        <v>0.12520234773342875</v>
      </c>
      <c r="P40" s="5">
        <f>EXP(SUM($C69:P69))-1</f>
        <v>9.5563331301024013E-2</v>
      </c>
      <c r="Q40" s="5">
        <f>EXP(SUM($C69:Q69))-1</f>
        <v>0.10167812081957139</v>
      </c>
      <c r="R40" s="5">
        <f>EXP(SUM($C69:R69))-1</f>
        <v>9.8326429887511946E-2</v>
      </c>
      <c r="S40" s="5">
        <f>EXP(SUM($C69:S69))-1</f>
        <v>9.348780741869378E-2</v>
      </c>
      <c r="T40" s="5">
        <f>EXP(SUM($C69:T69))-1</f>
        <v>9.9437538679516768E-2</v>
      </c>
      <c r="U40" s="5">
        <f>EXP(SUM($C69:U69))-1</f>
        <v>6.3650059415827576E-2</v>
      </c>
      <c r="V40" s="5">
        <f>EXP(SUM($C69:V69))-1</f>
        <v>9.741137026065827E-3</v>
      </c>
      <c r="W40" s="5">
        <f>EXP(SUM($C69:W69))-1</f>
        <v>1.7101694946863866E-3</v>
      </c>
    </row>
    <row r="41" spans="1:23">
      <c r="A41" t="s">
        <v>191</v>
      </c>
      <c r="B41" t="s">
        <v>213</v>
      </c>
      <c r="C41" s="5">
        <f>EXP(SUM($C70:C70))-1</f>
        <v>4.5637422286664009E-3</v>
      </c>
      <c r="D41" s="5">
        <f>EXP(SUM($C70:D70))-1</f>
        <v>9.9976550920324314E-3</v>
      </c>
      <c r="E41" s="5">
        <f>EXP(SUM($C70:E70))-1</f>
        <v>-8.2555228383457413E-3</v>
      </c>
      <c r="F41" s="5">
        <f>EXP(SUM($C70:F70))-1</f>
        <v>-1.224369205609277E-2</v>
      </c>
      <c r="G41" s="5">
        <f>EXP(SUM($C70:G70))-1</f>
        <v>-4.7701997422067155E-4</v>
      </c>
      <c r="H41" s="5">
        <f>EXP(SUM($C70:H70))-1</f>
        <v>-2.6770557720042887E-2</v>
      </c>
      <c r="I41" s="5">
        <f>EXP(SUM($C70:I70))-1</f>
        <v>-1.0259631948189796E-2</v>
      </c>
      <c r="J41" s="5">
        <f>EXP(SUM($C70:J70))-1</f>
        <v>-3.0769741166758791E-2</v>
      </c>
      <c r="K41" s="5">
        <f>EXP(SUM($C70:K70))-1</f>
        <v>-4.4720472598494321E-2</v>
      </c>
      <c r="L41" s="5">
        <f>EXP(SUM($C70:L70))-1</f>
        <v>-3.9241983680482151E-2</v>
      </c>
      <c r="M41" s="5">
        <f>EXP(SUM($C70:M70))-1</f>
        <v>-5.8791767043300691E-2</v>
      </c>
      <c r="N41" s="5">
        <f>EXP(SUM($C70:N70))-1</f>
        <v>-5.9436756167798088E-2</v>
      </c>
      <c r="O41" s="5">
        <f>EXP(SUM($C70:O70))-1</f>
        <v>-6.4077353058943576E-2</v>
      </c>
      <c r="P41" s="5">
        <f>EXP(SUM($C70:P70))-1</f>
        <v>-7.3314961533771372E-2</v>
      </c>
      <c r="Q41" s="5">
        <f>EXP(SUM($C70:Q70))-1</f>
        <v>-8.1711814785155656E-2</v>
      </c>
      <c r="R41" s="5">
        <f>EXP(SUM($C70:R70))-1</f>
        <v>-8.1242824129561075E-2</v>
      </c>
      <c r="S41" s="5">
        <f>EXP(SUM($C70:S70))-1</f>
        <v>-8.1201011216047392E-2</v>
      </c>
      <c r="T41" s="5">
        <f>EXP(SUM($C70:T70))-1</f>
        <v>-8.8435576028699892E-2</v>
      </c>
      <c r="U41" s="5">
        <f>EXP(SUM($C70:U70))-1</f>
        <v>-9.2466493697711205E-2</v>
      </c>
      <c r="V41" s="5">
        <f>EXP(SUM($C70:V70))-1</f>
        <v>-8.029335319474018E-2</v>
      </c>
      <c r="W41" s="5">
        <f>EXP(SUM($C70:W70))-1</f>
        <v>-8.5584673797142519E-2</v>
      </c>
    </row>
    <row r="42" spans="1:23">
      <c r="A42" t="s">
        <v>192</v>
      </c>
      <c r="B42" t="s">
        <v>213</v>
      </c>
      <c r="C42" s="5">
        <f>EXP(SUM($C71:C71))-1</f>
        <v>-1.7508974183879977E-2</v>
      </c>
      <c r="D42" s="5">
        <f>EXP(SUM($C71:D71))-1</f>
        <v>-2.9888794416294551E-2</v>
      </c>
      <c r="E42" s="5">
        <f>EXP(SUM($C71:E71))-1</f>
        <v>-3.6891048996306908E-2</v>
      </c>
      <c r="F42" s="5">
        <f>EXP(SUM($C71:F71))-1</f>
        <v>-4.8287921448440185E-2</v>
      </c>
      <c r="G42" s="5">
        <f>EXP(SUM($C71:G71))-1</f>
        <v>-4.3228013400847032E-2</v>
      </c>
      <c r="H42" s="5">
        <f>EXP(SUM($C71:H71))-1</f>
        <v>-5.9465696219878961E-2</v>
      </c>
      <c r="I42" s="5">
        <f>EXP(SUM($C71:I71))-1</f>
        <v>-6.8056897989180909E-2</v>
      </c>
      <c r="J42" s="5">
        <f>EXP(SUM($C71:J71))-1</f>
        <v>-7.3923938579973147E-2</v>
      </c>
      <c r="K42" s="5">
        <f>EXP(SUM($C71:K71))-1</f>
        <v>-7.0111665953199842E-2</v>
      </c>
      <c r="L42" s="5">
        <f>EXP(SUM($C71:L71))-1</f>
        <v>-6.8879400083776909E-2</v>
      </c>
      <c r="M42" s="5">
        <f>EXP(SUM($C71:M71))-1</f>
        <v>-8.3279184376588544E-2</v>
      </c>
      <c r="N42" s="5">
        <f>EXP(SUM($C71:N71))-1</f>
        <v>-8.5447480159958622E-2</v>
      </c>
      <c r="O42" s="5">
        <f>EXP(SUM($C71:O71))-1</f>
        <v>-9.6266560601816598E-2</v>
      </c>
      <c r="P42" s="5">
        <f>EXP(SUM($C71:P71))-1</f>
        <v>-8.1576010321431469E-2</v>
      </c>
      <c r="Q42" s="5">
        <f>EXP(SUM($C71:Q71))-1</f>
        <v>-8.8322045967908824E-2</v>
      </c>
      <c r="R42" s="5">
        <f>EXP(SUM($C71:R71))-1</f>
        <v>-8.9607926105812918E-2</v>
      </c>
      <c r="S42" s="5">
        <f>EXP(SUM($C71:S71))-1</f>
        <v>-9.1228358836326962E-2</v>
      </c>
      <c r="T42" s="5">
        <f>EXP(SUM($C71:T71))-1</f>
        <v>-9.5835131227438142E-2</v>
      </c>
      <c r="U42" s="5">
        <f>EXP(SUM($C71:U71))-1</f>
        <v>-9.4452709028421511E-2</v>
      </c>
      <c r="V42" s="5">
        <f>EXP(SUM($C71:V71))-1</f>
        <v>-9.6956417371522274E-2</v>
      </c>
      <c r="W42" s="5">
        <f>EXP(SUM($C71:W71))-1</f>
        <v>-9.9101224394071985E-2</v>
      </c>
    </row>
    <row r="43" spans="1:23">
      <c r="A43" t="s">
        <v>193</v>
      </c>
      <c r="B43" t="s">
        <v>213</v>
      </c>
      <c r="C43" s="5">
        <f>EXP(SUM($C72:C72))-1</f>
        <v>5.9654060602218895E-3</v>
      </c>
      <c r="D43" s="5">
        <f>EXP(SUM($C72:D72))-1</f>
        <v>6.249120364825389E-3</v>
      </c>
      <c r="E43" s="5">
        <f>EXP(SUM($C72:E72))-1</f>
        <v>8.7431528966048777E-3</v>
      </c>
      <c r="F43" s="5">
        <f>EXP(SUM($C72:F72))-1</f>
        <v>4.4414566624073615E-5</v>
      </c>
      <c r="G43" s="5">
        <f>EXP(SUM($C72:G72))-1</f>
        <v>-9.6384882100329916E-3</v>
      </c>
      <c r="H43" s="5">
        <f>EXP(SUM($C72:H72))-1</f>
        <v>7.7327598665244413E-3</v>
      </c>
      <c r="I43" s="5">
        <f>EXP(SUM($C72:I72))-1</f>
        <v>-1.8045781130534899E-2</v>
      </c>
      <c r="J43" s="5">
        <f>EXP(SUM($C72:J72))-1</f>
        <v>1.7319607154205885E-2</v>
      </c>
      <c r="K43" s="5">
        <f>EXP(SUM($C72:K72))-1</f>
        <v>2.2196556435339909E-2</v>
      </c>
      <c r="L43" s="5">
        <f>EXP(SUM($C72:L72))-1</f>
        <v>1.1825789710300683E-2</v>
      </c>
      <c r="M43" s="5">
        <f>EXP(SUM($C72:M72))-1</f>
        <v>3.386352546418836E-3</v>
      </c>
      <c r="N43" s="5">
        <f>EXP(SUM($C72:N72))-1</f>
        <v>3.2129968400631537E-3</v>
      </c>
      <c r="O43" s="5">
        <f>EXP(SUM($C72:O72))-1</f>
        <v>-3.886729449955828E-3</v>
      </c>
      <c r="P43" s="5">
        <f>EXP(SUM($C72:P72))-1</f>
        <v>-1.1975802587538387E-2</v>
      </c>
      <c r="Q43" s="5">
        <f>EXP(SUM($C72:Q72))-1</f>
        <v>-2.011218635680545E-2</v>
      </c>
      <c r="R43" s="5">
        <f>EXP(SUM($C72:R72))-1</f>
        <v>-2.0529721411599255E-2</v>
      </c>
      <c r="S43" s="5">
        <f>EXP(SUM($C72:S72))-1</f>
        <v>-2.085101485286267E-2</v>
      </c>
      <c r="T43" s="5">
        <f>EXP(SUM($C72:T72))-1</f>
        <v>-3.1815731842176342E-2</v>
      </c>
      <c r="U43" s="5">
        <f>EXP(SUM($C72:U72))-1</f>
        <v>-4.3339701672311493E-2</v>
      </c>
      <c r="V43" s="5">
        <f>EXP(SUM($C72:V72))-1</f>
        <v>-4.5340716254232638E-2</v>
      </c>
      <c r="W43" s="5">
        <f>EXP(SUM($C72:W72))-1</f>
        <v>-4.1076269089236339E-2</v>
      </c>
    </row>
    <row r="44" spans="1:23">
      <c r="A44" t="s">
        <v>194</v>
      </c>
      <c r="B44" t="s">
        <v>213</v>
      </c>
      <c r="C44" s="5">
        <f>EXP(SUM($C73:C73))-1</f>
        <v>-1.8094819661824246E-2</v>
      </c>
      <c r="D44" s="5">
        <f>EXP(SUM($C73:D73))-1</f>
        <v>1.2672581587193976E-2</v>
      </c>
      <c r="E44" s="5">
        <f>EXP(SUM($C73:E73))-1</f>
        <v>-1.0699463883608207E-2</v>
      </c>
      <c r="F44" s="5">
        <f>EXP(SUM($C73:F73))-1</f>
        <v>-4.1787595899169805E-3</v>
      </c>
      <c r="G44" s="5">
        <f>EXP(SUM($C73:G73))-1</f>
        <v>6.2763360838329341E-3</v>
      </c>
      <c r="H44" s="5">
        <f>EXP(SUM($C73:H73))-1</f>
        <v>7.7055931519913745E-3</v>
      </c>
      <c r="I44" s="5">
        <f>EXP(SUM($C73:I73))-1</f>
        <v>2.7062246542609358E-2</v>
      </c>
      <c r="J44" s="5">
        <f>EXP(SUM($C73:J73))-1</f>
        <v>2.4361559859943593E-2</v>
      </c>
      <c r="K44" s="5">
        <f>EXP(SUM($C73:K73))-1</f>
        <v>7.0114890107517702E-3</v>
      </c>
      <c r="L44" s="5">
        <f>EXP(SUM($C73:L73))-1</f>
        <v>-4.3777073563295854E-3</v>
      </c>
      <c r="M44" s="5">
        <f>EXP(SUM($C73:M73))-1</f>
        <v>6.4016606860475278E-3</v>
      </c>
      <c r="N44" s="5">
        <f>EXP(SUM($C73:N73))-1</f>
        <v>3.6378735271827001E-3</v>
      </c>
      <c r="O44" s="5">
        <f>EXP(SUM($C73:O73))-1</f>
        <v>5.6258913543816291E-4</v>
      </c>
      <c r="P44" s="5">
        <f>EXP(SUM($C73:P73))-1</f>
        <v>7.0867202549032005E-3</v>
      </c>
      <c r="Q44" s="5">
        <f>EXP(SUM($C73:Q73))-1</f>
        <v>9.2438633550828708E-3</v>
      </c>
      <c r="R44" s="5">
        <f>EXP(SUM($C73:R73))-1</f>
        <v>7.7905191557465781E-3</v>
      </c>
      <c r="S44" s="5">
        <f>EXP(SUM($C73:S73))-1</f>
        <v>5.7639539535625506E-3</v>
      </c>
      <c r="T44" s="5">
        <f>EXP(SUM($C73:T73))-1</f>
        <v>9.1042762486577278E-3</v>
      </c>
      <c r="U44" s="5">
        <f>EXP(SUM($C73:U73))-1</f>
        <v>2.0284786230593488E-2</v>
      </c>
      <c r="V44" s="5">
        <f>EXP(SUM($C73:V73))-1</f>
        <v>-3.0534879684331884E-3</v>
      </c>
      <c r="W44" s="5">
        <f>EXP(SUM($C73:W73))-1</f>
        <v>-1.4700289761720775E-2</v>
      </c>
    </row>
    <row r="45" spans="1:23">
      <c r="A45" t="s">
        <v>195</v>
      </c>
      <c r="B45" t="s">
        <v>213</v>
      </c>
      <c r="C45" s="5">
        <f>EXP(SUM($C74:C74))-1</f>
        <v>1.6371404974509618E-2</v>
      </c>
      <c r="D45" s="5">
        <f>EXP(SUM($C74:D74))-1</f>
        <v>-2.2028559015290883E-2</v>
      </c>
      <c r="E45" s="5">
        <f>EXP(SUM($C74:E74))-1</f>
        <v>-1.560280240715739E-2</v>
      </c>
      <c r="F45" s="5">
        <f>EXP(SUM($C74:F74))-1</f>
        <v>1.0908494954533943E-2</v>
      </c>
      <c r="G45" s="5">
        <f>EXP(SUM($C74:G74))-1</f>
        <v>2.6305829619029053E-2</v>
      </c>
      <c r="H45" s="5">
        <f>EXP(SUM($C74:H74))-1</f>
        <v>4.8076004891307589E-2</v>
      </c>
      <c r="I45" s="5">
        <f>EXP(SUM($C74:I74))-1</f>
        <v>2.4863845162594878E-2</v>
      </c>
      <c r="J45" s="5">
        <f>EXP(SUM($C74:J74))-1</f>
        <v>2.9836914603158515E-2</v>
      </c>
      <c r="K45" s="5">
        <f>EXP(SUM($C74:K74))-1</f>
        <v>3.5315648006160494E-2</v>
      </c>
      <c r="L45" s="5">
        <f>EXP(SUM($C74:L74))-1</f>
        <v>4.640623812598399E-2</v>
      </c>
      <c r="M45" s="5">
        <f>EXP(SUM($C74:M74))-1</f>
        <v>4.0332630445443884E-2</v>
      </c>
      <c r="N45" s="5">
        <f>EXP(SUM($C74:N74))-1</f>
        <v>4.4418984034340747E-2</v>
      </c>
      <c r="O45" s="5">
        <f>EXP(SUM($C74:O74))-1</f>
        <v>5.7584830377364726E-2</v>
      </c>
      <c r="P45" s="5">
        <f>EXP(SUM($C74:P74))-1</f>
        <v>6.5208429494071796E-2</v>
      </c>
      <c r="Q45" s="5">
        <f>EXP(SUM($C74:Q74))-1</f>
        <v>6.9032547501213015E-2</v>
      </c>
      <c r="R45" s="5">
        <f>EXP(SUM($C74:R74))-1</f>
        <v>7.2262900789949569E-2</v>
      </c>
      <c r="S45" s="5">
        <f>EXP(SUM($C74:S74))-1</f>
        <v>7.5826049068985268E-2</v>
      </c>
      <c r="T45" s="5">
        <f>EXP(SUM($C74:T74))-1</f>
        <v>7.2447300581645946E-2</v>
      </c>
      <c r="U45" s="5">
        <f>EXP(SUM($C74:U74))-1</f>
        <v>8.3321701727180564E-2</v>
      </c>
      <c r="V45" s="5">
        <f>EXP(SUM($C74:V74))-1</f>
        <v>8.3561302113925207E-2</v>
      </c>
      <c r="W45" s="5">
        <f>EXP(SUM($C74:W74))-1</f>
        <v>0.10410931484109098</v>
      </c>
    </row>
    <row r="46" spans="1:23">
      <c r="A46" t="s">
        <v>196</v>
      </c>
      <c r="B46" t="s">
        <v>213</v>
      </c>
      <c r="C46" s="5">
        <f>EXP(SUM($C75:C75))-1</f>
        <v>-4.7021014747850032E-5</v>
      </c>
      <c r="D46" s="5">
        <f>EXP(SUM($C75:D75))-1</f>
        <v>-1.1041360903125241E-2</v>
      </c>
      <c r="E46" s="5">
        <f>EXP(SUM($C75:E75))-1</f>
        <v>-7.2674910799990222E-3</v>
      </c>
      <c r="F46" s="5">
        <f>EXP(SUM($C75:F75))-1</f>
        <v>-4.9173367037758098E-4</v>
      </c>
      <c r="G46" s="5">
        <f>EXP(SUM($C75:G75))-1</f>
        <v>3.6427812445334329E-3</v>
      </c>
      <c r="H46" s="5">
        <f>EXP(SUM($C75:H75))-1</f>
        <v>-4.515293658345354E-3</v>
      </c>
      <c r="I46" s="5">
        <f>EXP(SUM($C75:I75))-1</f>
        <v>-9.9723779811770052E-3</v>
      </c>
      <c r="J46" s="5">
        <f>EXP(SUM($C75:J75))-1</f>
        <v>-1.7885970687234298E-2</v>
      </c>
      <c r="K46" s="5">
        <f>EXP(SUM($C75:K75))-1</f>
        <v>-1.5360270333486969E-2</v>
      </c>
      <c r="L46" s="5">
        <f>EXP(SUM($C75:L75))-1</f>
        <v>-8.7924273328243707E-3</v>
      </c>
      <c r="M46" s="5">
        <f>EXP(SUM($C75:M75))-1</f>
        <v>-7.6084962655559307E-3</v>
      </c>
      <c r="N46" s="5">
        <f>EXP(SUM($C75:N75))-1</f>
        <v>-6.05979768397924E-3</v>
      </c>
      <c r="O46" s="5">
        <f>EXP(SUM($C75:O75))-1</f>
        <v>-3.604671003722637E-3</v>
      </c>
      <c r="P46" s="5">
        <f>EXP(SUM($C75:P75))-1</f>
        <v>-6.5493054964541608E-3</v>
      </c>
      <c r="Q46" s="5">
        <f>EXP(SUM($C75:Q75))-1</f>
        <v>8.7433030128909461E-3</v>
      </c>
      <c r="R46" s="5">
        <f>EXP(SUM($C75:R75))-1</f>
        <v>8.6932676618776128E-3</v>
      </c>
      <c r="S46" s="5">
        <f>EXP(SUM($C75:S75))-1</f>
        <v>1.021036796565622E-2</v>
      </c>
      <c r="T46" s="5">
        <f>EXP(SUM($C75:T75))-1</f>
        <v>-3.0914887894545329E-3</v>
      </c>
      <c r="U46" s="5">
        <f>EXP(SUM($C75:U75))-1</f>
        <v>-3.7199455098436363E-2</v>
      </c>
      <c r="V46" s="5">
        <f>EXP(SUM($C75:V75))-1</f>
        <v>-3.0981061081285621E-2</v>
      </c>
      <c r="W46" s="5">
        <f>EXP(SUM($C75:W75))-1</f>
        <v>-5.3081445895016954E-2</v>
      </c>
    </row>
    <row r="47" spans="1:23">
      <c r="A47" t="s">
        <v>197</v>
      </c>
      <c r="B47" t="s">
        <v>213</v>
      </c>
      <c r="C47" s="5">
        <f>EXP(SUM($C76:C76))-1</f>
        <v>1.5392836551058942E-2</v>
      </c>
      <c r="D47" s="5">
        <f>EXP(SUM($C76:D76))-1</f>
        <v>3.2504353137970732E-2</v>
      </c>
      <c r="E47" s="5">
        <f>EXP(SUM($C76:E76))-1</f>
        <v>2.8780273567670989E-2</v>
      </c>
      <c r="F47" s="5">
        <f>EXP(SUM($C76:F76))-1</f>
        <v>4.2687963865991163E-2</v>
      </c>
      <c r="G47" s="5">
        <f>EXP(SUM($C76:G76))-1</f>
        <v>5.9235128016516869E-2</v>
      </c>
      <c r="H47" s="5">
        <f>EXP(SUM($C76:H76))-1</f>
        <v>8.1114982268281954E-2</v>
      </c>
      <c r="I47" s="5">
        <f>EXP(SUM($C76:I76))-1</f>
        <v>4.2468303725395229E-2</v>
      </c>
      <c r="J47" s="5">
        <f>EXP(SUM($C76:J76))-1</f>
        <v>4.9079276159803786E-2</v>
      </c>
      <c r="K47" s="5">
        <f>EXP(SUM($C76:K76))-1</f>
        <v>4.7317079481964619E-2</v>
      </c>
      <c r="L47" s="5">
        <f>EXP(SUM($C76:L76))-1</f>
        <v>6.0279010411419032E-2</v>
      </c>
      <c r="M47" s="5">
        <f>EXP(SUM($C76:M76))-1</f>
        <v>8.7301308630689967E-2</v>
      </c>
      <c r="N47" s="5">
        <f>EXP(SUM($C76:N76))-1</f>
        <v>8.6593530494619264E-2</v>
      </c>
      <c r="O47" s="5">
        <f>EXP(SUM($C76:O76))-1</f>
        <v>9.147046739465603E-2</v>
      </c>
      <c r="P47" s="5">
        <f>EXP(SUM($C76:P76))-1</f>
        <v>0.11366878050673224</v>
      </c>
      <c r="Q47" s="5">
        <f>EXP(SUM($C76:Q76))-1</f>
        <v>9.3261020428307972E-2</v>
      </c>
      <c r="R47" s="5">
        <f>EXP(SUM($C76:R76))-1</f>
        <v>9.3372544712161609E-2</v>
      </c>
      <c r="S47" s="5">
        <f>EXP(SUM($C76:S76))-1</f>
        <v>9.3006037456895507E-2</v>
      </c>
      <c r="T47" s="5">
        <f>EXP(SUM($C76:T76))-1</f>
        <v>0.11058451596683661</v>
      </c>
      <c r="U47" s="5">
        <f>EXP(SUM($C76:U76))-1</f>
        <v>0.13332842074802542</v>
      </c>
      <c r="V47" s="5">
        <f>EXP(SUM($C76:V76))-1</f>
        <v>0.11156833021629775</v>
      </c>
      <c r="W47" s="5">
        <f>EXP(SUM($C76:W76))-1</f>
        <v>0.11784400350031654</v>
      </c>
    </row>
    <row r="48" spans="1:23">
      <c r="A48" t="s">
        <v>198</v>
      </c>
      <c r="B48" t="s">
        <v>213</v>
      </c>
      <c r="C48" s="5">
        <f>EXP(SUM($C77:C77))-1</f>
        <v>9.1675631801440005E-3</v>
      </c>
      <c r="D48" s="5">
        <f>EXP(SUM($C77:D77))-1</f>
        <v>1.4471329397417465E-2</v>
      </c>
      <c r="E48" s="5">
        <f>EXP(SUM($C77:E77))-1</f>
        <v>1.0622850647581394E-3</v>
      </c>
      <c r="F48" s="5">
        <f>EXP(SUM($C77:F77))-1</f>
        <v>1.080046897369602E-2</v>
      </c>
      <c r="G48" s="5">
        <f>EXP(SUM($C77:G77))-1</f>
        <v>-1.6779966224779175E-3</v>
      </c>
      <c r="H48" s="5">
        <f>EXP(SUM($C77:H77))-1</f>
        <v>-1.646642721342062E-2</v>
      </c>
      <c r="I48" s="5">
        <f>EXP(SUM($C77:I77))-1</f>
        <v>1.7916017487226377E-2</v>
      </c>
      <c r="J48" s="5">
        <f>EXP(SUM($C77:J77))-1</f>
        <v>1.4490258574195725E-3</v>
      </c>
      <c r="K48" s="5">
        <f>EXP(SUM($C77:K77))-1</f>
        <v>1.134927704374622E-3</v>
      </c>
      <c r="L48" s="5">
        <f>EXP(SUM($C77:L77))-1</f>
        <v>3.9160898748193951E-3</v>
      </c>
      <c r="M48" s="5">
        <f>EXP(SUM($C77:M77))-1</f>
        <v>8.2524241250900854E-3</v>
      </c>
      <c r="N48" s="5">
        <f>EXP(SUM($C77:N77))-1</f>
        <v>1.2376400803237875E-2</v>
      </c>
      <c r="O48" s="5">
        <f>EXP(SUM($C77:O77))-1</f>
        <v>9.0951926078799428E-3</v>
      </c>
      <c r="P48" s="5">
        <f>EXP(SUM($C77:P77))-1</f>
        <v>3.3819478114361257E-2</v>
      </c>
      <c r="Q48" s="5">
        <f>EXP(SUM($C77:Q77))-1</f>
        <v>3.493488250668042E-2</v>
      </c>
      <c r="R48" s="5">
        <f>EXP(SUM($C77:R77))-1</f>
        <v>3.9094333390087943E-2</v>
      </c>
      <c r="S48" s="5">
        <f>EXP(SUM($C77:S77))-1</f>
        <v>4.3497356797143505E-2</v>
      </c>
      <c r="T48" s="5">
        <f>EXP(SUM($C77:T77))-1</f>
        <v>4.2180684864169482E-2</v>
      </c>
      <c r="U48" s="5">
        <f>EXP(SUM($C77:U77))-1</f>
        <v>3.4879520935195751E-2</v>
      </c>
      <c r="V48" s="5">
        <f>EXP(SUM($C77:V77))-1</f>
        <v>2.010402894140384E-2</v>
      </c>
      <c r="W48" s="5">
        <f>EXP(SUM($C77:W77))-1</f>
        <v>1.6276657386164572E-2</v>
      </c>
    </row>
    <row r="49" spans="1:25">
      <c r="A49" t="s">
        <v>199</v>
      </c>
      <c r="B49" t="s">
        <v>213</v>
      </c>
      <c r="C49" s="5">
        <f>EXP(SUM($C78:C78))-1</f>
        <v>8.4549109769476161E-3</v>
      </c>
      <c r="D49" s="5">
        <f>EXP(SUM($C78:D78))-1</f>
        <v>2.4997393087852648E-2</v>
      </c>
      <c r="E49" s="5">
        <f>EXP(SUM($C78:E78))-1</f>
        <v>3.549159901495047E-2</v>
      </c>
      <c r="F49" s="5">
        <f>EXP(SUM($C78:F78))-1</f>
        <v>4.8673282737042189E-2</v>
      </c>
      <c r="G49" s="5">
        <f>EXP(SUM($C78:G78))-1</f>
        <v>4.7704214861891359E-2</v>
      </c>
      <c r="H49" s="5">
        <f>EXP(SUM($C78:H78))-1</f>
        <v>6.96264788447718E-2</v>
      </c>
      <c r="I49" s="5">
        <f>EXP(SUM($C78:I78))-1</f>
        <v>0.11878668894552691</v>
      </c>
      <c r="J49" s="5">
        <f>EXP(SUM($C78:J78))-1</f>
        <v>0.11367774389450092</v>
      </c>
      <c r="K49" s="5">
        <f>EXP(SUM($C78:K78))-1</f>
        <v>0.12589272314203193</v>
      </c>
      <c r="L49" s="5">
        <f>EXP(SUM($C78:L78))-1</f>
        <v>0.15133996846946074</v>
      </c>
      <c r="M49" s="5">
        <f>EXP(SUM($C78:M78))-1</f>
        <v>0.16868077614227506</v>
      </c>
      <c r="N49" s="5">
        <f>EXP(SUM($C78:N78))-1</f>
        <v>0.1848400562812571</v>
      </c>
      <c r="O49" s="5">
        <f>EXP(SUM($C78:O78))-1</f>
        <v>0.18202127018379244</v>
      </c>
      <c r="P49" s="5">
        <f>EXP(SUM($C78:P78))-1</f>
        <v>0.2142628645241953</v>
      </c>
      <c r="Q49" s="5">
        <f>EXP(SUM($C78:Q78))-1</f>
        <v>0.21589495641208845</v>
      </c>
      <c r="R49" s="5">
        <f>EXP(SUM($C78:R78))-1</f>
        <v>0.22979682709187488</v>
      </c>
      <c r="S49" s="5">
        <f>EXP(SUM($C78:S78))-1</f>
        <v>0.245086306169086</v>
      </c>
      <c r="T49" s="5">
        <f>EXP(SUM($C78:T78))-1</f>
        <v>0.23796258976644991</v>
      </c>
      <c r="U49" s="5">
        <f>EXP(SUM($C78:U78))-1</f>
        <v>0.23755183954059933</v>
      </c>
      <c r="V49" s="5">
        <f>EXP(SUM($C78:V78))-1</f>
        <v>0.22903519519971605</v>
      </c>
      <c r="W49" s="5">
        <f>EXP(SUM($C78:W78))-1</f>
        <v>0.24048391047702178</v>
      </c>
    </row>
    <row r="50" spans="1:25">
      <c r="A50" t="s">
        <v>200</v>
      </c>
      <c r="B50" t="s">
        <v>213</v>
      </c>
      <c r="C50" s="5">
        <f>EXP(SUM($C79:C79))-1</f>
        <v>-7.80468838135151E-3</v>
      </c>
      <c r="D50" s="5">
        <f>EXP(SUM($C79:D79))-1</f>
        <v>-2.4800127897484869E-2</v>
      </c>
      <c r="E50" s="5">
        <f>EXP(SUM($C79:E79))-1</f>
        <v>-2.6807479971686754E-2</v>
      </c>
      <c r="F50" s="5">
        <f>EXP(SUM($C79:F79))-1</f>
        <v>-4.1628089263937573E-2</v>
      </c>
      <c r="G50" s="5">
        <f>EXP(SUM($C79:G79))-1</f>
        <v>-4.1989615357317156E-2</v>
      </c>
      <c r="H50" s="5">
        <f>EXP(SUM($C79:H79))-1</f>
        <v>-4.9282048667501632E-2</v>
      </c>
      <c r="I50" s="5">
        <f>EXP(SUM($C79:I79))-1</f>
        <v>-2.2634726358410018E-2</v>
      </c>
      <c r="J50" s="5">
        <f>EXP(SUM($C79:J79))-1</f>
        <v>-3.9268131968020259E-2</v>
      </c>
      <c r="K50" s="5">
        <f>EXP(SUM($C79:K79))-1</f>
        <v>-6.7194695807812121E-2</v>
      </c>
      <c r="L50" s="5">
        <f>EXP(SUM($C79:L79))-1</f>
        <v>-7.0773978131010828E-2</v>
      </c>
      <c r="M50" s="5">
        <f>EXP(SUM($C79:M79))-1</f>
        <v>-6.3177139527723192E-2</v>
      </c>
      <c r="N50" s="5">
        <f>EXP(SUM($C79:N79))-1</f>
        <v>-6.8891247605587513E-2</v>
      </c>
      <c r="O50" s="5">
        <f>EXP(SUM($C79:O79))-1</f>
        <v>-8.0652333394559794E-2</v>
      </c>
      <c r="P50" s="5">
        <f>EXP(SUM($C79:P79))-1</f>
        <v>-8.913501027366455E-2</v>
      </c>
      <c r="Q50" s="5">
        <f>EXP(SUM($C79:Q79))-1</f>
        <v>-8.9675880404026409E-2</v>
      </c>
      <c r="R50" s="5">
        <f>EXP(SUM($C79:R79))-1</f>
        <v>-9.189580047280943E-2</v>
      </c>
      <c r="S50" s="5">
        <f>EXP(SUM($C79:S79))-1</f>
        <v>-9.5499536982341593E-2</v>
      </c>
      <c r="T50" s="5">
        <f>EXP(SUM($C79:T79))-1</f>
        <v>-8.8000076746471145E-2</v>
      </c>
      <c r="U50" s="5">
        <f>EXP(SUM($C79:U79))-1</f>
        <v>-8.5056137527132814E-2</v>
      </c>
      <c r="V50" s="5">
        <f>EXP(SUM($C79:V79))-1</f>
        <v>-8.2829345369340945E-2</v>
      </c>
      <c r="W50" s="5">
        <f>EXP(SUM($C79:W79))-1</f>
        <v>-4.4459711722899309E-2</v>
      </c>
    </row>
    <row r="51" spans="1:25">
      <c r="A51" t="s">
        <v>201</v>
      </c>
      <c r="B51" t="s">
        <v>213</v>
      </c>
      <c r="C51" s="5">
        <f>EXP(SUM($C80:C80))-1</f>
        <v>-1.5970591621784158E-2</v>
      </c>
      <c r="D51" s="5">
        <f>EXP(SUM($C80:D80))-1</f>
        <v>-3.6549822053624226E-2</v>
      </c>
      <c r="E51" s="5">
        <f>EXP(SUM($C80:E80))-1</f>
        <v>-3.178172123104761E-2</v>
      </c>
      <c r="F51" s="5">
        <f>EXP(SUM($C80:F80))-1</f>
        <v>-1.3221953163335631E-2</v>
      </c>
      <c r="G51" s="5">
        <f>EXP(SUM($C80:G80))-1</f>
        <v>-3.4527091937765708E-2</v>
      </c>
      <c r="H51" s="5">
        <f>EXP(SUM($C80:H80))-1</f>
        <v>-5.4076155984891128E-2</v>
      </c>
      <c r="I51" s="5">
        <f>EXP(SUM($C80:I80))-1</f>
        <v>-8.1056494570344917E-2</v>
      </c>
      <c r="J51" s="5">
        <f>EXP(SUM($C80:J80))-1</f>
        <v>-6.8394356040511917E-2</v>
      </c>
      <c r="K51" s="5">
        <f>EXP(SUM($C80:K80))-1</f>
        <v>-6.9831691194067735E-2</v>
      </c>
      <c r="L51" s="5">
        <f>EXP(SUM($C80:L80))-1</f>
        <v>-7.938478074049915E-2</v>
      </c>
      <c r="M51" s="5">
        <f>EXP(SUM($C80:M80))-1</f>
        <v>-7.8924564425473465E-2</v>
      </c>
      <c r="N51" s="5">
        <f>EXP(SUM($C80:N80))-1</f>
        <v>-8.3099503222672122E-2</v>
      </c>
      <c r="O51" s="5">
        <f>EXP(SUM($C80:O80))-1</f>
        <v>-0.10464325920738171</v>
      </c>
      <c r="P51" s="5">
        <f>EXP(SUM($C80:P80))-1</f>
        <v>-0.11146823593152655</v>
      </c>
      <c r="Q51" s="5">
        <f>EXP(SUM($C80:Q80))-1</f>
        <v>-0.11333434318210089</v>
      </c>
      <c r="R51" s="5">
        <f>EXP(SUM($C80:R80))-1</f>
        <v>-0.11506051883341151</v>
      </c>
      <c r="S51" s="5">
        <f>EXP(SUM($C80:S80))-1</f>
        <v>-0.11778793198122306</v>
      </c>
      <c r="T51" s="5">
        <f>EXP(SUM($C80:T80))-1</f>
        <v>-0.14558991767133378</v>
      </c>
      <c r="U51" s="5">
        <f>EXP(SUM($C80:U80))-1</f>
        <v>-0.16136180794528709</v>
      </c>
      <c r="V51" s="5">
        <f>EXP(SUM($C80:V80))-1</f>
        <v>-0.17529498086195228</v>
      </c>
      <c r="W51" s="5">
        <f>EXP(SUM($C80:W80))-1</f>
        <v>-0.17264632881272368</v>
      </c>
    </row>
    <row r="52" spans="1:25">
      <c r="A52" t="s">
        <v>202</v>
      </c>
      <c r="B52" t="s">
        <v>213</v>
      </c>
      <c r="C52" s="5">
        <f>EXP(SUM($C81:C81))-1</f>
        <v>-3.4194344429913759E-2</v>
      </c>
      <c r="D52" s="5">
        <f>EXP(SUM($C81:D81))-1</f>
        <v>-3.1416440119345745E-2</v>
      </c>
      <c r="E52" s="5">
        <f>EXP(SUM($C81:E81))-1</f>
        <v>-4.0058556943192491E-2</v>
      </c>
      <c r="F52" s="5">
        <f>EXP(SUM($C81:F81))-1</f>
        <v>-4.2204375945258388E-2</v>
      </c>
      <c r="G52" s="5">
        <f>EXP(SUM($C81:G81))-1</f>
        <v>-1.918122327927585E-2</v>
      </c>
      <c r="H52" s="5">
        <f>EXP(SUM($C81:H81))-1</f>
        <v>-1.1846236462777049E-2</v>
      </c>
      <c r="I52" s="5">
        <f>EXP(SUM($C81:I81))-1</f>
        <v>-1.6192529201133787E-2</v>
      </c>
      <c r="J52" s="5">
        <f>EXP(SUM($C81:J81))-1</f>
        <v>-3.2186408628666729E-2</v>
      </c>
      <c r="K52" s="5">
        <f>EXP(SUM($C81:K81))-1</f>
        <v>-3.9888955747631183E-2</v>
      </c>
      <c r="L52" s="5">
        <f>EXP(SUM($C81:L81))-1</f>
        <v>-4.4614647725313095E-2</v>
      </c>
      <c r="M52" s="5">
        <f>EXP(SUM($C81:M81))-1</f>
        <v>-3.0557375355855343E-2</v>
      </c>
      <c r="N52" s="5">
        <f>EXP(SUM($C81:N81))-1</f>
        <v>-3.1785017463617393E-2</v>
      </c>
      <c r="O52" s="5">
        <f>EXP(SUM($C81:O81))-1</f>
        <v>-3.3942831434646825E-2</v>
      </c>
      <c r="P52" s="5">
        <f>EXP(SUM($C81:P81))-1</f>
        <v>-1.9849867086931816E-2</v>
      </c>
      <c r="Q52" s="5">
        <f>EXP(SUM($C81:Q81))-1</f>
        <v>-1.8352300111201481E-2</v>
      </c>
      <c r="R52" s="5">
        <f>EXP(SUM($C81:R81))-1</f>
        <v>-2.0581680948375647E-2</v>
      </c>
      <c r="S52" s="5">
        <f>EXP(SUM($C81:S81))-1</f>
        <v>-2.2758808163784283E-2</v>
      </c>
      <c r="T52" s="5">
        <f>EXP(SUM($C81:T81))-1</f>
        <v>-3.5028740243911782E-2</v>
      </c>
      <c r="U52" s="5">
        <f>EXP(SUM($C81:U81))-1</f>
        <v>-4.345271353450697E-2</v>
      </c>
      <c r="V52" s="5">
        <f>EXP(SUM($C81:V81))-1</f>
        <v>-4.3071965328722484E-2</v>
      </c>
      <c r="W52" s="5">
        <f>EXP(SUM($C81:W81))-1</f>
        <v>-5.1254236834096245E-2</v>
      </c>
    </row>
    <row r="53" spans="1:25">
      <c r="A53" t="s">
        <v>203</v>
      </c>
      <c r="B53" t="s">
        <v>213</v>
      </c>
      <c r="C53" s="5">
        <f>EXP(SUM($C82:C82))-1</f>
        <v>5.1852160664616065E-3</v>
      </c>
      <c r="D53" s="5">
        <f>EXP(SUM($C82:D82))-1</f>
        <v>6.0289887292621636E-3</v>
      </c>
      <c r="E53" s="5">
        <f>EXP(SUM($C82:E82))-1</f>
        <v>-4.0515707687423519E-2</v>
      </c>
      <c r="F53" s="5">
        <f>EXP(SUM($C82:F82))-1</f>
        <v>-3.0449893352423762E-2</v>
      </c>
      <c r="G53" s="5">
        <f>EXP(SUM($C82:G82))-1</f>
        <v>-4.4673181395012085E-2</v>
      </c>
      <c r="H53" s="5">
        <f>EXP(SUM($C82:H82))-1</f>
        <v>-7.9629302607587715E-2</v>
      </c>
      <c r="I53" s="5">
        <f>EXP(SUM($C82:I82))-1</f>
        <v>-6.4191929944221737E-2</v>
      </c>
      <c r="J53" s="5">
        <f>EXP(SUM($C82:J82))-1</f>
        <v>-7.0075250687306911E-2</v>
      </c>
      <c r="K53" s="5">
        <f>EXP(SUM($C82:K82))-1</f>
        <v>-7.6556584510235504E-2</v>
      </c>
      <c r="L53" s="5">
        <f>EXP(SUM($C82:L82))-1</f>
        <v>-6.7488251551784839E-2</v>
      </c>
      <c r="M53" s="5">
        <f>EXP(SUM($C82:M82))-1</f>
        <v>-7.2688246246201627E-2</v>
      </c>
      <c r="N53" s="5">
        <f>EXP(SUM($C82:N82))-1</f>
        <v>-7.4889136279047031E-2</v>
      </c>
      <c r="O53" s="5">
        <f>EXP(SUM($C82:O82))-1</f>
        <v>-7.1575712917900547E-2</v>
      </c>
      <c r="P53" s="5">
        <f>EXP(SUM($C82:P82))-1</f>
        <v>-7.5578230200079921E-2</v>
      </c>
      <c r="Q53" s="5">
        <f>EXP(SUM($C82:Q82))-1</f>
        <v>-5.6785723010569722E-2</v>
      </c>
      <c r="R53" s="5">
        <f>EXP(SUM($C82:R82))-1</f>
        <v>-5.7635502595262289E-2</v>
      </c>
      <c r="S53" s="5">
        <f>EXP(SUM($C82:S82))-1</f>
        <v>-5.8985166935284772E-2</v>
      </c>
      <c r="T53" s="5">
        <f>EXP(SUM($C82:T82))-1</f>
        <v>-7.1236752860149188E-2</v>
      </c>
      <c r="U53" s="5">
        <f>EXP(SUM($C82:U82))-1</f>
        <v>-7.2322327365047845E-2</v>
      </c>
      <c r="V53" s="5">
        <f>EXP(SUM($C82:V82))-1</f>
        <v>-8.4982773263938549E-2</v>
      </c>
      <c r="W53" s="5">
        <f>EXP(SUM($C82:W82))-1</f>
        <v>-0.10102854691689445</v>
      </c>
    </row>
    <row r="54" spans="1:25">
      <c r="A54" t="s">
        <v>204</v>
      </c>
      <c r="B54" t="s">
        <v>213</v>
      </c>
      <c r="C54" s="5">
        <f>EXP(SUM($C83:C83))-1</f>
        <v>-9.7877408837727664E-3</v>
      </c>
      <c r="D54" s="5">
        <f>EXP(SUM($C83:D83))-1</f>
        <v>-7.8271063685516618E-3</v>
      </c>
      <c r="E54" s="5">
        <f>EXP(SUM($C83:E83))-1</f>
        <v>-5.060918730257824E-3</v>
      </c>
      <c r="F54" s="5">
        <f>EXP(SUM($C83:F83))-1</f>
        <v>-7.2593851407835031E-3</v>
      </c>
      <c r="G54" s="5">
        <f>EXP(SUM($C83:G83))-1</f>
        <v>-3.0664162307083465E-2</v>
      </c>
      <c r="H54" s="5">
        <f>EXP(SUM($C83:H83))-1</f>
        <v>-5.2840057800352391E-2</v>
      </c>
      <c r="I54" s="5">
        <f>EXP(SUM($C83:I83))-1</f>
        <v>-8.0680068429535345E-2</v>
      </c>
      <c r="J54" s="5">
        <f>EXP(SUM($C83:J83))-1</f>
        <v>-6.6637810095387606E-2</v>
      </c>
      <c r="K54" s="5">
        <f>EXP(SUM($C83:K83))-1</f>
        <v>-6.5513185003171159E-2</v>
      </c>
      <c r="L54" s="5">
        <f>EXP(SUM($C83:L83))-1</f>
        <v>-7.544349171646203E-2</v>
      </c>
      <c r="M54" s="5">
        <f>EXP(SUM($C83:M83))-1</f>
        <v>-7.0220330494273453E-2</v>
      </c>
      <c r="N54" s="5">
        <f>EXP(SUM($C83:N83))-1</f>
        <v>-7.243005846180306E-2</v>
      </c>
      <c r="O54" s="5">
        <f>EXP(SUM($C83:O83))-1</f>
        <v>-6.6918455403417232E-2</v>
      </c>
      <c r="P54" s="5">
        <f>EXP(SUM($C83:P83))-1</f>
        <v>-8.0773730550631306E-2</v>
      </c>
      <c r="Q54" s="5">
        <f>EXP(SUM($C83:Q83))-1</f>
        <v>-5.8472089165650387E-2</v>
      </c>
      <c r="R54" s="5">
        <f>EXP(SUM($C83:R83))-1</f>
        <v>-5.8704772066360822E-2</v>
      </c>
      <c r="S54" s="5">
        <f>EXP(SUM($C83:S83))-1</f>
        <v>-6.0670362226677987E-2</v>
      </c>
      <c r="T54" s="5">
        <f>EXP(SUM($C83:T83))-1</f>
        <v>-5.8906126340267595E-2</v>
      </c>
      <c r="U54" s="5">
        <f>EXP(SUM($C83:U83))-1</f>
        <v>-9.4363458865654004E-2</v>
      </c>
      <c r="V54" s="5">
        <f>EXP(SUM($C83:V83))-1</f>
        <v>-9.6930951331181681E-2</v>
      </c>
      <c r="W54" s="5">
        <f>EXP(SUM($C83:W83))-1</f>
        <v>-0.11870473991653807</v>
      </c>
    </row>
    <row r="55" spans="1:25">
      <c r="A55" t="s">
        <v>205</v>
      </c>
      <c r="B55" t="s">
        <v>213</v>
      </c>
      <c r="C55" s="5">
        <f>EXP(SUM($C84:C84))-1</f>
        <v>2.2424421091161051E-2</v>
      </c>
      <c r="D55" s="5">
        <f>EXP(SUM($C84:D84))-1</f>
        <v>2.3045635832446454E-2</v>
      </c>
      <c r="E55" s="5">
        <f>EXP(SUM($C84:E84))-1</f>
        <v>1.8074701358676171E-2</v>
      </c>
      <c r="F55" s="5">
        <f>EXP(SUM($C84:F84))-1</f>
        <v>2.5675380306467099E-2</v>
      </c>
      <c r="G55" s="5">
        <f>EXP(SUM($C84:G84))-1</f>
        <v>4.0356705645602897E-2</v>
      </c>
      <c r="H55" s="5">
        <f>EXP(SUM($C84:H84))-1</f>
        <v>3.5510293686346062E-2</v>
      </c>
      <c r="I55" s="5">
        <f>EXP(SUM($C84:I84))-1</f>
        <v>2.3926578782688335E-2</v>
      </c>
      <c r="J55" s="5">
        <f>EXP(SUM($C84:J84))-1</f>
        <v>2.4916275847128189E-2</v>
      </c>
      <c r="K55" s="5">
        <f>EXP(SUM($C84:K84))-1</f>
        <v>4.5083920285367229E-2</v>
      </c>
      <c r="L55" s="5">
        <f>EXP(SUM($C84:L84))-1</f>
        <v>2.3379581853371301E-2</v>
      </c>
      <c r="M55" s="5">
        <f>EXP(SUM($C84:M84))-1</f>
        <v>4.2277276050974422E-2</v>
      </c>
      <c r="N55" s="5">
        <f>EXP(SUM($C84:N84))-1</f>
        <v>4.6853599968811332E-2</v>
      </c>
      <c r="O55" s="5">
        <f>EXP(SUM($C84:O84))-1</f>
        <v>5.130849918979008E-2</v>
      </c>
      <c r="P55" s="5">
        <f>EXP(SUM($C84:P84))-1</f>
        <v>6.8159634052657125E-2</v>
      </c>
      <c r="Q55" s="5">
        <f>EXP(SUM($C84:Q84))-1</f>
        <v>0.10155695934479514</v>
      </c>
      <c r="R55" s="5">
        <f>EXP(SUM($C84:R84))-1</f>
        <v>0.10358593955197382</v>
      </c>
      <c r="S55" s="5">
        <f>EXP(SUM($C84:S84))-1</f>
        <v>0.10690634923802711</v>
      </c>
      <c r="T55" s="5">
        <f>EXP(SUM($C84:T84))-1</f>
        <v>9.8074770446676895E-2</v>
      </c>
      <c r="U55" s="5">
        <f>EXP(SUM($C84:U84))-1</f>
        <v>7.9255646782300904E-2</v>
      </c>
      <c r="V55" s="5">
        <f>EXP(SUM($C84:V84))-1</f>
        <v>6.4163708581169487E-2</v>
      </c>
      <c r="W55" s="5">
        <f>EXP(SUM($C84:W84))-1</f>
        <v>5.5851145674700842E-2</v>
      </c>
    </row>
    <row r="56" spans="1:25">
      <c r="A56" t="s">
        <v>206</v>
      </c>
      <c r="B56" t="s">
        <v>213</v>
      </c>
      <c r="C56" s="5">
        <f>EXP(SUM($C85:C85))-1</f>
        <v>1.4317434560481512E-2</v>
      </c>
      <c r="D56" s="5">
        <f>EXP(SUM($C85:D85))-1</f>
        <v>-1.5138605331895816E-3</v>
      </c>
      <c r="E56" s="5">
        <f>EXP(SUM($C85:E85))-1</f>
        <v>2.9833846893219551E-2</v>
      </c>
      <c r="F56" s="5">
        <f>EXP(SUM($C85:F85))-1</f>
        <v>3.6320793806663865E-2</v>
      </c>
      <c r="G56" s="5">
        <f>EXP(SUM($C85:G85))-1</f>
        <v>3.2330952525798873E-2</v>
      </c>
      <c r="H56" s="5">
        <f>EXP(SUM($C85:H85))-1</f>
        <v>9.2559743694979435E-2</v>
      </c>
      <c r="I56" s="5">
        <f>EXP(SUM($C85:I85))-1</f>
        <v>5.6934448793587E-2</v>
      </c>
      <c r="J56" s="5">
        <f>EXP(SUM($C85:J85))-1</f>
        <v>6.3319744806782596E-2</v>
      </c>
      <c r="K56" s="5">
        <f>EXP(SUM($C85:K85))-1</f>
        <v>5.6735622530468932E-2</v>
      </c>
      <c r="L56" s="5">
        <f>EXP(SUM($C85:L85))-1</f>
        <v>6.1421484569817997E-2</v>
      </c>
      <c r="M56" s="5">
        <f>EXP(SUM($C85:M85))-1</f>
        <v>8.02232999468111E-2</v>
      </c>
      <c r="N56" s="5">
        <f>EXP(SUM($C85:N85))-1</f>
        <v>8.5522152471316559E-2</v>
      </c>
      <c r="O56" s="5">
        <f>EXP(SUM($C85:O85))-1</f>
        <v>9.3093630862040699E-2</v>
      </c>
      <c r="P56" s="5">
        <f>EXP(SUM($C85:P85))-1</f>
        <v>8.9900266646411264E-2</v>
      </c>
      <c r="Q56" s="5">
        <f>EXP(SUM($C85:Q85))-1</f>
        <v>9.8423518151621758E-2</v>
      </c>
      <c r="R56" s="5">
        <f>EXP(SUM($C85:R85))-1</f>
        <v>0.10276196582016639</v>
      </c>
      <c r="S56" s="5">
        <f>EXP(SUM($C85:S85))-1</f>
        <v>0.11017401261201853</v>
      </c>
      <c r="T56" s="5">
        <f>EXP(SUM($C85:T85))-1</f>
        <v>9.0322956004925237E-2</v>
      </c>
      <c r="U56" s="5">
        <f>EXP(SUM($C85:U85))-1</f>
        <v>6.7099362031189491E-2</v>
      </c>
      <c r="V56" s="5">
        <f>EXP(SUM($C85:V85))-1</f>
        <v>5.1989013586831723E-2</v>
      </c>
      <c r="W56" s="5">
        <f>EXP(SUM($C85:W85))-1</f>
        <v>3.3279098979599908E-2</v>
      </c>
    </row>
    <row r="57" spans="1:25">
      <c r="A57" t="s">
        <v>207</v>
      </c>
      <c r="B57" t="s">
        <v>213</v>
      </c>
      <c r="C57" s="5">
        <f>EXP(SUM($C86:C86))-1</f>
        <v>1.3680261656345172E-2</v>
      </c>
      <c r="D57" s="5">
        <f>EXP(SUM($C86:D86))-1</f>
        <v>7.371704151003966E-3</v>
      </c>
      <c r="E57" s="5">
        <f>EXP(SUM($C86:E86))-1</f>
        <v>1.8624930195064948E-2</v>
      </c>
      <c r="F57" s="5">
        <f>EXP(SUM($C86:F86))-1</f>
        <v>9.173689209692748E-3</v>
      </c>
      <c r="G57" s="5">
        <f>EXP(SUM($C86:G86))-1</f>
        <v>-6.9067330387920789E-3</v>
      </c>
      <c r="H57" s="5">
        <f>EXP(SUM($C86:H86))-1</f>
        <v>-8.7912554207451032E-3</v>
      </c>
      <c r="I57" s="5">
        <f>EXP(SUM($C86:I86))-1</f>
        <v>-2.9091466402010657E-2</v>
      </c>
      <c r="J57" s="5">
        <f>EXP(SUM($C86:J86))-1</f>
        <v>-2.3552042844550591E-2</v>
      </c>
      <c r="K57" s="5">
        <f>EXP(SUM($C86:K86))-1</f>
        <v>-2.2402712924757817E-2</v>
      </c>
      <c r="L57" s="5">
        <f>EXP(SUM($C86:L86))-1</f>
        <v>-2.5389640581367612E-2</v>
      </c>
      <c r="M57" s="5">
        <f>EXP(SUM($C86:M86))-1</f>
        <v>-1.5394380841278532E-2</v>
      </c>
      <c r="N57" s="5">
        <f>EXP(SUM($C86:N86))-1</f>
        <v>-1.237987770560034E-2</v>
      </c>
      <c r="O57" s="5">
        <f>EXP(SUM($C86:O86))-1</f>
        <v>-6.104971417238203E-3</v>
      </c>
      <c r="P57" s="5">
        <f>EXP(SUM($C86:P86))-1</f>
        <v>5.1195846146658841E-3</v>
      </c>
      <c r="Q57" s="5">
        <f>EXP(SUM($C86:Q86))-1</f>
        <v>1.8033312763045428E-2</v>
      </c>
      <c r="R57" s="5">
        <f>EXP(SUM($C86:R86))-1</f>
        <v>1.9572240370716143E-2</v>
      </c>
      <c r="S57" s="5">
        <f>EXP(SUM($C86:S86))-1</f>
        <v>2.1660012917952942E-2</v>
      </c>
      <c r="T57" s="5">
        <f>EXP(SUM($C86:T86))-1</f>
        <v>3.0489313615740254E-3</v>
      </c>
      <c r="U57" s="5">
        <f>EXP(SUM($C86:U86))-1</f>
        <v>-2.4036263145846948E-2</v>
      </c>
      <c r="V57" s="5">
        <f>EXP(SUM($C86:V86))-1</f>
        <v>-2.9713785500983025E-2</v>
      </c>
      <c r="W57" s="5">
        <f>EXP(SUM($C86:W86))-1</f>
        <v>-4.0020547865517564E-2</v>
      </c>
    </row>
    <row r="58" spans="1:25">
      <c r="A58" t="s">
        <v>208</v>
      </c>
      <c r="B58" t="s">
        <v>213</v>
      </c>
      <c r="C58" s="5">
        <f>EXP(SUM($C87:C87))-1</f>
        <v>9.7572450580785119E-3</v>
      </c>
      <c r="D58" s="5">
        <f>EXP(SUM($C87:D87))-1</f>
        <v>1.6983304988787973E-2</v>
      </c>
      <c r="E58" s="5">
        <f>EXP(SUM($C87:E87))-1</f>
        <v>2.5276539888307026E-2</v>
      </c>
      <c r="F58" s="5">
        <f>EXP(SUM($C87:F87))-1</f>
        <v>2.5796241265108932E-2</v>
      </c>
      <c r="G58" s="5">
        <f>EXP(SUM($C87:G87))-1</f>
        <v>5.7440062696778593E-3</v>
      </c>
      <c r="H58" s="5">
        <f>EXP(SUM($C87:H87))-1</f>
        <v>-3.7077126966877927E-5</v>
      </c>
      <c r="I58" s="5">
        <f>EXP(SUM($C87:I87))-1</f>
        <v>-2.6905558400696528E-2</v>
      </c>
      <c r="J58" s="5">
        <f>EXP(SUM($C87:J87))-1</f>
        <v>-2.5650549521280985E-2</v>
      </c>
      <c r="K58" s="5">
        <f>EXP(SUM($C87:K87))-1</f>
        <v>-1.8075361823809422E-2</v>
      </c>
      <c r="L58" s="5">
        <f>EXP(SUM($C87:L87))-1</f>
        <v>-3.8757430004670024E-2</v>
      </c>
      <c r="M58" s="5">
        <f>EXP(SUM($C87:M87))-1</f>
        <v>-2.490181253540702E-2</v>
      </c>
      <c r="N58" s="5">
        <f>EXP(SUM($C87:N87))-1</f>
        <v>-2.3752880652980535E-2</v>
      </c>
      <c r="O58" s="5">
        <f>EXP(SUM($C87:O87))-1</f>
        <v>-2.0684865380780848E-2</v>
      </c>
      <c r="P58" s="5">
        <f>EXP(SUM($C87:P87))-1</f>
        <v>-2.7253889387082286E-2</v>
      </c>
      <c r="Q58" s="5">
        <f>EXP(SUM($C87:Q87))-1</f>
        <v>-5.5532528484333321E-3</v>
      </c>
      <c r="R58" s="5">
        <f>EXP(SUM($C87:R87))-1</f>
        <v>-4.2951963564595852E-3</v>
      </c>
      <c r="S58" s="5">
        <f>EXP(SUM($C87:S87))-1</f>
        <v>-3.0551762896275925E-3</v>
      </c>
      <c r="T58" s="5">
        <f>EXP(SUM($C87:T87))-1</f>
        <v>9.419895582325255E-3</v>
      </c>
      <c r="U58" s="5">
        <f>EXP(SUM($C87:U87))-1</f>
        <v>-1.0749884832340184E-2</v>
      </c>
      <c r="V58" s="5">
        <f>EXP(SUM($C87:V87))-1</f>
        <v>1.0259745053953218E-3</v>
      </c>
      <c r="W58" s="5">
        <f>EXP(SUM($C87:W87))-1</f>
        <v>7.1209455147831502E-3</v>
      </c>
    </row>
    <row r="59" spans="1:25">
      <c r="A59" t="s">
        <v>209</v>
      </c>
      <c r="B59" t="s">
        <v>213</v>
      </c>
      <c r="C59" s="5">
        <f>EXP(SUM($C88:C88))-1</f>
        <v>2.4410074188412345E-3</v>
      </c>
      <c r="D59" s="5">
        <f>EXP(SUM($C88:D88))-1</f>
        <v>6.2435073946336406E-3</v>
      </c>
      <c r="E59" s="5">
        <f>EXP(SUM($C88:E88))-1</f>
        <v>-9.7910582874565222E-3</v>
      </c>
      <c r="F59" s="5">
        <f>EXP(SUM($C88:F88))-1</f>
        <v>5.1834522523086513E-4</v>
      </c>
      <c r="G59" s="5">
        <f>EXP(SUM($C88:G88))-1</f>
        <v>-2.4895206541434844E-2</v>
      </c>
      <c r="H59" s="5">
        <f>EXP(SUM($C88:H88))-1</f>
        <v>-3.3215885155861491E-2</v>
      </c>
      <c r="I59" s="5">
        <f>EXP(SUM($C88:I88))-1</f>
        <v>-3.5141751116184117E-2</v>
      </c>
      <c r="J59" s="5">
        <f>EXP(SUM($C88:J88))-1</f>
        <v>-4.7841806236084694E-2</v>
      </c>
      <c r="K59" s="5">
        <f>EXP(SUM($C88:K88))-1</f>
        <v>-5.927883532040723E-2</v>
      </c>
      <c r="L59" s="5">
        <f>EXP(SUM($C88:L88))-1</f>
        <v>-4.9735134489044097E-2</v>
      </c>
      <c r="M59" s="5">
        <f>EXP(SUM($C88:M88))-1</f>
        <v>-4.4129542099666907E-2</v>
      </c>
      <c r="N59" s="5">
        <f>EXP(SUM($C88:N88))-1</f>
        <v>-4.4032720830575744E-2</v>
      </c>
      <c r="O59" s="5">
        <f>EXP(SUM($C88:O88))-1</f>
        <v>-2.770881637584155E-2</v>
      </c>
      <c r="P59" s="5">
        <f>EXP(SUM($C88:P88))-1</f>
        <v>4.7794503415643508E-3</v>
      </c>
      <c r="Q59" s="5">
        <f>EXP(SUM($C88:Q88))-1</f>
        <v>-2.4240969336652984E-3</v>
      </c>
      <c r="R59" s="5">
        <f>EXP(SUM($C88:R88))-1</f>
        <v>-1.3865732085187599E-3</v>
      </c>
      <c r="S59" s="5">
        <f>EXP(SUM($C88:S88))-1</f>
        <v>-6.9734031645651839E-4</v>
      </c>
      <c r="T59" s="5">
        <f>EXP(SUM($C88:T88))-1</f>
        <v>1.6762450682318963E-2</v>
      </c>
      <c r="U59" s="5">
        <f>EXP(SUM($C88:U88))-1</f>
        <v>2.3345976252099554E-2</v>
      </c>
      <c r="V59" s="5">
        <f>EXP(SUM($C88:V88))-1</f>
        <v>1.5952325131967982E-2</v>
      </c>
      <c r="W59" s="5">
        <f>EXP(SUM($C88:W88))-1</f>
        <v>1.5331541511776514E-2</v>
      </c>
    </row>
    <row r="60" spans="1:25">
      <c r="A60" t="s">
        <v>210</v>
      </c>
      <c r="B60" t="s">
        <v>213</v>
      </c>
      <c r="C60" s="5">
        <f>EXP(SUM($C89:C89))-1</f>
        <v>-1.1565601364461164E-2</v>
      </c>
      <c r="D60" s="5">
        <f>EXP(SUM($C89:D89))-1</f>
        <v>-8.5026320350072293E-3</v>
      </c>
      <c r="E60" s="5">
        <f>EXP(SUM($C89:E89))-1</f>
        <v>-1.3629656852550687E-3</v>
      </c>
      <c r="F60" s="5">
        <f>EXP(SUM($C89:F89))-1</f>
        <v>-5.2257933264776568E-3</v>
      </c>
      <c r="G60" s="5">
        <f>EXP(SUM($C89:G89))-1</f>
        <v>-2.9487252999309987E-2</v>
      </c>
      <c r="H60" s="5">
        <f>EXP(SUM($C89:H89))-1</f>
        <v>-5.1722375862740755E-2</v>
      </c>
      <c r="I60" s="5">
        <f>EXP(SUM($C89:I89))-1</f>
        <v>-7.2690873717756621E-2</v>
      </c>
      <c r="J60" s="5">
        <f>EXP(SUM($C89:J89))-1</f>
        <v>-9.5916994747436646E-2</v>
      </c>
      <c r="K60" s="5">
        <f>EXP(SUM($C89:K89))-1</f>
        <v>-9.3459226496813375E-2</v>
      </c>
      <c r="L60" s="5">
        <f>EXP(SUM($C89:L89))-1</f>
        <v>-0.10770643659152845</v>
      </c>
      <c r="M60" s="5">
        <f>EXP(SUM($C89:M89))-1</f>
        <v>-9.3311191533744342E-2</v>
      </c>
      <c r="N60" s="5">
        <f>EXP(SUM($C89:N89))-1</f>
        <v>-9.3629355519946778E-2</v>
      </c>
      <c r="O60" s="5">
        <f>EXP(SUM($C89:O89))-1</f>
        <v>-0.11147599005138342</v>
      </c>
      <c r="P60" s="5">
        <f>EXP(SUM($C89:P89))-1</f>
        <v>-0.10987046442280579</v>
      </c>
      <c r="Q60" s="5">
        <f>EXP(SUM($C89:Q89))-1</f>
        <v>-0.10850622665255072</v>
      </c>
      <c r="R60" s="5">
        <f>EXP(SUM($C89:R89))-1</f>
        <v>-0.10827245691104626</v>
      </c>
      <c r="S60" s="5">
        <f>EXP(SUM($C89:S89))-1</f>
        <v>-0.10824198058760792</v>
      </c>
      <c r="T60" s="5">
        <f>EXP(SUM($C89:T89))-1</f>
        <v>-0.12039395794562857</v>
      </c>
      <c r="U60" s="5">
        <f>EXP(SUM($C89:U89))-1</f>
        <v>-0.14601598971666718</v>
      </c>
      <c r="V60" s="5">
        <f>EXP(SUM($C89:V89))-1</f>
        <v>-0.16331001802751555</v>
      </c>
      <c r="W60" s="5">
        <f>EXP(SUM($C89:W89))-1</f>
        <v>-0.18462203462223281</v>
      </c>
    </row>
    <row r="61" spans="1:25">
      <c r="A61" t="s">
        <v>211</v>
      </c>
      <c r="B61" t="s">
        <v>213</v>
      </c>
      <c r="C61" s="5">
        <f>EXP(SUM($C90:C90))-1</f>
        <v>7.275899071150338E-3</v>
      </c>
      <c r="D61" s="5">
        <f>EXP(SUM($C90:D90))-1</f>
        <v>8.3195816782482002E-3</v>
      </c>
      <c r="E61" s="5">
        <f>EXP(SUM($C90:E90))-1</f>
        <v>1.9855324211009773E-2</v>
      </c>
      <c r="F61" s="5">
        <f>EXP(SUM($C90:F90))-1</f>
        <v>7.912960849873496E-2</v>
      </c>
      <c r="G61" s="5">
        <f>EXP(SUM($C90:G90))-1</f>
        <v>9.3090351433844587E-2</v>
      </c>
      <c r="H61" s="5">
        <f>EXP(SUM($C90:H90))-1</f>
        <v>9.551765494948139E-2</v>
      </c>
      <c r="I61" s="5">
        <f>EXP(SUM($C90:I90))-1</f>
        <v>0.12292410808063869</v>
      </c>
      <c r="J61" s="5">
        <f>EXP(SUM($C90:J90))-1</f>
        <v>0.13594717801917144</v>
      </c>
      <c r="K61" s="5">
        <f>EXP(SUM($C90:K90))-1</f>
        <v>0.15438529632657216</v>
      </c>
      <c r="L61" s="5">
        <f>EXP(SUM($C90:L90))-1</f>
        <v>0.14537852268038653</v>
      </c>
      <c r="M61" s="5">
        <f>EXP(SUM($C90:M90))-1</f>
        <v>0.14819192324428676</v>
      </c>
      <c r="N61" s="5">
        <f>EXP(SUM($C90:N90))-1</f>
        <v>0.14748770107534592</v>
      </c>
      <c r="O61" s="5">
        <f>EXP(SUM($C90:O90))-1</f>
        <v>0.16983142040374277</v>
      </c>
      <c r="P61" s="5">
        <f>EXP(SUM($C90:P90))-1</f>
        <v>0.17308037821647626</v>
      </c>
      <c r="Q61" s="5">
        <f>EXP(SUM($C90:Q90))-1</f>
        <v>0.18118143983590751</v>
      </c>
      <c r="R61" s="5">
        <f>EXP(SUM($C90:R90))-1</f>
        <v>0.17915679972748877</v>
      </c>
      <c r="S61" s="5">
        <f>EXP(SUM($C90:S90))-1</f>
        <v>0.17858792574491344</v>
      </c>
      <c r="T61" s="5">
        <f>EXP(SUM($C90:T90))-1</f>
        <v>0.16666708450656698</v>
      </c>
      <c r="U61" s="5">
        <f>EXP(SUM($C90:U90))-1</f>
        <v>0.13812092537566367</v>
      </c>
      <c r="V61" s="5">
        <f>EXP(SUM($C90:V90))-1</f>
        <v>0.13250495006459251</v>
      </c>
      <c r="W61" s="5">
        <f>EXP(SUM($C90:W90))-1</f>
        <v>0.14937578808653873</v>
      </c>
    </row>
    <row r="64" spans="1:25">
      <c r="A64" t="s">
        <v>0</v>
      </c>
      <c r="B64" t="s">
        <v>27</v>
      </c>
      <c r="C64" t="s">
        <v>106</v>
      </c>
      <c r="D64" t="s">
        <v>107</v>
      </c>
      <c r="E64" t="s">
        <v>108</v>
      </c>
      <c r="F64" t="s">
        <v>109</v>
      </c>
      <c r="G64" t="s">
        <v>110</v>
      </c>
      <c r="H64" t="s">
        <v>111</v>
      </c>
      <c r="I64" t="s">
        <v>112</v>
      </c>
      <c r="J64" t="s">
        <v>113</v>
      </c>
      <c r="K64" t="s">
        <v>114</v>
      </c>
      <c r="L64" t="s">
        <v>115</v>
      </c>
      <c r="M64" t="s">
        <v>116</v>
      </c>
      <c r="N64" t="s">
        <v>117</v>
      </c>
      <c r="O64" t="s">
        <v>118</v>
      </c>
      <c r="P64" t="s">
        <v>119</v>
      </c>
      <c r="Q64" t="s">
        <v>120</v>
      </c>
      <c r="R64" t="s">
        <v>121</v>
      </c>
      <c r="S64" t="s">
        <v>122</v>
      </c>
      <c r="T64" t="s">
        <v>123</v>
      </c>
      <c r="U64" t="s">
        <v>124</v>
      </c>
      <c r="V64" t="s">
        <v>125</v>
      </c>
      <c r="W64" t="s">
        <v>126</v>
      </c>
      <c r="Y64" s="12" t="s">
        <v>377</v>
      </c>
    </row>
    <row r="65" spans="1:25">
      <c r="A65" t="s">
        <v>1</v>
      </c>
      <c r="B65" t="s">
        <v>30</v>
      </c>
      <c r="C65" s="3">
        <v>1.8401820212602615E-2</v>
      </c>
      <c r="D65" s="3">
        <v>-1.7451174790039659E-4</v>
      </c>
      <c r="E65" s="3">
        <v>6.7306910641491413E-3</v>
      </c>
      <c r="F65" s="3">
        <v>-1.0766460560262203E-2</v>
      </c>
      <c r="G65" s="3">
        <v>-7.4526108801364899E-3</v>
      </c>
      <c r="H65" s="3">
        <v>-2.0150447264313698E-2</v>
      </c>
      <c r="I65" s="3">
        <v>-3.4341684076935053E-3</v>
      </c>
      <c r="J65" s="3">
        <v>9.2604290693998337E-3</v>
      </c>
      <c r="K65" s="3">
        <v>3.5187725443392992E-3</v>
      </c>
      <c r="L65" s="3">
        <v>1.3228138908743858E-2</v>
      </c>
      <c r="M65" s="3">
        <v>-3.3961092121899128E-3</v>
      </c>
      <c r="N65" s="3">
        <v>4.1275651892647147E-4</v>
      </c>
      <c r="O65" s="3">
        <v>-1.5440771356225014E-2</v>
      </c>
      <c r="P65" s="3">
        <v>-2.1162950433790684E-3</v>
      </c>
      <c r="Q65" s="3">
        <v>1.4622106216847897E-2</v>
      </c>
      <c r="R65" s="3">
        <v>1.7976155504584312E-3</v>
      </c>
      <c r="S65" s="3">
        <v>1.2856926769018173E-3</v>
      </c>
      <c r="T65" s="3">
        <v>-1.7101715784519911E-3</v>
      </c>
      <c r="U65" s="3">
        <v>-2.7842922136187553E-2</v>
      </c>
      <c r="V65" s="3">
        <v>2.1266750991344452E-2</v>
      </c>
      <c r="W65" s="3">
        <v>-6.9536985829472542E-3</v>
      </c>
      <c r="Y65">
        <f>_xlfn.VAR.S(C65:W65)</f>
        <v>1.4973307765856744E-4</v>
      </c>
    </row>
    <row r="66" spans="1:25">
      <c r="A66" t="s">
        <v>2</v>
      </c>
      <c r="B66" t="s">
        <v>30</v>
      </c>
      <c r="C66" s="3">
        <v>-1.8331160768866539E-2</v>
      </c>
      <c r="D66" s="3">
        <v>-1.0789028601720929E-3</v>
      </c>
      <c r="E66" s="3">
        <v>1.2840335257351398E-2</v>
      </c>
      <c r="F66" s="3">
        <v>-9.5451176166534424E-3</v>
      </c>
      <c r="G66" s="3">
        <v>-7.089441642165184E-3</v>
      </c>
      <c r="H66" s="3">
        <v>7.6950914226472378E-3</v>
      </c>
      <c r="I66" s="3">
        <v>4.0584909729659557E-3</v>
      </c>
      <c r="J66" s="3">
        <v>-1.1595398187637329E-2</v>
      </c>
      <c r="K66" s="3">
        <v>-3.0088191851973534E-3</v>
      </c>
      <c r="L66" s="3">
        <v>2.0864058285951614E-2</v>
      </c>
      <c r="M66" s="3">
        <v>7.070119958370924E-3</v>
      </c>
      <c r="N66" s="3">
        <v>4.5305173262022436E-4</v>
      </c>
      <c r="O66" s="3">
        <v>2.026229165494442E-2</v>
      </c>
      <c r="P66" s="3">
        <v>-1.1020245030522346E-2</v>
      </c>
      <c r="Q66" s="3">
        <v>8.7381992489099503E-3</v>
      </c>
      <c r="R66" s="3">
        <v>-6.8405637284740806E-4</v>
      </c>
      <c r="S66" s="3">
        <v>-5.2026961930096149E-4</v>
      </c>
      <c r="T66" s="3">
        <v>-1.3584095984697342E-2</v>
      </c>
      <c r="U66" s="3">
        <v>6.5757837146520615E-3</v>
      </c>
      <c r="V66" s="3">
        <v>8.7995780631899834E-3</v>
      </c>
      <c r="W66" s="3">
        <v>-4.210958257317543E-3</v>
      </c>
      <c r="Y66">
        <f t="shared" ref="Y66:Y90" si="27">_xlfn.VAR.S(C66:W66)</f>
        <v>1.1334520285900052E-4</v>
      </c>
    </row>
    <row r="67" spans="1:25">
      <c r="A67" t="s">
        <v>3</v>
      </c>
      <c r="B67" t="s">
        <v>30</v>
      </c>
      <c r="C67" s="3">
        <v>9.5393983647227287E-3</v>
      </c>
      <c r="D67" s="3">
        <v>-2.4404261261224747E-2</v>
      </c>
      <c r="E67" s="3">
        <v>5.1875473000109196E-3</v>
      </c>
      <c r="F67" s="3">
        <v>-2.4582715705037117E-3</v>
      </c>
      <c r="G67" s="3">
        <v>2.6384672150015831E-2</v>
      </c>
      <c r="H67" s="3">
        <v>2.0527208689600229E-3</v>
      </c>
      <c r="I67" s="3">
        <v>3.4029881935566664E-3</v>
      </c>
      <c r="J67" s="3">
        <v>-1.5011615119874477E-2</v>
      </c>
      <c r="K67" s="3">
        <v>1.1270677670836449E-2</v>
      </c>
      <c r="L67" s="3">
        <v>-1.1574529111385345E-2</v>
      </c>
      <c r="M67" s="3">
        <v>2.9017210006713867E-2</v>
      </c>
      <c r="N67" s="3">
        <v>2.4177283048629761E-3</v>
      </c>
      <c r="O67" s="3">
        <v>-8.0269770696759224E-3</v>
      </c>
      <c r="P67" s="3">
        <v>-1.42032066360116E-2</v>
      </c>
      <c r="Q67" s="3">
        <v>2.6625091210007668E-2</v>
      </c>
      <c r="R67" s="3">
        <v>6.2493799487128854E-4</v>
      </c>
      <c r="S67" s="3">
        <v>9.5270172460004687E-4</v>
      </c>
      <c r="T67" s="3">
        <v>1.6749437898397446E-2</v>
      </c>
      <c r="U67" s="3">
        <v>3.2214697450399399E-2</v>
      </c>
      <c r="V67" s="3">
        <v>-3.1216075643897057E-2</v>
      </c>
      <c r="W67" s="3">
        <v>1.9930871203541756E-2</v>
      </c>
      <c r="Y67">
        <f t="shared" si="27"/>
        <v>3.0656234909398703E-4</v>
      </c>
    </row>
    <row r="68" spans="1:25">
      <c r="A68" t="s">
        <v>4</v>
      </c>
      <c r="B68" t="s">
        <v>30</v>
      </c>
      <c r="C68" s="3">
        <v>1.1895662173628807E-2</v>
      </c>
      <c r="D68" s="3">
        <v>-1.3044734485447407E-2</v>
      </c>
      <c r="E68" s="3">
        <v>2.4037567898631096E-2</v>
      </c>
      <c r="F68" s="3">
        <v>-1.3090400956571102E-2</v>
      </c>
      <c r="G68" s="3">
        <v>2.0687175856437534E-4</v>
      </c>
      <c r="H68" s="3">
        <v>1.4386288821697235E-2</v>
      </c>
      <c r="I68" s="3">
        <v>9.9080726504325867E-3</v>
      </c>
      <c r="J68" s="3">
        <v>-6.5905735827982426E-3</v>
      </c>
      <c r="K68" s="3">
        <v>-4.8341713845729828E-3</v>
      </c>
      <c r="L68" s="3">
        <v>-1.0810943320393562E-2</v>
      </c>
      <c r="M68" s="3">
        <v>8.4830522537231445E-3</v>
      </c>
      <c r="N68" s="3">
        <v>3.9923582226037979E-3</v>
      </c>
      <c r="O68" s="3">
        <v>-7.7070612460374832E-3</v>
      </c>
      <c r="P68" s="3">
        <v>1.8254400929436088E-3</v>
      </c>
      <c r="Q68" s="3">
        <v>-5.3037307225167751E-3</v>
      </c>
      <c r="R68" s="3">
        <v>2.9802864883095026E-3</v>
      </c>
      <c r="S68" s="3">
        <v>3.3978968858718872E-3</v>
      </c>
      <c r="T68" s="3">
        <v>2.2981969639658928E-2</v>
      </c>
      <c r="U68" s="3">
        <v>-4.0113166905939579E-3</v>
      </c>
      <c r="V68" s="3">
        <v>-1.1632904410362244E-2</v>
      </c>
      <c r="W68" s="3">
        <v>4.0459174662828445E-2</v>
      </c>
      <c r="Y68">
        <f t="shared" si="27"/>
        <v>1.9241326919272901E-4</v>
      </c>
    </row>
    <row r="69" spans="1:25">
      <c r="A69" t="s">
        <v>5</v>
      </c>
      <c r="B69" t="s">
        <v>30</v>
      </c>
      <c r="C69" s="3">
        <v>2.4387627840042114E-2</v>
      </c>
      <c r="D69" s="3">
        <v>1.7742210999131203E-2</v>
      </c>
      <c r="E69" s="3">
        <v>5.5432852357625961E-2</v>
      </c>
      <c r="F69" s="3">
        <v>-2.895604632794857E-2</v>
      </c>
      <c r="G69" s="3">
        <v>-2.7163925115019083E-3</v>
      </c>
      <c r="H69" s="3">
        <v>-1.9019750878214836E-2</v>
      </c>
      <c r="I69" s="3">
        <v>9.1208480298519135E-3</v>
      </c>
      <c r="J69" s="3">
        <v>5.8143552392721176E-2</v>
      </c>
      <c r="K69" s="3">
        <v>-2.9073711484670639E-2</v>
      </c>
      <c r="L69" s="3">
        <v>4.8575461842119694E-3</v>
      </c>
      <c r="M69" s="3">
        <v>1.7317560268566012E-3</v>
      </c>
      <c r="N69" s="3">
        <v>-3.2810631673783064E-3</v>
      </c>
      <c r="O69" s="3">
        <v>2.9593454673886299E-2</v>
      </c>
      <c r="P69" s="3">
        <v>-2.6694195345044136E-2</v>
      </c>
      <c r="Q69" s="3">
        <v>5.5658929049968719E-3</v>
      </c>
      <c r="R69" s="3">
        <v>-3.0469878111034632E-3</v>
      </c>
      <c r="S69" s="3">
        <v>-4.4151828624308109E-3</v>
      </c>
      <c r="T69" s="3">
        <v>5.4263095371425152E-3</v>
      </c>
      <c r="U69" s="3">
        <v>-3.3092275261878967E-2</v>
      </c>
      <c r="V69" s="3">
        <v>-5.2012447267770767E-2</v>
      </c>
      <c r="W69" s="3">
        <v>-7.9852892085909843E-3</v>
      </c>
      <c r="Y69">
        <f t="shared" si="27"/>
        <v>7.5390015092399796E-4</v>
      </c>
    </row>
    <row r="70" spans="1:25">
      <c r="A70" t="s">
        <v>6</v>
      </c>
      <c r="B70" t="s">
        <v>30</v>
      </c>
      <c r="C70" s="3">
        <v>4.5533599331974983E-3</v>
      </c>
      <c r="D70" s="3">
        <v>5.394649226218462E-3</v>
      </c>
      <c r="E70" s="3">
        <v>-1.8237797543406487E-2</v>
      </c>
      <c r="F70" s="3">
        <v>-4.0294751524925232E-3</v>
      </c>
      <c r="G70" s="3">
        <v>1.1842129752039909E-2</v>
      </c>
      <c r="H70" s="3">
        <v>-2.6658281683921814E-2</v>
      </c>
      <c r="I70" s="3">
        <v>1.682279072701931E-2</v>
      </c>
      <c r="J70" s="3">
        <v>-2.0940445363521576E-2</v>
      </c>
      <c r="K70" s="3">
        <v>-1.4498212374746799E-2</v>
      </c>
      <c r="L70" s="3">
        <v>5.7185767218470573E-3</v>
      </c>
      <c r="M70" s="3">
        <v>-2.0558169111609459E-2</v>
      </c>
      <c r="N70" s="3">
        <v>-6.8551272852346301E-4</v>
      </c>
      <c r="O70" s="3">
        <v>-4.9460604786872864E-3</v>
      </c>
      <c r="P70" s="3">
        <v>-9.9190874025225639E-3</v>
      </c>
      <c r="Q70" s="3">
        <v>-9.1024748980998993E-3</v>
      </c>
      <c r="R70" s="3">
        <v>5.1059236284345388E-4</v>
      </c>
      <c r="S70" s="3">
        <v>4.5509263145504519E-5</v>
      </c>
      <c r="T70" s="3">
        <v>-7.9050995409488678E-3</v>
      </c>
      <c r="U70" s="3">
        <v>-4.4317836873233318E-3</v>
      </c>
      <c r="V70" s="3">
        <v>1.3324270024895668E-2</v>
      </c>
      <c r="W70" s="3">
        <v>-5.7698837481439114E-3</v>
      </c>
      <c r="Y70">
        <f t="shared" si="27"/>
        <v>1.3774233750401952E-4</v>
      </c>
    </row>
    <row r="71" spans="1:25">
      <c r="A71" t="s">
        <v>7</v>
      </c>
      <c r="B71" t="s">
        <v>30</v>
      </c>
      <c r="C71" s="3">
        <v>-1.7664069309830666E-2</v>
      </c>
      <c r="D71" s="3">
        <v>-1.2680499814450741E-2</v>
      </c>
      <c r="E71" s="3">
        <v>-7.2441673837602139E-3</v>
      </c>
      <c r="F71" s="3">
        <v>-1.1903991922736168E-2</v>
      </c>
      <c r="G71" s="3">
        <v>5.3025539964437485E-3</v>
      </c>
      <c r="H71" s="3">
        <v>-1.7116982489824295E-2</v>
      </c>
      <c r="I71" s="3">
        <v>-9.1763585805892944E-3</v>
      </c>
      <c r="J71" s="3">
        <v>-6.315392442047596E-3</v>
      </c>
      <c r="K71" s="3">
        <v>4.108136985450983E-3</v>
      </c>
      <c r="L71" s="3">
        <v>1.3242989080026746E-3</v>
      </c>
      <c r="M71" s="3">
        <v>-1.5585835091769695E-2</v>
      </c>
      <c r="N71" s="3">
        <v>-2.3680755402892828E-3</v>
      </c>
      <c r="O71" s="3">
        <v>-1.1900447309017181E-2</v>
      </c>
      <c r="P71" s="3">
        <v>1.6124697402119637E-2</v>
      </c>
      <c r="Q71" s="3">
        <v>-7.3723392561078072E-3</v>
      </c>
      <c r="R71" s="3">
        <v>-1.4114499790593982E-3</v>
      </c>
      <c r="S71" s="3">
        <v>-1.7815143801271915E-3</v>
      </c>
      <c r="T71" s="3">
        <v>-5.0821220502257347E-3</v>
      </c>
      <c r="U71" s="3">
        <v>1.5277815982699394E-3</v>
      </c>
      <c r="V71" s="3">
        <v>-2.7686858084052801E-3</v>
      </c>
      <c r="W71" s="3">
        <v>-2.3779119364917278E-3</v>
      </c>
      <c r="Y71">
        <f t="shared" si="27"/>
        <v>6.8166742619435195E-5</v>
      </c>
    </row>
    <row r="72" spans="1:25">
      <c r="A72" t="s">
        <v>8</v>
      </c>
      <c r="B72" t="s">
        <v>30</v>
      </c>
      <c r="C72" s="3">
        <v>5.947683472186327E-3</v>
      </c>
      <c r="D72" s="3">
        <v>2.8199210646562278E-4</v>
      </c>
      <c r="E72" s="3">
        <v>2.4754772894084454E-3</v>
      </c>
      <c r="F72" s="3">
        <v>-8.6607392877340317E-3</v>
      </c>
      <c r="G72" s="3">
        <v>-9.7296526655554771E-3</v>
      </c>
      <c r="H72" s="3">
        <v>1.7388254404067993E-2</v>
      </c>
      <c r="I72" s="3">
        <v>-2.5913607329130173E-2</v>
      </c>
      <c r="J72" s="3">
        <v>3.5381924360990524E-2</v>
      </c>
      <c r="K72" s="3">
        <v>4.7824662178754807E-3</v>
      </c>
      <c r="L72" s="3">
        <v>-1.019738707691431E-2</v>
      </c>
      <c r="M72" s="3">
        <v>-8.3757797256112099E-3</v>
      </c>
      <c r="N72" s="3">
        <v>-1.7278557061217725E-4</v>
      </c>
      <c r="O72" s="3">
        <v>-7.1021486073732376E-3</v>
      </c>
      <c r="P72" s="3">
        <v>-8.1537878140807152E-3</v>
      </c>
      <c r="Q72" s="3">
        <v>-8.2690995186567307E-3</v>
      </c>
      <c r="R72" s="3">
        <v>-4.2619576561264694E-4</v>
      </c>
      <c r="S72" s="3">
        <v>-3.2808157266117632E-4</v>
      </c>
      <c r="T72" s="3">
        <v>-1.1261383071541786E-2</v>
      </c>
      <c r="U72" s="3">
        <v>-1.1974065564572811E-2</v>
      </c>
      <c r="V72" s="3">
        <v>-2.0938573870807886E-3</v>
      </c>
      <c r="W72" s="3">
        <v>4.4570360332727432E-3</v>
      </c>
      <c r="Y72">
        <f t="shared" si="27"/>
        <v>1.5151547946316282E-4</v>
      </c>
    </row>
    <row r="73" spans="1:25">
      <c r="A73" t="s">
        <v>9</v>
      </c>
      <c r="B73" t="s">
        <v>30</v>
      </c>
      <c r="C73" s="3">
        <v>-1.8260532990098E-2</v>
      </c>
      <c r="D73" s="3">
        <v>3.085348941385746E-2</v>
      </c>
      <c r="E73" s="3">
        <v>-2.3350071161985397E-2</v>
      </c>
      <c r="F73" s="3">
        <v>6.5695997327566147E-3</v>
      </c>
      <c r="G73" s="3">
        <v>1.0444236919283867E-2</v>
      </c>
      <c r="H73" s="3">
        <v>1.4193347888067365E-3</v>
      </c>
      <c r="I73" s="3">
        <v>1.9026482477784157E-2</v>
      </c>
      <c r="J73" s="3">
        <v>-2.6329890824854374E-3</v>
      </c>
      <c r="K73" s="3">
        <v>-1.7082527279853821E-2</v>
      </c>
      <c r="L73" s="3">
        <v>-1.1374340392649174E-2</v>
      </c>
      <c r="M73" s="3">
        <v>1.076857466250658E-2</v>
      </c>
      <c r="N73" s="3">
        <v>-2.7499846182763577E-3</v>
      </c>
      <c r="O73" s="3">
        <v>-3.068841528147459E-3</v>
      </c>
      <c r="P73" s="3">
        <v>6.4992965199053288E-3</v>
      </c>
      <c r="Q73" s="3">
        <v>2.1396728698164225E-3</v>
      </c>
      <c r="R73" s="3">
        <v>-1.4410705771297216E-3</v>
      </c>
      <c r="S73" s="3">
        <v>-2.012923825532198E-3</v>
      </c>
      <c r="T73" s="3">
        <v>3.315676236525178E-3</v>
      </c>
      <c r="U73" s="3">
        <v>1.1018708348274231E-2</v>
      </c>
      <c r="V73" s="3">
        <v>-2.3139949887990952E-2</v>
      </c>
      <c r="W73" s="3">
        <v>-1.1751250363886356E-2</v>
      </c>
      <c r="Y73">
        <f t="shared" si="27"/>
        <v>1.878198014757087E-4</v>
      </c>
    </row>
    <row r="74" spans="1:25">
      <c r="A74" t="s">
        <v>10</v>
      </c>
      <c r="B74" t="s">
        <v>30</v>
      </c>
      <c r="C74" s="3">
        <v>1.623883843421936E-2</v>
      </c>
      <c r="D74" s="3">
        <v>-3.8513649255037308E-2</v>
      </c>
      <c r="E74" s="3">
        <v>6.5490035340189934E-3</v>
      </c>
      <c r="F74" s="3">
        <v>2.6575233787298203E-2</v>
      </c>
      <c r="G74" s="3">
        <v>1.5116355381906033E-2</v>
      </c>
      <c r="H74" s="3">
        <v>2.0990325137972832E-2</v>
      </c>
      <c r="I74" s="3">
        <v>-2.2396337240934372E-2</v>
      </c>
      <c r="J74" s="3">
        <v>4.8406845889985561E-3</v>
      </c>
      <c r="K74" s="3">
        <v>5.3058997727930546E-3</v>
      </c>
      <c r="L74" s="3">
        <v>1.0655309073626995E-2</v>
      </c>
      <c r="M74" s="3">
        <v>-5.8211642317473888E-3</v>
      </c>
      <c r="N74" s="3">
        <v>3.9202356711030006E-3</v>
      </c>
      <c r="O74" s="3">
        <v>1.2527111917734146E-2</v>
      </c>
      <c r="P74" s="3">
        <v>7.1826418861746788E-3</v>
      </c>
      <c r="Q74" s="3">
        <v>3.5835898015648127E-3</v>
      </c>
      <c r="R74" s="3">
        <v>3.0171975959092379E-3</v>
      </c>
      <c r="S74" s="3">
        <v>3.3175083808600903E-3</v>
      </c>
      <c r="T74" s="3">
        <v>-3.1455506104975939E-3</v>
      </c>
      <c r="U74" s="3">
        <v>1.008873712271452E-2</v>
      </c>
      <c r="V74" s="3">
        <v>2.2114750754553825E-4</v>
      </c>
      <c r="W74" s="3">
        <v>1.8785841763019562E-2</v>
      </c>
      <c r="Y74">
        <f t="shared" si="27"/>
        <v>2.0601122687126006E-4</v>
      </c>
    </row>
    <row r="75" spans="1:25">
      <c r="A75" t="s">
        <v>11</v>
      </c>
      <c r="B75" t="s">
        <v>30</v>
      </c>
      <c r="C75" s="3">
        <v>-4.7022120270412415E-5</v>
      </c>
      <c r="D75" s="3">
        <v>-1.1055747047066689E-2</v>
      </c>
      <c r="E75" s="3">
        <v>3.8087412249296904E-3</v>
      </c>
      <c r="F75" s="3">
        <v>6.8021733313798904E-3</v>
      </c>
      <c r="G75" s="3">
        <v>4.1280169971287251E-3</v>
      </c>
      <c r="H75" s="3">
        <v>-8.1616807729005814E-3</v>
      </c>
      <c r="I75" s="3">
        <v>-5.4969168268144131E-3</v>
      </c>
      <c r="J75" s="3">
        <v>-8.0254226922988892E-3</v>
      </c>
      <c r="K75" s="3">
        <v>2.5683965068310499E-3</v>
      </c>
      <c r="L75" s="3">
        <v>6.6481526009738445E-3</v>
      </c>
      <c r="M75" s="3">
        <v>1.1937202652916312E-3</v>
      </c>
      <c r="N75" s="3">
        <v>1.5593557618558407E-3</v>
      </c>
      <c r="O75" s="3">
        <v>2.4670492857694626E-3</v>
      </c>
      <c r="P75" s="3">
        <v>-2.9596628155559301E-3</v>
      </c>
      <c r="Q75" s="3">
        <v>1.5276147983968258E-2</v>
      </c>
      <c r="R75" s="3">
        <v>-4.9602898798184469E-5</v>
      </c>
      <c r="S75" s="3">
        <v>1.5028954949229956E-3</v>
      </c>
      <c r="T75" s="3">
        <v>-1.3254871591925621E-2</v>
      </c>
      <c r="U75" s="3">
        <v>-3.4812729805707932E-2</v>
      </c>
      <c r="V75" s="3">
        <v>6.4378846436738968E-3</v>
      </c>
      <c r="W75" s="3">
        <v>-2.307107113301754E-2</v>
      </c>
      <c r="Y75">
        <f t="shared" si="27"/>
        <v>1.2430413606085388E-4</v>
      </c>
    </row>
    <row r="76" spans="1:25">
      <c r="A76" t="s">
        <v>12</v>
      </c>
      <c r="B76" t="s">
        <v>30</v>
      </c>
      <c r="C76" s="3">
        <v>1.5275568701326847E-2</v>
      </c>
      <c r="D76" s="3">
        <v>1.671169325709343E-2</v>
      </c>
      <c r="E76" s="3">
        <v>-3.613361855968833E-3</v>
      </c>
      <c r="F76" s="3">
        <v>1.3428059406578541E-2</v>
      </c>
      <c r="G76" s="3">
        <v>1.5745110809803009E-2</v>
      </c>
      <c r="H76" s="3">
        <v>2.0445829257369041E-2</v>
      </c>
      <c r="I76" s="3">
        <v>-3.6401629447937012E-2</v>
      </c>
      <c r="J76" s="3">
        <v>6.3216295093297958E-3</v>
      </c>
      <c r="K76" s="3">
        <v>-1.6811678651720285E-3</v>
      </c>
      <c r="L76" s="3">
        <v>1.2300359085202217E-2</v>
      </c>
      <c r="M76" s="3">
        <v>2.5166671723127365E-2</v>
      </c>
      <c r="N76" s="3">
        <v>-6.5116136102005839E-4</v>
      </c>
      <c r="O76" s="3">
        <v>4.4782385230064392E-3</v>
      </c>
      <c r="P76" s="3">
        <v>2.0133933052420616E-2</v>
      </c>
      <c r="Q76" s="3">
        <v>-1.8494781106710434E-2</v>
      </c>
      <c r="R76" s="3">
        <v>1.0200546239502728E-4</v>
      </c>
      <c r="S76" s="3">
        <v>-3.3526422339491546E-4</v>
      </c>
      <c r="T76" s="3">
        <v>1.595473475754261E-2</v>
      </c>
      <c r="U76" s="3">
        <v>2.0272340625524521E-2</v>
      </c>
      <c r="V76" s="3">
        <v>-1.9386880099773407E-2</v>
      </c>
      <c r="W76" s="3">
        <v>5.6299050338566303E-3</v>
      </c>
      <c r="Y76">
        <f t="shared" si="27"/>
        <v>2.3872967301208329E-4</v>
      </c>
    </row>
    <row r="77" spans="1:25">
      <c r="A77" t="s">
        <v>13</v>
      </c>
      <c r="B77" t="s">
        <v>30</v>
      </c>
      <c r="C77" s="3">
        <v>9.1257961466908455E-3</v>
      </c>
      <c r="D77" s="3">
        <v>5.2418229170143604E-3</v>
      </c>
      <c r="E77" s="3">
        <v>-1.3305897824466228E-2</v>
      </c>
      <c r="F77" s="3">
        <v>9.6808392554521561E-3</v>
      </c>
      <c r="G77" s="3">
        <v>-1.2421966530382633E-2</v>
      </c>
      <c r="H77" s="3">
        <v>-1.4924099668860435E-2</v>
      </c>
      <c r="I77" s="3">
        <v>3.4360922873020172E-2</v>
      </c>
      <c r="J77" s="3">
        <v>-1.6309440135955811E-2</v>
      </c>
      <c r="K77" s="3">
        <v>-3.1369287171401083E-4</v>
      </c>
      <c r="L77" s="3">
        <v>2.7741577941924334E-3</v>
      </c>
      <c r="M77" s="3">
        <v>4.3101171031594276E-3</v>
      </c>
      <c r="N77" s="3">
        <v>4.0818802081048489E-3</v>
      </c>
      <c r="O77" s="3">
        <v>-3.2463588286191225E-3</v>
      </c>
      <c r="P77" s="3">
        <v>2.4206094443798065E-2</v>
      </c>
      <c r="Q77" s="3">
        <v>1.078334404155612E-3</v>
      </c>
      <c r="R77" s="3">
        <v>4.0109911933541298E-3</v>
      </c>
      <c r="S77" s="3">
        <v>4.2284140363335609E-3</v>
      </c>
      <c r="T77" s="3">
        <v>-1.2625842355191708E-3</v>
      </c>
      <c r="U77" s="3">
        <v>-7.0303152315318584E-3</v>
      </c>
      <c r="V77" s="3">
        <v>-1.438040379434824E-2</v>
      </c>
      <c r="W77" s="3">
        <v>-3.7589985877275467E-3</v>
      </c>
      <c r="Y77">
        <f t="shared" si="27"/>
        <v>1.5696984289161417E-4</v>
      </c>
    </row>
    <row r="78" spans="1:25">
      <c r="A78" t="s">
        <v>14</v>
      </c>
      <c r="B78" t="s">
        <v>30</v>
      </c>
      <c r="C78" s="3">
        <v>8.4193684160709381E-3</v>
      </c>
      <c r="D78" s="3">
        <v>1.6270700842142105E-2</v>
      </c>
      <c r="E78" s="3">
        <v>1.0186219587922096E-2</v>
      </c>
      <c r="F78" s="3">
        <v>1.26495361328125E-2</v>
      </c>
      <c r="G78" s="3">
        <v>-9.2451664386317134E-4</v>
      </c>
      <c r="H78" s="3">
        <v>2.0708194002509117E-2</v>
      </c>
      <c r="I78" s="3">
        <v>4.4935282319784164E-2</v>
      </c>
      <c r="J78" s="3">
        <v>-4.576963372528553E-3</v>
      </c>
      <c r="K78" s="3">
        <v>1.0908431373536587E-2</v>
      </c>
      <c r="L78" s="3">
        <v>2.235020138323307E-2</v>
      </c>
      <c r="M78" s="3">
        <v>1.4949116855859756E-2</v>
      </c>
      <c r="N78" s="3">
        <v>1.3732220977544785E-2</v>
      </c>
      <c r="O78" s="3">
        <v>-2.3818779736757278E-3</v>
      </c>
      <c r="P78" s="3">
        <v>2.6911282911896706E-2</v>
      </c>
      <c r="Q78" s="3">
        <v>1.3431984698399901E-3</v>
      </c>
      <c r="R78" s="3">
        <v>1.1368579231202602E-2</v>
      </c>
      <c r="S78" s="3">
        <v>1.2355875223875046E-2</v>
      </c>
      <c r="T78" s="3">
        <v>-5.7378942146897316E-3</v>
      </c>
      <c r="U78" s="3">
        <v>-3.3185040229000151E-4</v>
      </c>
      <c r="V78" s="3">
        <v>-6.9056376814842224E-3</v>
      </c>
      <c r="W78" s="3">
        <v>9.2720864340662956E-3</v>
      </c>
      <c r="Y78">
        <f t="shared" si="27"/>
        <v>1.5343032071807081E-4</v>
      </c>
    </row>
    <row r="79" spans="1:25">
      <c r="A79" t="s">
        <v>15</v>
      </c>
      <c r="B79" t="s">
        <v>30</v>
      </c>
      <c r="C79" s="3">
        <v>-7.8353043645620346E-3</v>
      </c>
      <c r="D79" s="3">
        <v>-1.727752760052681E-2</v>
      </c>
      <c r="E79" s="3">
        <v>-2.0605220925062895E-3</v>
      </c>
      <c r="F79" s="3">
        <v>-1.5346006490290165E-2</v>
      </c>
      <c r="G79" s="3">
        <v>-3.773006028495729E-4</v>
      </c>
      <c r="H79" s="3">
        <v>-7.6411804184317589E-3</v>
      </c>
      <c r="I79" s="3">
        <v>2.7643017470836639E-2</v>
      </c>
      <c r="J79" s="3">
        <v>-1.7165098339319229E-2</v>
      </c>
      <c r="K79" s="3">
        <v>-2.9498854652047157E-2</v>
      </c>
      <c r="L79" s="3">
        <v>-3.8444967940449715E-3</v>
      </c>
      <c r="M79" s="3">
        <v>8.1422096118330956E-3</v>
      </c>
      <c r="N79" s="3">
        <v>-6.1181318014860153E-3</v>
      </c>
      <c r="O79" s="3">
        <v>-1.2711722403764725E-2</v>
      </c>
      <c r="P79" s="3">
        <v>-9.2696743085980415E-3</v>
      </c>
      <c r="Q79" s="3">
        <v>-5.9397472068667412E-4</v>
      </c>
      <c r="R79" s="3">
        <v>-2.4415822699666023E-3</v>
      </c>
      <c r="S79" s="3">
        <v>-3.9763124659657478E-3</v>
      </c>
      <c r="T79" s="3">
        <v>8.2570891827344894E-3</v>
      </c>
      <c r="U79" s="3">
        <v>3.2228049822151661E-3</v>
      </c>
      <c r="V79" s="3">
        <v>2.4308450520038605E-3</v>
      </c>
      <c r="W79" s="3">
        <v>4.0983371436595917E-2</v>
      </c>
      <c r="Y79">
        <f t="shared" si="27"/>
        <v>2.3204547275714819E-4</v>
      </c>
    </row>
    <row r="80" spans="1:25">
      <c r="A80" t="s">
        <v>16</v>
      </c>
      <c r="B80" t="s">
        <v>30</v>
      </c>
      <c r="C80" s="3">
        <v>-1.6099495813250542E-2</v>
      </c>
      <c r="D80" s="3">
        <v>-2.1135006099939346E-2</v>
      </c>
      <c r="E80" s="3">
        <v>4.9367793835699558E-3</v>
      </c>
      <c r="F80" s="3">
        <v>1.8987581133842468E-2</v>
      </c>
      <c r="G80" s="3">
        <v>-2.1827096119523048E-2</v>
      </c>
      <c r="H80" s="3">
        <v>-2.0455978810787201E-2</v>
      </c>
      <c r="I80" s="3">
        <v>-2.8937416151165962E-2</v>
      </c>
      <c r="J80" s="3">
        <v>1.3684949837625027E-2</v>
      </c>
      <c r="K80" s="3">
        <v>-1.5440493589267135E-3</v>
      </c>
      <c r="L80" s="3">
        <v>-1.0323383845388889E-2</v>
      </c>
      <c r="M80" s="3">
        <v>4.997759242542088E-4</v>
      </c>
      <c r="N80" s="3">
        <v>-4.542982205748558E-3</v>
      </c>
      <c r="O80" s="3">
        <v>-2.3776724934577942E-2</v>
      </c>
      <c r="P80" s="3">
        <v>-7.65183474868536E-3</v>
      </c>
      <c r="Q80" s="3">
        <v>-2.1024229936301708E-3</v>
      </c>
      <c r="R80" s="3">
        <v>-1.9487143727019429E-3</v>
      </c>
      <c r="S80" s="3">
        <v>-3.0867927707731724E-3</v>
      </c>
      <c r="T80" s="3">
        <v>-3.202119842171669E-2</v>
      </c>
      <c r="U80" s="3">
        <v>-1.8631892278790474E-2</v>
      </c>
      <c r="V80" s="3">
        <v>-1.6753606498241425E-2</v>
      </c>
      <c r="W80" s="3">
        <v>3.2064893748611212E-3</v>
      </c>
      <c r="Y80">
        <f t="shared" si="27"/>
        <v>1.8674097230644607E-4</v>
      </c>
    </row>
    <row r="81" spans="1:25">
      <c r="A81" t="s">
        <v>17</v>
      </c>
      <c r="B81" t="s">
        <v>30</v>
      </c>
      <c r="C81" s="4">
        <v>-3.4792649720033202E-2</v>
      </c>
      <c r="D81" s="4">
        <v>2.87212748911559E-3</v>
      </c>
      <c r="E81" s="4">
        <v>-8.9624709655444605E-3</v>
      </c>
      <c r="F81" s="4">
        <v>-2.2378666339572801E-3</v>
      </c>
      <c r="G81" s="4">
        <v>2.37532901380932E-2</v>
      </c>
      <c r="H81" s="4">
        <v>7.4506074593415602E-3</v>
      </c>
      <c r="I81" s="4">
        <v>-4.4080985980162399E-3</v>
      </c>
      <c r="J81" s="4">
        <v>-1.6390720316098201E-2</v>
      </c>
      <c r="K81" s="4">
        <v>-7.9905489663240105E-3</v>
      </c>
      <c r="L81" s="4">
        <v>-4.9341795410712203E-3</v>
      </c>
      <c r="M81" s="4">
        <v>1.46065232471015E-2</v>
      </c>
      <c r="N81" s="4">
        <v>-1.2671405592771499E-3</v>
      </c>
      <c r="O81" s="4">
        <v>-2.2311388445829302E-3</v>
      </c>
      <c r="P81" s="4">
        <v>1.4482743610363899E-2</v>
      </c>
      <c r="Q81" s="4">
        <v>1.5267294535459199E-3</v>
      </c>
      <c r="R81" s="4">
        <v>-2.2736427800308101E-3</v>
      </c>
      <c r="S81" s="4">
        <v>-2.2253520367304601E-3</v>
      </c>
      <c r="T81" s="4">
        <v>-1.26351731587364E-2</v>
      </c>
      <c r="U81" s="4">
        <v>-8.7680936270999599E-3</v>
      </c>
      <c r="V81" s="4">
        <v>3.9796511259255303E-4</v>
      </c>
      <c r="W81" s="4">
        <v>-8.5873267462077407E-3</v>
      </c>
      <c r="Y81">
        <f t="shared" si="27"/>
        <v>1.4604326948333067E-4</v>
      </c>
    </row>
    <row r="82" spans="1:25">
      <c r="A82" t="s">
        <v>18</v>
      </c>
      <c r="B82" t="s">
        <v>30</v>
      </c>
      <c r="C82" s="3">
        <v>5.1718191243708134E-3</v>
      </c>
      <c r="D82" s="3">
        <v>8.3906797226518393E-4</v>
      </c>
      <c r="E82" s="3">
        <v>-4.7370221465826035E-2</v>
      </c>
      <c r="F82" s="3">
        <v>1.0436211712658405E-2</v>
      </c>
      <c r="G82" s="3">
        <v>-1.4778655953705311E-2</v>
      </c>
      <c r="H82" s="3">
        <v>-3.72769795358181E-2</v>
      </c>
      <c r="I82" s="3">
        <v>1.6633881255984306E-2</v>
      </c>
      <c r="J82" s="3">
        <v>-6.3067339360713959E-3</v>
      </c>
      <c r="K82" s="3">
        <v>-6.994142197072506E-3</v>
      </c>
      <c r="L82" s="3">
        <v>9.7722243517637253E-3</v>
      </c>
      <c r="M82" s="3">
        <v>-5.5919373407959938E-3</v>
      </c>
      <c r="N82" s="3">
        <v>-2.3762299679219723E-3</v>
      </c>
      <c r="O82" s="3">
        <v>3.575251204892993E-3</v>
      </c>
      <c r="P82" s="3">
        <v>-4.3204058893024921E-3</v>
      </c>
      <c r="Q82" s="3">
        <v>2.0125057548284531E-2</v>
      </c>
      <c r="R82" s="3">
        <v>-9.0134621132165194E-4</v>
      </c>
      <c r="S82" s="3">
        <v>-1.433237106539309E-3</v>
      </c>
      <c r="T82" s="3">
        <v>-1.3105043210089207E-2</v>
      </c>
      <c r="U82" s="3">
        <v>-1.1695224093273282E-3</v>
      </c>
      <c r="V82" s="3">
        <v>-1.3741444796323776E-2</v>
      </c>
      <c r="W82" s="3">
        <v>-1.7691612243652344E-2</v>
      </c>
      <c r="Y82">
        <f t="shared" si="27"/>
        <v>2.5300965453719685E-4</v>
      </c>
    </row>
    <row r="83" spans="1:25">
      <c r="A83" t="s">
        <v>19</v>
      </c>
      <c r="B83" t="s">
        <v>30</v>
      </c>
      <c r="C83" s="3">
        <v>-9.8359556868672371E-3</v>
      </c>
      <c r="D83" s="3">
        <v>1.9780567381531E-3</v>
      </c>
      <c r="E83" s="3">
        <v>2.7841303963214159E-3</v>
      </c>
      <c r="F83" s="3">
        <v>-2.2120941430330276E-3</v>
      </c>
      <c r="G83" s="3">
        <v>-2.3858282715082169E-2</v>
      </c>
      <c r="H83" s="3">
        <v>-2.3143161088228226E-2</v>
      </c>
      <c r="I83" s="3">
        <v>-2.9833780601620674E-2</v>
      </c>
      <c r="J83" s="3">
        <v>1.5159132890403271E-2</v>
      </c>
      <c r="K83" s="3">
        <v>1.2041928712278605E-3</v>
      </c>
      <c r="L83" s="3">
        <v>-1.0683345608413219E-2</v>
      </c>
      <c r="M83" s="3">
        <v>5.6334715336561203E-3</v>
      </c>
      <c r="N83" s="3">
        <v>-2.3794432636350393E-3</v>
      </c>
      <c r="O83" s="3">
        <v>5.9243971481919289E-3</v>
      </c>
      <c r="P83" s="3">
        <v>-1.4960292726755142E-2</v>
      </c>
      <c r="Q83" s="3">
        <v>2.3971688002347946E-2</v>
      </c>
      <c r="R83" s="3">
        <v>-2.4716384359635413E-4</v>
      </c>
      <c r="S83" s="3">
        <v>-2.0903593394905329E-3</v>
      </c>
      <c r="T83" s="3">
        <v>1.8764245323836803E-3</v>
      </c>
      <c r="U83" s="3">
        <v>-3.8404837250709534E-2</v>
      </c>
      <c r="V83" s="3">
        <v>-2.8390404768288136E-3</v>
      </c>
      <c r="W83" s="3">
        <v>-2.4406304582953453E-2</v>
      </c>
      <c r="Y83">
        <f t="shared" si="27"/>
        <v>2.3253835770935429E-4</v>
      </c>
    </row>
    <row r="84" spans="1:25">
      <c r="A84" t="s">
        <v>20</v>
      </c>
      <c r="B84" t="s">
        <v>30</v>
      </c>
      <c r="C84" s="3">
        <v>2.2176690399646759E-2</v>
      </c>
      <c r="D84" s="3">
        <v>6.0740538174286485E-4</v>
      </c>
      <c r="E84" s="3">
        <v>-4.8707998357713223E-3</v>
      </c>
      <c r="F84" s="3">
        <v>7.4380072765052319E-3</v>
      </c>
      <c r="G84" s="3">
        <v>1.4212337322533131E-2</v>
      </c>
      <c r="H84" s="3">
        <v>-4.6692979522049427E-3</v>
      </c>
      <c r="I84" s="3">
        <v>-1.124951895326376E-2</v>
      </c>
      <c r="J84" s="3">
        <v>9.6610351465642452E-4</v>
      </c>
      <c r="K84" s="3">
        <v>1.9486261531710625E-2</v>
      </c>
      <c r="L84" s="3">
        <v>-2.0986722782254219E-2</v>
      </c>
      <c r="M84" s="3">
        <v>1.8297541886568069E-2</v>
      </c>
      <c r="N84" s="3">
        <v>4.3810862116515636E-3</v>
      </c>
      <c r="O84" s="3">
        <v>4.2464840225875378E-3</v>
      </c>
      <c r="P84" s="3">
        <v>1.5901621431112289E-2</v>
      </c>
      <c r="Q84" s="3">
        <v>3.0787397176027298E-2</v>
      </c>
      <c r="R84" s="3">
        <v>1.8402261193841696E-3</v>
      </c>
      <c r="S84" s="3">
        <v>3.0042286962270737E-3</v>
      </c>
      <c r="T84" s="3">
        <v>-8.0106137320399284E-3</v>
      </c>
      <c r="U84" s="3">
        <v>-1.7286850139498711E-2</v>
      </c>
      <c r="V84" s="3">
        <v>-1.4082347042858601E-2</v>
      </c>
      <c r="W84" s="3">
        <v>-7.8420257195830345E-3</v>
      </c>
      <c r="Y84">
        <f t="shared" si="27"/>
        <v>1.9049941153076417E-4</v>
      </c>
    </row>
    <row r="85" spans="1:25">
      <c r="A85" t="s">
        <v>21</v>
      </c>
      <c r="B85" t="s">
        <v>30</v>
      </c>
      <c r="C85" s="3">
        <v>1.4215908013284206E-2</v>
      </c>
      <c r="D85" s="3">
        <v>-1.573091559112072E-2</v>
      </c>
      <c r="E85" s="3">
        <v>3.0912483111023903E-2</v>
      </c>
      <c r="F85" s="3">
        <v>6.2792669050395489E-3</v>
      </c>
      <c r="G85" s="3">
        <v>-3.8574363570660353E-3</v>
      </c>
      <c r="H85" s="3">
        <v>5.6704025715589523E-2</v>
      </c>
      <c r="I85" s="3">
        <v>-3.3150643110275269E-2</v>
      </c>
      <c r="J85" s="3">
        <v>6.0231601819396019E-3</v>
      </c>
      <c r="K85" s="3">
        <v>-6.2112938612699509E-3</v>
      </c>
      <c r="L85" s="3">
        <v>4.4244779273867607E-3</v>
      </c>
      <c r="M85" s="3">
        <v>1.7558746039867401E-2</v>
      </c>
      <c r="N85" s="3">
        <v>4.8933387733995914E-3</v>
      </c>
      <c r="O85" s="3">
        <v>6.9507518783211708E-3</v>
      </c>
      <c r="P85" s="3">
        <v>-2.9256760608404875E-3</v>
      </c>
      <c r="Q85" s="3">
        <v>7.7897929586470127E-3</v>
      </c>
      <c r="R85" s="3">
        <v>3.9419243112206459E-3</v>
      </c>
      <c r="S85" s="3">
        <v>6.6988603211939335E-3</v>
      </c>
      <c r="T85" s="3">
        <v>-1.8042828887701035E-2</v>
      </c>
      <c r="U85" s="3">
        <v>-2.1529851481318474E-2</v>
      </c>
      <c r="V85" s="3">
        <v>-1.4261419884860516E-2</v>
      </c>
      <c r="W85" s="3">
        <v>-1.7945334315299988E-2</v>
      </c>
      <c r="Y85">
        <f t="shared" si="27"/>
        <v>3.8209391437665638E-4</v>
      </c>
    </row>
    <row r="86" spans="1:25">
      <c r="A86" t="s">
        <v>22</v>
      </c>
      <c r="B86" t="s">
        <v>30</v>
      </c>
      <c r="C86" s="3">
        <v>1.3587531633675098E-2</v>
      </c>
      <c r="D86" s="3">
        <v>-6.2428656965494156E-3</v>
      </c>
      <c r="E86" s="3">
        <v>1.1108944192528725E-2</v>
      </c>
      <c r="F86" s="3">
        <v>-9.3217436224222183E-3</v>
      </c>
      <c r="G86" s="3">
        <v>-1.6062561422586441E-2</v>
      </c>
      <c r="H86" s="3">
        <v>-1.8994315760210156E-3</v>
      </c>
      <c r="I86" s="3">
        <v>-2.0692886784672737E-2</v>
      </c>
      <c r="J86" s="3">
        <v>5.6891879066824913E-3</v>
      </c>
      <c r="K86" s="3">
        <v>1.1763597140088677E-3</v>
      </c>
      <c r="L86" s="3">
        <v>-3.0600535683333874E-3</v>
      </c>
      <c r="M86" s="3">
        <v>1.0203414596617222E-2</v>
      </c>
      <c r="N86" s="3">
        <v>3.0569578520953655E-3</v>
      </c>
      <c r="O86" s="3">
        <v>6.3334638252854347E-3</v>
      </c>
      <c r="P86" s="3">
        <v>1.1230207048356533E-2</v>
      </c>
      <c r="Q86" s="3">
        <v>1.2766117230057716E-2</v>
      </c>
      <c r="R86" s="3">
        <v>1.5105258207768202E-3</v>
      </c>
      <c r="S86" s="3">
        <v>2.0456009078770876E-3</v>
      </c>
      <c r="T86" s="3">
        <v>-1.8384475260972977E-2</v>
      </c>
      <c r="U86" s="3">
        <v>-2.7374140918254852E-2</v>
      </c>
      <c r="V86" s="3">
        <v>-5.8343363925814629E-3</v>
      </c>
      <c r="W86" s="3">
        <v>-1.0679214261472225E-2</v>
      </c>
      <c r="Y86">
        <f t="shared" si="27"/>
        <v>1.3859635223875208E-4</v>
      </c>
    </row>
    <row r="87" spans="1:25">
      <c r="A87" t="s">
        <v>23</v>
      </c>
      <c r="B87" t="s">
        <v>30</v>
      </c>
      <c r="C87" s="3">
        <v>9.7099505364894867E-3</v>
      </c>
      <c r="D87" s="3">
        <v>7.1307504549622536E-3</v>
      </c>
      <c r="E87" s="3">
        <v>8.1216702237725258E-3</v>
      </c>
      <c r="F87" s="3">
        <v>5.0676055252552032E-4</v>
      </c>
      <c r="G87" s="3">
        <v>-1.9741559401154518E-2</v>
      </c>
      <c r="H87" s="3">
        <v>-5.7646501809358597E-3</v>
      </c>
      <c r="I87" s="3">
        <v>-2.7237061411142349E-2</v>
      </c>
      <c r="J87" s="3">
        <v>1.2888782657682896E-3</v>
      </c>
      <c r="K87" s="3">
        <v>7.7445441856980324E-3</v>
      </c>
      <c r="L87" s="3">
        <v>-2.1287770941853523E-2</v>
      </c>
      <c r="M87" s="3">
        <v>1.4311379753053188E-2</v>
      </c>
      <c r="N87" s="3">
        <v>1.1775793973356485E-3</v>
      </c>
      <c r="O87" s="3">
        <v>3.1377347186207771E-3</v>
      </c>
      <c r="P87" s="3">
        <v>-6.7303716205060482E-3</v>
      </c>
      <c r="Q87" s="3">
        <v>2.2063435986638069E-2</v>
      </c>
      <c r="R87" s="3">
        <v>1.2642822694033384E-3</v>
      </c>
      <c r="S87" s="3">
        <v>1.2445943430066109E-3</v>
      </c>
      <c r="T87" s="3">
        <v>1.2435657903552055E-2</v>
      </c>
      <c r="U87" s="3">
        <v>-2.0183887332677841E-2</v>
      </c>
      <c r="V87" s="3">
        <v>1.1833530850708485E-2</v>
      </c>
      <c r="W87" s="3">
        <v>6.0702627524733543E-3</v>
      </c>
      <c r="Y87">
        <f t="shared" si="27"/>
        <v>1.6893906849325624E-4</v>
      </c>
    </row>
    <row r="88" spans="1:25">
      <c r="A88" t="s">
        <v>24</v>
      </c>
      <c r="B88" t="s">
        <v>30</v>
      </c>
      <c r="C88" s="3">
        <v>2.4380329996347427E-3</v>
      </c>
      <c r="D88" s="3">
        <v>3.7860644515603781E-3</v>
      </c>
      <c r="E88" s="3">
        <v>-1.6063403338193893E-2</v>
      </c>
      <c r="F88" s="3">
        <v>1.0357516817748547E-2</v>
      </c>
      <c r="G88" s="3">
        <v>-2.5728544220328331E-2</v>
      </c>
      <c r="H88" s="3">
        <v>-8.5697276517748833E-3</v>
      </c>
      <c r="I88" s="3">
        <v>-1.994019839912653E-3</v>
      </c>
      <c r="J88" s="3">
        <v>-1.3250007294118404E-2</v>
      </c>
      <c r="K88" s="3">
        <v>-1.2084413319826126E-2</v>
      </c>
      <c r="L88" s="3">
        <v>1.0093973949551582E-2</v>
      </c>
      <c r="M88" s="3">
        <v>5.8816480450332165E-3</v>
      </c>
      <c r="N88" s="3">
        <v>1.0128607391379774E-4</v>
      </c>
      <c r="O88" s="3">
        <v>1.6931645572185516E-2</v>
      </c>
      <c r="P88" s="3">
        <v>3.286801278591156E-2</v>
      </c>
      <c r="Q88" s="3">
        <v>-7.1951048448681831E-3</v>
      </c>
      <c r="R88" s="3">
        <v>1.0395044228062034E-3</v>
      </c>
      <c r="S88" s="3">
        <v>6.8995181936770678E-4</v>
      </c>
      <c r="T88" s="3">
        <v>1.7321094870567322E-2</v>
      </c>
      <c r="U88" s="3">
        <v>6.4541161991655827E-3</v>
      </c>
      <c r="V88" s="3">
        <v>-7.2512035258114338E-3</v>
      </c>
      <c r="W88" s="3">
        <v>-6.1122293118387461E-4</v>
      </c>
      <c r="Y88">
        <f t="shared" si="27"/>
        <v>1.6934851939197056E-4</v>
      </c>
    </row>
    <row r="89" spans="1:25">
      <c r="A89" t="s">
        <v>25</v>
      </c>
      <c r="B89" t="s">
        <v>30</v>
      </c>
      <c r="C89" s="3">
        <v>-1.1633003130555153E-2</v>
      </c>
      <c r="D89" s="3">
        <v>3.094017505645752E-3</v>
      </c>
      <c r="E89" s="3">
        <v>7.1750902570784092E-3</v>
      </c>
      <c r="F89" s="3">
        <v>-3.8756001740694046E-3</v>
      </c>
      <c r="G89" s="3">
        <v>-2.4691246449947357E-2</v>
      </c>
      <c r="H89" s="3">
        <v>-2.3177225142717361E-2</v>
      </c>
      <c r="I89" s="3">
        <v>-2.2360332310199738E-2</v>
      </c>
      <c r="J89" s="3">
        <v>-2.5365803390741348E-2</v>
      </c>
      <c r="K89" s="3">
        <v>2.7148320805281401E-3</v>
      </c>
      <c r="L89" s="3">
        <v>-1.5840822830796242E-2</v>
      </c>
      <c r="M89" s="3">
        <v>1.6004106029868126E-2</v>
      </c>
      <c r="N89" s="3">
        <v>-3.5096917417831719E-4</v>
      </c>
      <c r="O89" s="3">
        <v>-1.9886652007699013E-2</v>
      </c>
      <c r="P89" s="3">
        <v>1.8053274834528565E-3</v>
      </c>
      <c r="Q89" s="3">
        <v>1.5314550837501884E-3</v>
      </c>
      <c r="R89" s="3">
        <v>2.6218814309686422E-4</v>
      </c>
      <c r="S89" s="3">
        <v>3.4176136978203431E-5</v>
      </c>
      <c r="T89" s="3">
        <v>-1.3720689341425896E-2</v>
      </c>
      <c r="U89" s="3">
        <v>-2.9561657458543777E-2</v>
      </c>
      <c r="V89" s="3">
        <v>-2.0458860322833061E-2</v>
      </c>
      <c r="W89" s="3">
        <v>-2.5801843032240868E-2</v>
      </c>
      <c r="Y89">
        <f t="shared" si="27"/>
        <v>1.7900424117677188E-4</v>
      </c>
    </row>
    <row r="90" spans="1:25">
      <c r="A90" t="s">
        <v>26</v>
      </c>
      <c r="B90" t="s">
        <v>30</v>
      </c>
      <c r="C90" s="3">
        <v>7.2495574131608009E-3</v>
      </c>
      <c r="D90" s="3">
        <v>1.0356073034927249E-3</v>
      </c>
      <c r="E90" s="3">
        <v>1.1375613510608673E-2</v>
      </c>
      <c r="F90" s="3">
        <v>5.649401992559433E-2</v>
      </c>
      <c r="G90" s="3">
        <v>1.2854071334004402E-2</v>
      </c>
      <c r="H90" s="3">
        <v>2.2181263193488121E-3</v>
      </c>
      <c r="I90" s="3">
        <v>2.4709098041057587E-2</v>
      </c>
      <c r="J90" s="3">
        <v>1.153072714805603E-2</v>
      </c>
      <c r="K90" s="3">
        <v>1.61011703312397E-2</v>
      </c>
      <c r="L90" s="3">
        <v>-7.8328214585781097E-3</v>
      </c>
      <c r="M90" s="3">
        <v>2.4532945826649666E-3</v>
      </c>
      <c r="N90" s="3">
        <v>-6.1351957265287638E-4</v>
      </c>
      <c r="O90" s="3">
        <v>1.9284708425402641E-2</v>
      </c>
      <c r="P90" s="3">
        <v>2.7734376490116119E-3</v>
      </c>
      <c r="Q90" s="3">
        <v>6.8820668384432793E-3</v>
      </c>
      <c r="R90" s="3">
        <v>-1.7155512468889356E-3</v>
      </c>
      <c r="S90" s="3">
        <v>-4.8255774891003966E-4</v>
      </c>
      <c r="T90" s="3">
        <v>-1.0166010819375515E-2</v>
      </c>
      <c r="U90" s="3">
        <v>-2.4772446602582932E-2</v>
      </c>
      <c r="V90" s="3">
        <v>-4.9466420896351337E-3</v>
      </c>
      <c r="W90" s="3">
        <v>1.4787052758038044E-2</v>
      </c>
      <c r="Y90">
        <f t="shared" si="27"/>
        <v>2.5412887356061534E-4</v>
      </c>
    </row>
  </sheetData>
  <conditionalFormatting sqref="C7:W7">
    <cfRule type="cellIs" dxfId="2" priority="3" operator="lessThan">
      <formula>0.1</formula>
    </cfRule>
  </conditionalFormatting>
  <conditionalFormatting sqref="C17:W17">
    <cfRule type="cellIs" dxfId="1" priority="2" operator="lessThan">
      <formula>0.1</formula>
    </cfRule>
  </conditionalFormatting>
  <conditionalFormatting sqref="C28:W28">
    <cfRule type="cellIs" dxfId="0" priority="1" operator="lessThan">
      <formula>0.1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9"/>
  <sheetViews>
    <sheetView workbookViewId="0">
      <selection activeCell="C1" sqref="C1"/>
    </sheetView>
  </sheetViews>
  <sheetFormatPr baseColWidth="10" defaultColWidth="8.88671875" defaultRowHeight="14.4"/>
  <cols>
    <col min="1" max="1" width="12.33203125" style="1" bestFit="1" customWidth="1"/>
    <col min="2" max="2" width="22.88671875" style="1" bestFit="1" customWidth="1"/>
    <col min="3" max="3" width="10" style="1" bestFit="1" customWidth="1"/>
    <col min="4" max="16384" width="8.88671875" style="1"/>
  </cols>
  <sheetData>
    <row r="1" spans="1:3">
      <c r="A1" s="1" t="s">
        <v>214</v>
      </c>
      <c r="B1" s="1" t="s">
        <v>241</v>
      </c>
      <c r="C1" s="1" t="s">
        <v>320</v>
      </c>
    </row>
    <row r="2" spans="1:3">
      <c r="A2" s="1" t="s">
        <v>215</v>
      </c>
      <c r="B2" s="1" t="s">
        <v>242</v>
      </c>
      <c r="C2" s="2">
        <v>1.9910710398107767E-4</v>
      </c>
    </row>
    <row r="3" spans="1:3">
      <c r="A3" s="1" t="s">
        <v>215</v>
      </c>
      <c r="B3" s="1" t="s">
        <v>243</v>
      </c>
      <c r="C3" s="2">
        <v>1.9790796795859933E-4</v>
      </c>
    </row>
    <row r="4" spans="1:3">
      <c r="A4" s="1" t="s">
        <v>215</v>
      </c>
      <c r="B4" s="1" t="s">
        <v>244</v>
      </c>
      <c r="C4" s="2">
        <v>5.1795324543491006E-4</v>
      </c>
    </row>
    <row r="5" spans="1:3">
      <c r="A5" s="1" t="s">
        <v>216</v>
      </c>
      <c r="B5" s="1" t="s">
        <v>245</v>
      </c>
      <c r="C5" s="2">
        <v>1.0498187475604936E-4</v>
      </c>
    </row>
    <row r="6" spans="1:3">
      <c r="A6" s="1" t="s">
        <v>216</v>
      </c>
      <c r="B6" s="1" t="s">
        <v>246</v>
      </c>
      <c r="C6" s="2">
        <v>1.0808626393554732E-4</v>
      </c>
    </row>
    <row r="7" spans="1:3">
      <c r="A7" s="1" t="s">
        <v>216</v>
      </c>
      <c r="B7" s="1" t="s">
        <v>247</v>
      </c>
      <c r="C7" s="2">
        <v>3.4657161450013518E-4</v>
      </c>
    </row>
    <row r="8" spans="1:3">
      <c r="A8" s="1" t="s">
        <v>217</v>
      </c>
      <c r="B8" s="1" t="s">
        <v>248</v>
      </c>
      <c r="C8" s="2">
        <v>1.1940118565689772E-4</v>
      </c>
    </row>
    <row r="9" spans="1:3">
      <c r="A9" s="1" t="s">
        <v>217</v>
      </c>
      <c r="B9" s="1" t="s">
        <v>249</v>
      </c>
      <c r="C9" s="2">
        <v>1.2268188584130257E-4</v>
      </c>
    </row>
    <row r="10" spans="1:3">
      <c r="A10" s="1" t="s">
        <v>217</v>
      </c>
      <c r="B10" s="1" t="s">
        <v>250</v>
      </c>
      <c r="C10" s="2">
        <v>1.9863515626639128E-4</v>
      </c>
    </row>
    <row r="11" spans="1:3">
      <c r="A11" s="1" t="s">
        <v>218</v>
      </c>
      <c r="B11" s="1" t="s">
        <v>251</v>
      </c>
      <c r="C11" s="2">
        <v>7.4087755485877536E-5</v>
      </c>
    </row>
    <row r="12" spans="1:3">
      <c r="A12" s="1" t="s">
        <v>218</v>
      </c>
      <c r="B12" s="1" t="s">
        <v>252</v>
      </c>
      <c r="C12" s="2">
        <v>8.0992962957005964E-5</v>
      </c>
    </row>
    <row r="13" spans="1:3">
      <c r="A13" s="1" t="s">
        <v>218</v>
      </c>
      <c r="B13" s="1" t="s">
        <v>253</v>
      </c>
      <c r="C13" s="2">
        <v>2.4949279031716287E-4</v>
      </c>
    </row>
    <row r="14" spans="1:3">
      <c r="A14" s="1" t="s">
        <v>219</v>
      </c>
      <c r="B14" s="1" t="s">
        <v>254</v>
      </c>
      <c r="C14" s="2">
        <v>2.5187776191160083E-4</v>
      </c>
    </row>
    <row r="15" spans="1:3">
      <c r="A15" s="1" t="s">
        <v>219</v>
      </c>
      <c r="B15" s="1" t="s">
        <v>255</v>
      </c>
      <c r="C15" s="2">
        <v>2.6327482191845775E-4</v>
      </c>
    </row>
    <row r="16" spans="1:3">
      <c r="A16" s="1" t="s">
        <v>219</v>
      </c>
      <c r="B16" s="1" t="s">
        <v>256</v>
      </c>
      <c r="C16" s="2">
        <v>7.1453087730333209E-4</v>
      </c>
    </row>
    <row r="17" spans="1:3">
      <c r="A17" s="1" t="s">
        <v>220</v>
      </c>
      <c r="B17" s="1" t="s">
        <v>257</v>
      </c>
      <c r="C17" s="2">
        <v>1.5925319166854024E-4</v>
      </c>
    </row>
    <row r="18" spans="1:3">
      <c r="A18" s="1" t="s">
        <v>220</v>
      </c>
      <c r="B18" s="1" t="s">
        <v>258</v>
      </c>
      <c r="C18" s="2">
        <v>1.6152036550920457E-4</v>
      </c>
    </row>
    <row r="19" spans="1:3">
      <c r="A19" s="1" t="s">
        <v>220</v>
      </c>
      <c r="B19" s="1" t="s">
        <v>259</v>
      </c>
      <c r="C19" s="2">
        <v>3.5472048330120742E-4</v>
      </c>
    </row>
    <row r="20" spans="1:3">
      <c r="A20" s="1" t="s">
        <v>221</v>
      </c>
      <c r="B20" s="1" t="s">
        <v>260</v>
      </c>
      <c r="C20" s="2">
        <v>2.0804278028663248E-4</v>
      </c>
    </row>
    <row r="21" spans="1:3">
      <c r="A21" s="1" t="s">
        <v>221</v>
      </c>
      <c r="B21" s="1" t="s">
        <v>261</v>
      </c>
      <c r="C21" s="2">
        <v>2.0712865807581693E-4</v>
      </c>
    </row>
    <row r="22" spans="1:3">
      <c r="A22" s="1" t="s">
        <v>221</v>
      </c>
      <c r="B22" s="1" t="s">
        <v>262</v>
      </c>
      <c r="C22" s="2">
        <v>3.9699018816463649E-4</v>
      </c>
    </row>
    <row r="23" spans="1:3">
      <c r="A23" s="1" t="s">
        <v>222</v>
      </c>
      <c r="B23" s="1" t="s">
        <v>263</v>
      </c>
      <c r="C23" s="2">
        <v>8.548567711841315E-5</v>
      </c>
    </row>
    <row r="24" spans="1:3">
      <c r="A24" s="1" t="s">
        <v>222</v>
      </c>
      <c r="B24" s="1" t="s">
        <v>264</v>
      </c>
      <c r="C24" s="2">
        <v>8.877502114046365E-5</v>
      </c>
    </row>
    <row r="25" spans="1:3">
      <c r="A25" s="1" t="s">
        <v>222</v>
      </c>
      <c r="B25" s="1" t="s">
        <v>265</v>
      </c>
      <c r="C25" s="2">
        <v>2.5860537425614893E-4</v>
      </c>
    </row>
    <row r="26" spans="1:3">
      <c r="A26" s="1" t="s">
        <v>223</v>
      </c>
      <c r="B26" s="1" t="s">
        <v>266</v>
      </c>
      <c r="C26" s="2">
        <v>1.6721320571377873E-4</v>
      </c>
    </row>
    <row r="27" spans="1:3">
      <c r="A27" s="1" t="s">
        <v>223</v>
      </c>
      <c r="B27" s="1" t="s">
        <v>267</v>
      </c>
      <c r="C27" s="2">
        <v>1.6889499966055155E-4</v>
      </c>
    </row>
    <row r="28" spans="1:3">
      <c r="A28" s="1" t="s">
        <v>223</v>
      </c>
      <c r="B28" s="1" t="s">
        <v>268</v>
      </c>
      <c r="C28" s="2">
        <v>2.7765575214289129E-4</v>
      </c>
    </row>
    <row r="29" spans="1:3">
      <c r="A29" s="1" t="s">
        <v>224</v>
      </c>
      <c r="B29" s="1" t="s">
        <v>269</v>
      </c>
      <c r="C29" s="2">
        <v>1.8345379794482142E-4</v>
      </c>
    </row>
    <row r="30" spans="1:3">
      <c r="A30" s="1" t="s">
        <v>224</v>
      </c>
      <c r="B30" s="1" t="s">
        <v>270</v>
      </c>
      <c r="C30" s="2">
        <v>1.8412045028526336E-4</v>
      </c>
    </row>
    <row r="31" spans="1:3">
      <c r="A31" s="1" t="s">
        <v>224</v>
      </c>
      <c r="B31" s="1" t="s">
        <v>271</v>
      </c>
      <c r="C31" s="2">
        <v>4.0750089101493359E-4</v>
      </c>
    </row>
    <row r="32" spans="1:3">
      <c r="A32" s="1" t="s">
        <v>225</v>
      </c>
      <c r="B32" s="1" t="s">
        <v>272</v>
      </c>
      <c r="C32" s="2">
        <v>2.1626673697028309E-4</v>
      </c>
    </row>
    <row r="33" spans="1:3">
      <c r="A33" s="1" t="s">
        <v>225</v>
      </c>
      <c r="B33" s="1" t="s">
        <v>273</v>
      </c>
      <c r="C33" s="2">
        <v>2.2199690283741802E-4</v>
      </c>
    </row>
    <row r="34" spans="1:3">
      <c r="A34" s="1" t="s">
        <v>225</v>
      </c>
      <c r="B34" s="1" t="s">
        <v>274</v>
      </c>
      <c r="C34" s="2">
        <v>3.806824388448149E-4</v>
      </c>
    </row>
    <row r="35" spans="1:3">
      <c r="A35" s="1" t="s">
        <v>226</v>
      </c>
      <c r="B35" s="1" t="s">
        <v>275</v>
      </c>
      <c r="C35" s="2">
        <v>1.0834691784111783E-4</v>
      </c>
    </row>
    <row r="36" spans="1:3">
      <c r="A36" s="1" t="s">
        <v>226</v>
      </c>
      <c r="B36" s="1" t="s">
        <v>276</v>
      </c>
      <c r="C36" s="2">
        <v>1.0805832425830886E-4</v>
      </c>
    </row>
    <row r="37" spans="1:3">
      <c r="A37" s="1" t="s">
        <v>226</v>
      </c>
      <c r="B37" s="1" t="s">
        <v>277</v>
      </c>
      <c r="C37" s="2">
        <v>2.983055601362139E-4</v>
      </c>
    </row>
    <row r="38" spans="1:3">
      <c r="A38" s="1" t="s">
        <v>227</v>
      </c>
      <c r="B38" s="1" t="s">
        <v>278</v>
      </c>
      <c r="C38" s="2">
        <v>1.763324107741937E-4</v>
      </c>
    </row>
    <row r="39" spans="1:3">
      <c r="A39" s="1" t="s">
        <v>227</v>
      </c>
      <c r="B39" s="1" t="s">
        <v>279</v>
      </c>
      <c r="C39" s="2">
        <v>1.796485303202644E-4</v>
      </c>
    </row>
    <row r="40" spans="1:3">
      <c r="A40" s="1" t="s">
        <v>227</v>
      </c>
      <c r="B40" s="1" t="s">
        <v>280</v>
      </c>
      <c r="C40" s="2">
        <v>4.9335940275341272E-4</v>
      </c>
    </row>
    <row r="41" spans="1:3">
      <c r="A41" s="1" t="s">
        <v>228</v>
      </c>
      <c r="B41" s="1" t="s">
        <v>281</v>
      </c>
      <c r="C41" s="2">
        <v>1.4753297728020698E-4</v>
      </c>
    </row>
    <row r="42" spans="1:3">
      <c r="A42" s="1" t="s">
        <v>228</v>
      </c>
      <c r="B42" s="1" t="s">
        <v>282</v>
      </c>
      <c r="C42" s="2">
        <v>1.6894099826458842E-4</v>
      </c>
    </row>
    <row r="43" spans="1:3">
      <c r="A43" s="1" t="s">
        <v>228</v>
      </c>
      <c r="B43" s="1" t="s">
        <v>283</v>
      </c>
      <c r="C43" s="2">
        <v>3.4863929613493383E-4</v>
      </c>
    </row>
    <row r="44" spans="1:3">
      <c r="A44" s="1" t="s">
        <v>229</v>
      </c>
      <c r="B44" s="1" t="s">
        <v>284</v>
      </c>
      <c r="C44" s="2">
        <v>1.5908782370388508E-4</v>
      </c>
    </row>
    <row r="45" spans="1:3">
      <c r="A45" s="1" t="s">
        <v>229</v>
      </c>
      <c r="B45" s="1" t="s">
        <v>285</v>
      </c>
      <c r="C45" s="2">
        <v>1.5783880371600389E-4</v>
      </c>
    </row>
    <row r="46" spans="1:3">
      <c r="A46" s="1" t="s">
        <v>229</v>
      </c>
      <c r="B46" s="1" t="s">
        <v>286</v>
      </c>
      <c r="C46" s="2">
        <v>2.6150271878577769E-4</v>
      </c>
    </row>
    <row r="47" spans="1:3">
      <c r="A47" s="1" t="s">
        <v>230</v>
      </c>
      <c r="B47" s="1" t="s">
        <v>287</v>
      </c>
      <c r="C47" s="2">
        <v>2.0985047740396112E-4</v>
      </c>
    </row>
    <row r="48" spans="1:3">
      <c r="A48" s="1" t="s">
        <v>230</v>
      </c>
      <c r="B48" s="1" t="s">
        <v>288</v>
      </c>
      <c r="C48" s="2">
        <v>2.1190792105380235E-4</v>
      </c>
    </row>
    <row r="49" spans="1:3">
      <c r="A49" s="1" t="s">
        <v>230</v>
      </c>
      <c r="B49" s="1" t="s">
        <v>289</v>
      </c>
      <c r="C49" s="2">
        <v>5.127556505613029E-4</v>
      </c>
    </row>
    <row r="50" spans="1:3">
      <c r="A50" s="1" t="s">
        <v>231</v>
      </c>
      <c r="B50" s="1" t="s">
        <v>290</v>
      </c>
      <c r="C50" s="2">
        <v>1.3469789701048285E-4</v>
      </c>
    </row>
    <row r="51" spans="1:3">
      <c r="A51" s="1" t="s">
        <v>231</v>
      </c>
      <c r="B51" s="1" t="s">
        <v>291</v>
      </c>
      <c r="C51" s="2">
        <v>1.4185110063790211E-4</v>
      </c>
    </row>
    <row r="52" spans="1:3">
      <c r="A52" s="1" t="s">
        <v>231</v>
      </c>
      <c r="B52" s="1" t="s">
        <v>292</v>
      </c>
      <c r="C52" s="2">
        <v>3.9561210000000008E-4</v>
      </c>
    </row>
    <row r="53" spans="1:3">
      <c r="A53" s="1" t="s">
        <v>232</v>
      </c>
      <c r="B53" s="1" t="s">
        <v>293</v>
      </c>
      <c r="C53" s="2">
        <v>1.7430528532713652E-4</v>
      </c>
    </row>
    <row r="54" spans="1:3">
      <c r="A54" s="1" t="s">
        <v>232</v>
      </c>
      <c r="B54" s="1" t="s">
        <v>294</v>
      </c>
      <c r="C54" s="2">
        <v>1.7416469927411526E-4</v>
      </c>
    </row>
    <row r="55" spans="1:3">
      <c r="A55" s="1" t="s">
        <v>232</v>
      </c>
      <c r="B55" s="1" t="s">
        <v>295</v>
      </c>
      <c r="C55" s="2">
        <v>3.3367879223078489E-4</v>
      </c>
    </row>
    <row r="56" spans="1:3">
      <c r="A56" s="1" t="s">
        <v>233</v>
      </c>
      <c r="B56" s="1" t="s">
        <v>296</v>
      </c>
      <c r="C56" s="2">
        <v>3.78165248548612E-4</v>
      </c>
    </row>
    <row r="57" spans="1:3">
      <c r="A57" s="1" t="s">
        <v>233</v>
      </c>
      <c r="B57" s="1" t="s">
        <v>297</v>
      </c>
      <c r="C57" s="2">
        <v>3.9527536137029529E-4</v>
      </c>
    </row>
    <row r="58" spans="1:3">
      <c r="A58" s="1" t="s">
        <v>233</v>
      </c>
      <c r="B58" s="1" t="s">
        <v>298</v>
      </c>
      <c r="C58" s="2">
        <v>7.0448126643896103E-4</v>
      </c>
    </row>
    <row r="59" spans="1:3">
      <c r="A59" s="1" t="s">
        <v>234</v>
      </c>
      <c r="B59" s="1" t="s">
        <v>299</v>
      </c>
      <c r="C59" s="2">
        <v>1.7051187751349062E-4</v>
      </c>
    </row>
    <row r="60" spans="1:3">
      <c r="A60" s="1" t="s">
        <v>234</v>
      </c>
      <c r="B60" s="1" t="s">
        <v>300</v>
      </c>
      <c r="C60" s="2">
        <v>1.7533154459670186E-4</v>
      </c>
    </row>
    <row r="61" spans="1:3">
      <c r="A61" s="1" t="s">
        <v>234</v>
      </c>
      <c r="B61" s="1" t="s">
        <v>301</v>
      </c>
      <c r="C61" s="2">
        <v>7.6111388625577092E-4</v>
      </c>
    </row>
    <row r="62" spans="1:3">
      <c r="A62" s="1" t="s">
        <v>235</v>
      </c>
      <c r="B62" s="1" t="s">
        <v>302</v>
      </c>
      <c r="C62" s="2">
        <v>1.4836051559541374E-4</v>
      </c>
    </row>
    <row r="63" spans="1:3">
      <c r="A63" s="1" t="s">
        <v>235</v>
      </c>
      <c r="B63" s="1" t="s">
        <v>303</v>
      </c>
      <c r="C63" s="2">
        <v>1.4383133384399116E-4</v>
      </c>
    </row>
    <row r="64" spans="1:3">
      <c r="A64" s="1" t="s">
        <v>235</v>
      </c>
      <c r="B64" s="1" t="s">
        <v>304</v>
      </c>
      <c r="C64" s="2">
        <v>4.2809819569811225E-4</v>
      </c>
    </row>
    <row r="65" spans="1:3">
      <c r="A65" s="1" t="s">
        <v>236</v>
      </c>
      <c r="B65" s="1" t="s">
        <v>305</v>
      </c>
      <c r="C65" s="2">
        <v>2.0272406982257962E-4</v>
      </c>
    </row>
    <row r="66" spans="1:3">
      <c r="A66" s="1" t="s">
        <v>236</v>
      </c>
      <c r="B66" s="1" t="s">
        <v>306</v>
      </c>
      <c r="C66" s="2">
        <v>2.055911609204486E-4</v>
      </c>
    </row>
    <row r="67" spans="1:3">
      <c r="A67" s="1" t="s">
        <v>236</v>
      </c>
      <c r="B67" s="1" t="s">
        <v>307</v>
      </c>
      <c r="C67" s="2">
        <v>7.8310922253876925E-4</v>
      </c>
    </row>
    <row r="68" spans="1:3">
      <c r="A68" s="1" t="s">
        <v>237</v>
      </c>
      <c r="B68" s="1" t="s">
        <v>308</v>
      </c>
      <c r="C68" s="2">
        <v>2.0513917843345553E-4</v>
      </c>
    </row>
    <row r="69" spans="1:3">
      <c r="A69" s="1" t="s">
        <v>237</v>
      </c>
      <c r="B69" s="1" t="s">
        <v>309</v>
      </c>
      <c r="C69" s="2">
        <v>2.0950661564711481E-4</v>
      </c>
    </row>
    <row r="70" spans="1:3">
      <c r="A70" s="1" t="s">
        <v>237</v>
      </c>
      <c r="B70" s="1" t="s">
        <v>310</v>
      </c>
      <c r="C70" s="2">
        <v>2.4171030963771045E-4</v>
      </c>
    </row>
    <row r="71" spans="1:3">
      <c r="A71" s="1" t="s">
        <v>238</v>
      </c>
      <c r="B71" s="1" t="s">
        <v>311</v>
      </c>
      <c r="C71" s="2">
        <v>2.2110737336333841E-4</v>
      </c>
    </row>
    <row r="72" spans="1:3">
      <c r="A72" s="1" t="s">
        <v>238</v>
      </c>
      <c r="B72" s="1" t="s">
        <v>312</v>
      </c>
      <c r="C72" s="2">
        <v>2.2588907449971884E-4</v>
      </c>
    </row>
    <row r="73" spans="1:3">
      <c r="A73" s="1" t="s">
        <v>238</v>
      </c>
      <c r="B73" s="1" t="s">
        <v>313</v>
      </c>
      <c r="C73" s="2">
        <v>2.6949349557980895E-4</v>
      </c>
    </row>
    <row r="74" spans="1:3">
      <c r="A74" s="1" t="s">
        <v>239</v>
      </c>
      <c r="B74" s="1" t="s">
        <v>314</v>
      </c>
      <c r="C74" s="2">
        <v>1.3446183584164828E-4</v>
      </c>
    </row>
    <row r="75" spans="1:3">
      <c r="A75" s="1" t="s">
        <v>239</v>
      </c>
      <c r="B75" s="1" t="s">
        <v>315</v>
      </c>
      <c r="C75" s="2">
        <v>1.3538495113607496E-4</v>
      </c>
    </row>
    <row r="76" spans="1:3">
      <c r="A76" s="1" t="s">
        <v>239</v>
      </c>
      <c r="B76" s="1" t="s">
        <v>316</v>
      </c>
      <c r="C76" s="2">
        <v>4.377561854198575E-4</v>
      </c>
    </row>
    <row r="77" spans="1:3">
      <c r="A77" s="1" t="s">
        <v>240</v>
      </c>
      <c r="B77" s="1" t="s">
        <v>317</v>
      </c>
      <c r="C77" s="2">
        <v>1.9008823437616229E-4</v>
      </c>
    </row>
    <row r="78" spans="1:3">
      <c r="A78" s="1" t="s">
        <v>240</v>
      </c>
      <c r="B78" s="1" t="s">
        <v>318</v>
      </c>
      <c r="C78" s="2">
        <v>1.8264251411892474E-4</v>
      </c>
    </row>
    <row r="79" spans="1:3">
      <c r="A79" s="1" t="s">
        <v>240</v>
      </c>
      <c r="B79" s="1" t="s">
        <v>319</v>
      </c>
      <c r="C79" s="2">
        <v>7.0882594445720315E-4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87138-1A04-4309-AB12-785FBBB8BBB9}">
  <dimension ref="A1:AB22"/>
  <sheetViews>
    <sheetView topLeftCell="N1" workbookViewId="0">
      <selection activeCell="T1" sqref="T1:T22"/>
    </sheetView>
  </sheetViews>
  <sheetFormatPr baseColWidth="10" defaultRowHeight="14.4"/>
  <cols>
    <col min="1" max="1" width="7.109375" style="18" bestFit="1" customWidth="1"/>
    <col min="2" max="2" width="7.77734375" style="18" bestFit="1" customWidth="1"/>
    <col min="3" max="3" width="26.33203125" style="18" bestFit="1" customWidth="1"/>
    <col min="4" max="4" width="25.5546875" style="18" bestFit="1" customWidth="1"/>
    <col min="5" max="5" width="24.6640625" style="18" bestFit="1" customWidth="1"/>
    <col min="6" max="6" width="25.33203125" style="18" bestFit="1" customWidth="1"/>
    <col min="7" max="7" width="26.5546875" style="18" bestFit="1" customWidth="1"/>
    <col min="8" max="8" width="25.77734375" style="18" bestFit="1" customWidth="1"/>
    <col min="9" max="9" width="25.109375" style="18" bestFit="1" customWidth="1"/>
    <col min="10" max="10" width="25.77734375" style="18" bestFit="1" customWidth="1"/>
    <col min="11" max="11" width="7.77734375" style="18" bestFit="1" customWidth="1"/>
    <col min="12" max="12" width="25.44140625" style="18" bestFit="1" customWidth="1"/>
    <col min="13" max="13" width="24.77734375" style="18" bestFit="1" customWidth="1"/>
    <col min="14" max="14" width="24.109375" style="18" bestFit="1" customWidth="1"/>
    <col min="15" max="15" width="24.77734375" style="18" bestFit="1" customWidth="1"/>
    <col min="16" max="16" width="26.5546875" style="18" bestFit="1" customWidth="1"/>
    <col min="17" max="17" width="25.77734375" style="18" bestFit="1" customWidth="1"/>
    <col min="18" max="18" width="25.109375" style="18" bestFit="1" customWidth="1"/>
    <col min="19" max="19" width="25.77734375" style="18" bestFit="1" customWidth="1"/>
    <col min="20" max="20" width="12.6640625" style="18" bestFit="1" customWidth="1"/>
    <col min="21" max="21" width="25.5546875" style="18" bestFit="1" customWidth="1"/>
    <col min="22" max="22" width="24.88671875" style="18" bestFit="1" customWidth="1"/>
    <col min="23" max="23" width="24.21875" style="18" bestFit="1" customWidth="1"/>
    <col min="24" max="24" width="24.88671875" style="18" bestFit="1" customWidth="1"/>
    <col min="25" max="25" width="26.6640625" style="18" bestFit="1" customWidth="1"/>
    <col min="26" max="26" width="25.88671875" style="18" bestFit="1" customWidth="1"/>
    <col min="27" max="27" width="25.21875" style="18" bestFit="1" customWidth="1"/>
    <col min="28" max="28" width="25.88671875" style="18" bestFit="1" customWidth="1"/>
    <col min="29" max="16384" width="11.5546875" style="18"/>
  </cols>
  <sheetData>
    <row r="1" spans="1:28">
      <c r="A1" s="12" t="s">
        <v>378</v>
      </c>
      <c r="B1" s="12" t="s">
        <v>379</v>
      </c>
      <c r="C1" s="20" t="s">
        <v>382</v>
      </c>
      <c r="D1" s="20" t="s">
        <v>383</v>
      </c>
      <c r="E1" s="20" t="s">
        <v>384</v>
      </c>
      <c r="F1" s="20" t="s">
        <v>385</v>
      </c>
      <c r="G1" s="12" t="s">
        <v>386</v>
      </c>
      <c r="H1" s="12" t="s">
        <v>387</v>
      </c>
      <c r="I1" s="12" t="s">
        <v>388</v>
      </c>
      <c r="J1" s="12" t="s">
        <v>389</v>
      </c>
      <c r="K1" s="12" t="s">
        <v>380</v>
      </c>
      <c r="L1" s="12" t="s">
        <v>390</v>
      </c>
      <c r="M1" s="12" t="s">
        <v>391</v>
      </c>
      <c r="N1" s="12" t="s">
        <v>392</v>
      </c>
      <c r="O1" s="12" t="s">
        <v>393</v>
      </c>
      <c r="P1" s="12" t="s">
        <v>394</v>
      </c>
      <c r="Q1" s="12" t="s">
        <v>395</v>
      </c>
      <c r="R1" s="12" t="s">
        <v>396</v>
      </c>
      <c r="S1" s="12" t="s">
        <v>397</v>
      </c>
      <c r="T1" s="12" t="s">
        <v>381</v>
      </c>
      <c r="U1" s="12" t="s">
        <v>398</v>
      </c>
      <c r="V1" s="12" t="s">
        <v>399</v>
      </c>
      <c r="W1" s="12" t="s">
        <v>400</v>
      </c>
      <c r="X1" s="12" t="s">
        <v>401</v>
      </c>
      <c r="Y1" s="12" t="s">
        <v>402</v>
      </c>
      <c r="Z1" s="12" t="s">
        <v>403</v>
      </c>
      <c r="AA1" s="12" t="s">
        <v>404</v>
      </c>
      <c r="AB1" s="12" t="s">
        <v>405</v>
      </c>
    </row>
    <row r="2" spans="1:28">
      <c r="A2" s="17">
        <v>-10</v>
      </c>
      <c r="B2" s="3">
        <v>5.4575853467219845E-3</v>
      </c>
      <c r="C2" s="3">
        <v>1.5005357092034826E-2</v>
      </c>
      <c r="D2" s="3">
        <v>1.9720382013524055E-2</v>
      </c>
      <c r="E2" s="3">
        <v>-1.5005357092034828E-2</v>
      </c>
      <c r="F2" s="3">
        <v>-1.9720382013524055E-2</v>
      </c>
      <c r="G2" s="3">
        <v>1.4253246743011283E-2</v>
      </c>
      <c r="H2" s="3">
        <v>1.8731941464718838E-2</v>
      </c>
      <c r="I2" s="3">
        <v>-1.4253246743011285E-2</v>
      </c>
      <c r="J2" s="3">
        <v>-1.8731941464718838E-2</v>
      </c>
      <c r="K2" s="3">
        <v>-2.8499243685478756E-3</v>
      </c>
      <c r="L2" s="19">
        <v>1.5798331695412619E-2</v>
      </c>
      <c r="M2" s="19">
        <v>2.0762527296020107E-2</v>
      </c>
      <c r="N2" s="19">
        <v>-1.5798331695412619E-2</v>
      </c>
      <c r="O2" s="19">
        <v>-2.0762527296020107E-2</v>
      </c>
      <c r="P2" s="19">
        <v>1.7390551001264649E-2</v>
      </c>
      <c r="Q2" s="19">
        <v>2.2855058168036312E-2</v>
      </c>
      <c r="R2" s="19">
        <v>-1.7390551001264652E-2</v>
      </c>
      <c r="S2" s="19">
        <v>-2.2855058168036312E-2</v>
      </c>
      <c r="T2" s="19">
        <v>2.5642598507234836E-3</v>
      </c>
      <c r="U2" s="19">
        <v>5.5771526271038941E-3</v>
      </c>
      <c r="V2" s="19">
        <v>7.32962099333176E-3</v>
      </c>
      <c r="W2" s="19">
        <v>-5.577152627103895E-3</v>
      </c>
      <c r="X2" s="19">
        <v>-7.32962099333176E-3</v>
      </c>
      <c r="Y2" s="19">
        <v>7.1898627064523619E-3</v>
      </c>
      <c r="Z2" s="19">
        <v>9.4490813065217973E-3</v>
      </c>
      <c r="AA2" s="19">
        <v>-7.1898627064523627E-3</v>
      </c>
      <c r="AB2" s="19">
        <v>-9.4490813065217973E-3</v>
      </c>
    </row>
    <row r="3" spans="1:28">
      <c r="A3" s="17">
        <v>-9</v>
      </c>
      <c r="B3" s="3">
        <v>7.5286148332835718E-3</v>
      </c>
      <c r="C3" s="3">
        <v>2.1220779507806958E-2</v>
      </c>
      <c r="D3" s="3">
        <v>2.7888831698704163E-2</v>
      </c>
      <c r="E3" s="3">
        <v>-2.1220779507806958E-2</v>
      </c>
      <c r="F3" s="3">
        <v>-2.7888831698704163E-2</v>
      </c>
      <c r="G3" s="3">
        <v>2.0157134851816704E-2</v>
      </c>
      <c r="H3" s="3">
        <v>2.6490965668984321E-2</v>
      </c>
      <c r="I3" s="3">
        <v>-2.0157134851816704E-2</v>
      </c>
      <c r="J3" s="3">
        <v>-2.6490965668984321E-2</v>
      </c>
      <c r="K3" s="3">
        <v>-2.5935350786897957E-3</v>
      </c>
      <c r="L3" s="19">
        <v>2.2342214946521256E-2</v>
      </c>
      <c r="M3" s="19">
        <v>2.9362647691173221E-2</v>
      </c>
      <c r="N3" s="19">
        <v>-2.234221494652126E-2</v>
      </c>
      <c r="O3" s="19">
        <v>-2.9362647691173221E-2</v>
      </c>
      <c r="P3" s="19">
        <v>2.4593953083129474E-2</v>
      </c>
      <c r="Q3" s="19">
        <v>3.2321933230062931E-2</v>
      </c>
      <c r="R3" s="19">
        <v>-2.4593953083129477E-2</v>
      </c>
      <c r="S3" s="19">
        <v>-3.2321933230062931E-2</v>
      </c>
      <c r="T3" s="19">
        <v>8.3132875982662772E-4</v>
      </c>
      <c r="U3" s="19">
        <v>7.8872848846750637E-3</v>
      </c>
      <c r="V3" s="19">
        <v>1.0365649415824331E-2</v>
      </c>
      <c r="W3" s="19">
        <v>-7.8872848846750655E-3</v>
      </c>
      <c r="X3" s="19">
        <v>-1.0365649415824331E-2</v>
      </c>
      <c r="Y3" s="19">
        <v>1.0168001351065457E-2</v>
      </c>
      <c r="Z3" s="19">
        <v>1.336301893564921E-2</v>
      </c>
      <c r="AA3" s="19">
        <v>-1.0168001351065459E-2</v>
      </c>
      <c r="AB3" s="19">
        <v>-1.336301893564921E-2</v>
      </c>
    </row>
    <row r="4" spans="1:28">
      <c r="A4" s="17">
        <v>-8</v>
      </c>
      <c r="B4" s="3">
        <v>5.9058978365966828E-3</v>
      </c>
      <c r="C4" s="3">
        <v>2.5990040869118301E-2</v>
      </c>
      <c r="D4" s="3">
        <v>3.4156703592091102E-2</v>
      </c>
      <c r="E4" s="3">
        <v>-2.5990040869118304E-2</v>
      </c>
      <c r="F4" s="3">
        <v>-3.4156703592091102E-2</v>
      </c>
      <c r="G4" s="3">
        <v>2.4687347531711163E-2</v>
      </c>
      <c r="H4" s="3">
        <v>3.2444674341299197E-2</v>
      </c>
      <c r="I4" s="3">
        <v>-2.4687347531711163E-2</v>
      </c>
      <c r="J4" s="3">
        <v>-3.2444674341299197E-2</v>
      </c>
      <c r="K4" s="3">
        <v>1.5984110208319263E-3</v>
      </c>
      <c r="L4" s="19">
        <v>2.7363513171280416E-2</v>
      </c>
      <c r="M4" s="19">
        <v>3.5961752170242486E-2</v>
      </c>
      <c r="N4" s="19">
        <v>-2.7363513171280419E-2</v>
      </c>
      <c r="O4" s="19">
        <v>-3.5961752170242486E-2</v>
      </c>
      <c r="P4" s="19">
        <v>3.012131790580818E-2</v>
      </c>
      <c r="Q4" s="19">
        <v>3.9586121956980955E-2</v>
      </c>
      <c r="R4" s="19">
        <v>-3.0121317905808184E-2</v>
      </c>
      <c r="S4" s="19">
        <v>-3.9586121956980955E-2</v>
      </c>
      <c r="T4" s="19">
        <v>3.3220822886776669E-3</v>
      </c>
      <c r="U4" s="19">
        <v>9.6599117117101858E-3</v>
      </c>
      <c r="V4" s="19">
        <v>1.2695275960674072E-2</v>
      </c>
      <c r="W4" s="19">
        <v>-9.6599117117101875E-3</v>
      </c>
      <c r="X4" s="19">
        <v>-1.2695275960674072E-2</v>
      </c>
      <c r="Y4" s="19">
        <v>1.2453207507020168E-2</v>
      </c>
      <c r="Z4" s="19">
        <v>1.6366288907745063E-2</v>
      </c>
      <c r="AA4" s="19">
        <v>-1.245320750702017E-2</v>
      </c>
      <c r="AB4" s="19">
        <v>-1.6366288907745063E-2</v>
      </c>
    </row>
    <row r="5" spans="1:28">
      <c r="A5" s="17">
        <v>-7</v>
      </c>
      <c r="B5" s="3">
        <v>-3.9791299119047354E-3</v>
      </c>
      <c r="C5" s="3">
        <v>3.0010714184069653E-2</v>
      </c>
      <c r="D5" s="3">
        <v>3.944076402704811E-2</v>
      </c>
      <c r="E5" s="3">
        <v>-3.0010714184069656E-2</v>
      </c>
      <c r="F5" s="3">
        <v>-3.944076402704811E-2</v>
      </c>
      <c r="G5" s="3">
        <v>2.8506493486022567E-2</v>
      </c>
      <c r="H5" s="3">
        <v>3.7463882929437677E-2</v>
      </c>
      <c r="I5" s="3">
        <v>-2.850649348602257E-2</v>
      </c>
      <c r="J5" s="3">
        <v>-3.7463882929437677E-2</v>
      </c>
      <c r="K5" s="3">
        <v>7.1136846488781269E-3</v>
      </c>
      <c r="L5" s="19">
        <v>3.1596663390825237E-2</v>
      </c>
      <c r="M5" s="19">
        <v>4.1525054592040214E-2</v>
      </c>
      <c r="N5" s="19">
        <v>-3.1596663390825237E-2</v>
      </c>
      <c r="O5" s="19">
        <v>-4.1525054592040214E-2</v>
      </c>
      <c r="P5" s="19">
        <v>3.4781102002529297E-2</v>
      </c>
      <c r="Q5" s="19">
        <v>4.5710116336072623E-2</v>
      </c>
      <c r="R5" s="19">
        <v>-3.4781102002529304E-2</v>
      </c>
      <c r="S5" s="19">
        <v>-4.5710116336072623E-2</v>
      </c>
      <c r="T5" s="19">
        <v>5.832421121273839E-3</v>
      </c>
      <c r="U5" s="19">
        <v>1.1154305254207788E-2</v>
      </c>
      <c r="V5" s="19">
        <v>1.465924198666352E-2</v>
      </c>
      <c r="W5" s="19">
        <v>-1.115430525420779E-2</v>
      </c>
      <c r="X5" s="19">
        <v>-1.465924198666352E-2</v>
      </c>
      <c r="Y5" s="19">
        <v>1.4379725412904724E-2</v>
      </c>
      <c r="Z5" s="19">
        <v>1.8898162613043595E-2</v>
      </c>
      <c r="AA5" s="19">
        <v>-1.4379725412904725E-2</v>
      </c>
      <c r="AB5" s="19">
        <v>-1.8898162613043595E-2</v>
      </c>
    </row>
    <row r="6" spans="1:28">
      <c r="A6" s="17">
        <v>-6</v>
      </c>
      <c r="B6" s="3">
        <v>-5.264380878200512E-4</v>
      </c>
      <c r="C6" s="3">
        <v>3.355299848444844E-2</v>
      </c>
      <c r="D6" s="3">
        <v>4.4096114724503963E-2</v>
      </c>
      <c r="E6" s="3">
        <v>-3.355299848444844E-2</v>
      </c>
      <c r="F6" s="3">
        <v>-4.4096114724503963E-2</v>
      </c>
      <c r="G6" s="3">
        <v>3.1871228617450703E-2</v>
      </c>
      <c r="H6" s="3">
        <v>4.1885894465658297E-2</v>
      </c>
      <c r="I6" s="3">
        <v>-3.1871228617450703E-2</v>
      </c>
      <c r="J6" s="3">
        <v>-4.1885894465658297E-2</v>
      </c>
      <c r="K6" s="3">
        <v>1.2416565668115515E-2</v>
      </c>
      <c r="L6" s="19">
        <v>3.5326143602032123E-2</v>
      </c>
      <c r="M6" s="19">
        <v>4.6426422418595861E-2</v>
      </c>
      <c r="N6" s="19">
        <v>-3.5326143602032123E-2</v>
      </c>
      <c r="O6" s="19">
        <v>-4.6426422418595861E-2</v>
      </c>
      <c r="P6" s="19">
        <v>3.8886454205004778E-2</v>
      </c>
      <c r="Q6" s="19">
        <v>5.1105463693440996E-2</v>
      </c>
      <c r="R6" s="19">
        <v>-3.8886454205004785E-2</v>
      </c>
      <c r="S6" s="19">
        <v>-5.1105463693440996E-2</v>
      </c>
      <c r="T6" s="19">
        <v>3.9877164096694178E-3</v>
      </c>
      <c r="U6" s="19">
        <v>1.2470892395095844E-2</v>
      </c>
      <c r="V6" s="19">
        <v>1.638953079039935E-2</v>
      </c>
      <c r="W6" s="19">
        <v>-1.2470892395095846E-2</v>
      </c>
      <c r="X6" s="19">
        <v>-1.638953079039935E-2</v>
      </c>
      <c r="Y6" s="19">
        <v>1.6077021760518097E-2</v>
      </c>
      <c r="Z6" s="19">
        <v>2.1128788126305264E-2</v>
      </c>
      <c r="AA6" s="19">
        <v>-1.6077021760518097E-2</v>
      </c>
      <c r="AB6" s="19">
        <v>-2.1128788126305264E-2</v>
      </c>
    </row>
    <row r="7" spans="1:28">
      <c r="A7" s="17">
        <v>-5</v>
      </c>
      <c r="B7" s="3">
        <v>-4.2263283600556751E-3</v>
      </c>
      <c r="C7" s="3">
        <v>3.6755468283738123E-2</v>
      </c>
      <c r="D7" s="3">
        <v>4.8304873465893045E-2</v>
      </c>
      <c r="E7" s="3">
        <v>-3.6755468283738123E-2</v>
      </c>
      <c r="F7" s="3">
        <v>-4.8304873465893045E-2</v>
      </c>
      <c r="G7" s="3">
        <v>3.4913181698363882E-2</v>
      </c>
      <c r="H7" s="3">
        <v>4.5883698480243693E-2</v>
      </c>
      <c r="I7" s="3">
        <v>-3.4913181698363882E-2</v>
      </c>
      <c r="J7" s="3">
        <v>-4.5883698480243693E-2</v>
      </c>
      <c r="K7" s="3">
        <v>2.323515645123992E-2</v>
      </c>
      <c r="L7" s="19">
        <v>3.8697851440999589E-2</v>
      </c>
      <c r="M7" s="19">
        <v>5.0857597645857011E-2</v>
      </c>
      <c r="N7" s="19">
        <v>-3.8697851440999589E-2</v>
      </c>
      <c r="O7" s="19">
        <v>-5.0857597645857011E-2</v>
      </c>
      <c r="P7" s="19">
        <v>4.2597976298945482E-2</v>
      </c>
      <c r="Q7" s="19">
        <v>5.5983230553317831E-2</v>
      </c>
      <c r="R7" s="19">
        <v>-4.2597976298945489E-2</v>
      </c>
      <c r="S7" s="19">
        <v>-5.5983230553317831E-2</v>
      </c>
      <c r="T7" s="19">
        <v>1.9071713897771104E-3</v>
      </c>
      <c r="U7" s="19">
        <v>1.3661178154027244E-2</v>
      </c>
      <c r="V7" s="19">
        <v>1.7953831441654394E-2</v>
      </c>
      <c r="W7" s="19">
        <v>-1.3661178154027245E-2</v>
      </c>
      <c r="X7" s="19">
        <v>-1.7953831441654394E-2</v>
      </c>
      <c r="Y7" s="19">
        <v>1.7611494951474359E-2</v>
      </c>
      <c r="Z7" s="19">
        <v>2.3145427739049412E-2</v>
      </c>
      <c r="AA7" s="19">
        <v>-1.7611494951474363E-2</v>
      </c>
      <c r="AB7" s="19">
        <v>-2.3145427739049412E-2</v>
      </c>
    </row>
    <row r="8" spans="1:28">
      <c r="A8" s="17">
        <v>-4</v>
      </c>
      <c r="B8" s="3">
        <v>-4.3291074294107539E-3</v>
      </c>
      <c r="C8" s="3">
        <v>3.9700443199243499E-2</v>
      </c>
      <c r="D8" s="3">
        <v>5.2175226566975846E-2</v>
      </c>
      <c r="E8" s="3">
        <v>-3.9700443199243499E-2</v>
      </c>
      <c r="F8" s="3">
        <v>-5.2175226566975846E-2</v>
      </c>
      <c r="G8" s="3">
        <v>3.7710546257249206E-2</v>
      </c>
      <c r="H8" s="3">
        <v>4.9560058689065024E-2</v>
      </c>
      <c r="I8" s="3">
        <v>-3.7710546257249206E-2</v>
      </c>
      <c r="J8" s="3">
        <v>-4.9560058689065024E-2</v>
      </c>
      <c r="K8" s="3">
        <v>2.494359094588542E-2</v>
      </c>
      <c r="L8" s="19">
        <v>4.1798456795771211E-2</v>
      </c>
      <c r="M8" s="19">
        <v>5.4932483814459553E-2</v>
      </c>
      <c r="N8" s="19">
        <v>-4.1798456795771217E-2</v>
      </c>
      <c r="O8" s="19">
        <v>-5.4932483814459553E-2</v>
      </c>
      <c r="P8" s="19">
        <v>4.6011073111731568E-2</v>
      </c>
      <c r="Q8" s="19">
        <v>6.0468800112539543E-2</v>
      </c>
      <c r="R8" s="19">
        <v>-4.6011073111731575E-2</v>
      </c>
      <c r="S8" s="19">
        <v>-6.0468800112539543E-2</v>
      </c>
      <c r="T8" s="19">
        <v>-6.0556747686531134E-4</v>
      </c>
      <c r="U8" s="19">
        <v>1.4755758875167455E-2</v>
      </c>
      <c r="V8" s="19">
        <v>1.9392354352714053E-2</v>
      </c>
      <c r="W8" s="19">
        <v>-1.4755758875167457E-2</v>
      </c>
      <c r="X8" s="19">
        <v>-1.9392354352714053E-2</v>
      </c>
      <c r="Y8" s="19">
        <v>1.902258868197074E-2</v>
      </c>
      <c r="Z8" s="19">
        <v>2.4999919255085958E-2</v>
      </c>
      <c r="AA8" s="19">
        <v>-1.9022588681970744E-2</v>
      </c>
      <c r="AB8" s="19">
        <v>-2.4999919255085958E-2</v>
      </c>
    </row>
    <row r="9" spans="1:28">
      <c r="A9" s="17">
        <v>-3</v>
      </c>
      <c r="B9" s="3">
        <v>-4.8907059702913726E-4</v>
      </c>
      <c r="C9" s="3">
        <v>4.2441559015613917E-2</v>
      </c>
      <c r="D9" s="3">
        <v>5.5777663397408327E-2</v>
      </c>
      <c r="E9" s="3">
        <v>-4.2441559015613917E-2</v>
      </c>
      <c r="F9" s="3">
        <v>-5.5777663397408327E-2</v>
      </c>
      <c r="G9" s="3">
        <v>4.0314269703633408E-2</v>
      </c>
      <c r="H9" s="3">
        <v>5.2981931337968642E-2</v>
      </c>
      <c r="I9" s="3">
        <v>-4.0314269703633408E-2</v>
      </c>
      <c r="J9" s="3">
        <v>-5.2981931337968642E-2</v>
      </c>
      <c r="K9" s="3">
        <v>2.701856960182827E-2</v>
      </c>
      <c r="L9" s="19">
        <v>4.4684429893042513E-2</v>
      </c>
      <c r="M9" s="19">
        <v>5.8725295382346443E-2</v>
      </c>
      <c r="N9" s="19">
        <v>-4.468442989304252E-2</v>
      </c>
      <c r="O9" s="19">
        <v>-5.8725295382346443E-2</v>
      </c>
      <c r="P9" s="19">
        <v>4.9187906166258948E-2</v>
      </c>
      <c r="Q9" s="19">
        <v>6.4643866460125862E-2</v>
      </c>
      <c r="R9" s="19">
        <v>-4.9187906166258955E-2</v>
      </c>
      <c r="S9" s="19">
        <v>-6.4643866460125862E-2</v>
      </c>
      <c r="T9" s="19">
        <v>-3.3965616811032495E-4</v>
      </c>
      <c r="U9" s="19">
        <v>1.5774569769350127E-2</v>
      </c>
      <c r="V9" s="19">
        <v>2.0731298831648662E-2</v>
      </c>
      <c r="W9" s="19">
        <v>-1.5774569769350131E-2</v>
      </c>
      <c r="X9" s="19">
        <v>-2.0731298831648662E-2</v>
      </c>
      <c r="Y9" s="19">
        <v>2.0336002702130915E-2</v>
      </c>
      <c r="Z9" s="19">
        <v>2.672603787129842E-2</v>
      </c>
      <c r="AA9" s="19">
        <v>-2.0336002702130918E-2</v>
      </c>
      <c r="AB9" s="19">
        <v>-2.672603787129842E-2</v>
      </c>
    </row>
    <row r="10" spans="1:28">
      <c r="A10" s="17">
        <v>-2</v>
      </c>
      <c r="B10" s="3">
        <v>5.1775685612113166E-3</v>
      </c>
      <c r="C10" s="3">
        <v>4.5016071276104477E-2</v>
      </c>
      <c r="D10" s="3">
        <v>5.9161146040572168E-2</v>
      </c>
      <c r="E10" s="3">
        <v>-4.5016071276104484E-2</v>
      </c>
      <c r="F10" s="3">
        <v>-5.9161146040572168E-2</v>
      </c>
      <c r="G10" s="3">
        <v>4.2759740229033845E-2</v>
      </c>
      <c r="H10" s="3">
        <v>5.6195824394156511E-2</v>
      </c>
      <c r="I10" s="3">
        <v>-4.2759740229033852E-2</v>
      </c>
      <c r="J10" s="3">
        <v>-5.6195824394156511E-2</v>
      </c>
      <c r="K10" s="3">
        <v>2.1140673115045864E-2</v>
      </c>
      <c r="L10" s="19">
        <v>4.7394995086237859E-2</v>
      </c>
      <c r="M10" s="19">
        <v>6.2287581888060328E-2</v>
      </c>
      <c r="N10" s="19">
        <v>-4.7394995086237866E-2</v>
      </c>
      <c r="O10" s="19">
        <v>-6.2287581888060328E-2</v>
      </c>
      <c r="P10" s="19">
        <v>5.2171653003793943E-2</v>
      </c>
      <c r="Q10" s="19">
        <v>6.8565174504108928E-2</v>
      </c>
      <c r="R10" s="19">
        <v>-5.217165300379395E-2</v>
      </c>
      <c r="S10" s="19">
        <v>-6.8565174504108928E-2</v>
      </c>
      <c r="T10" s="19">
        <v>-1.8878148374427738E-3</v>
      </c>
      <c r="U10" s="19">
        <v>1.6731457881311685E-2</v>
      </c>
      <c r="V10" s="19">
        <v>2.1988862979995281E-2</v>
      </c>
      <c r="W10" s="19">
        <v>-1.6731457881311685E-2</v>
      </c>
      <c r="X10" s="19">
        <v>-2.1988862979995281E-2</v>
      </c>
      <c r="Y10" s="19">
        <v>2.1569588119357087E-2</v>
      </c>
      <c r="Z10" s="19">
        <v>2.834724391956539E-2</v>
      </c>
      <c r="AA10" s="19">
        <v>-2.1569588119357091E-2</v>
      </c>
      <c r="AB10" s="19">
        <v>-2.834724391956539E-2</v>
      </c>
    </row>
    <row r="11" spans="1:28">
      <c r="A11" s="17">
        <v>-1</v>
      </c>
      <c r="B11" s="3">
        <v>9.5259800712883622E-3</v>
      </c>
      <c r="C11" s="3">
        <v>4.7451105514990891E-2</v>
      </c>
      <c r="D11" s="3">
        <v>6.2361323491353447E-2</v>
      </c>
      <c r="E11" s="3">
        <v>-4.7451105514990891E-2</v>
      </c>
      <c r="F11" s="3">
        <v>-6.2361323491353447E-2</v>
      </c>
      <c r="G11" s="3">
        <v>4.5072723760292296E-2</v>
      </c>
      <c r="H11" s="3">
        <v>5.9235600025462125E-2</v>
      </c>
      <c r="I11" s="3">
        <v>-4.5072723760292296E-2</v>
      </c>
      <c r="J11" s="3">
        <v>-5.9235600025462125E-2</v>
      </c>
      <c r="K11" s="3">
        <v>2.3883806736837862E-2</v>
      </c>
      <c r="L11" s="19">
        <v>4.9958711388333368E-2</v>
      </c>
      <c r="M11" s="19">
        <v>6.5656876236840578E-2</v>
      </c>
      <c r="N11" s="19">
        <v>-4.9958711388333368E-2</v>
      </c>
      <c r="O11" s="19">
        <v>-6.5656876236840578E-2</v>
      </c>
      <c r="P11" s="19">
        <v>5.4993750929318033E-2</v>
      </c>
      <c r="Q11" s="19">
        <v>7.2274039866630058E-2</v>
      </c>
      <c r="R11" s="19">
        <v>-5.499375092931804E-2</v>
      </c>
      <c r="S11" s="19">
        <v>-7.2274039866630058E-2</v>
      </c>
      <c r="T11" s="19">
        <v>-2.3842786754652099E-3</v>
      </c>
      <c r="U11" s="19">
        <v>1.763650516004003E-2</v>
      </c>
      <c r="V11" s="19">
        <v>2.3178296724714189E-2</v>
      </c>
      <c r="W11" s="19">
        <v>-1.7636505160040034E-2</v>
      </c>
      <c r="X11" s="19">
        <v>-2.3178296724714189E-2</v>
      </c>
      <c r="Y11" s="19">
        <v>2.2736342216292067E-2</v>
      </c>
      <c r="Z11" s="19">
        <v>2.9880618724728521E-2</v>
      </c>
      <c r="AA11" s="19">
        <v>-2.2736342216292071E-2</v>
      </c>
      <c r="AB11" s="19">
        <v>-2.9880618724728521E-2</v>
      </c>
    </row>
    <row r="12" spans="1:28">
      <c r="A12" s="17">
        <v>0</v>
      </c>
      <c r="B12" s="3">
        <v>2.0325719996439211E-2</v>
      </c>
      <c r="C12" s="3">
        <v>4.9767139319577915E-2</v>
      </c>
      <c r="D12" s="3">
        <v>6.540510786133262E-2</v>
      </c>
      <c r="E12" s="3">
        <v>-4.9767139319577922E-2</v>
      </c>
      <c r="F12" s="3">
        <v>-6.540510786133262E-2</v>
      </c>
      <c r="G12" s="3">
        <v>4.7272671490923582E-2</v>
      </c>
      <c r="H12" s="3">
        <v>6.2126821433372739E-2</v>
      </c>
      <c r="I12" s="3">
        <v>-4.7272671490923589E-2</v>
      </c>
      <c r="J12" s="3">
        <v>-6.2126821433372739E-2</v>
      </c>
      <c r="K12" s="3">
        <v>2.3794585000294736E-2</v>
      </c>
      <c r="L12" s="19">
        <v>5.2397138547262946E-2</v>
      </c>
      <c r="M12" s="19">
        <v>6.8861512740410954E-2</v>
      </c>
      <c r="N12" s="19">
        <v>-5.2397138547262953E-2</v>
      </c>
      <c r="O12" s="19">
        <v>-6.8861512740410954E-2</v>
      </c>
      <c r="P12" s="19">
        <v>5.7677932568734255E-2</v>
      </c>
      <c r="Q12" s="19">
        <v>7.5801652505123898E-2</v>
      </c>
      <c r="R12" s="19">
        <v>-5.7677932568734262E-2</v>
      </c>
      <c r="S12" s="19">
        <v>-7.5801652505123898E-2</v>
      </c>
      <c r="T12" s="19">
        <v>3.8630219799193856E-3</v>
      </c>
      <c r="U12" s="19">
        <v>1.8497322662648523E-2</v>
      </c>
      <c r="V12" s="19">
        <v>2.4309602690393489E-2</v>
      </c>
      <c r="W12" s="19">
        <v>-1.8497322662648526E-2</v>
      </c>
      <c r="X12" s="19">
        <v>-2.4309602690393489E-2</v>
      </c>
      <c r="Y12" s="19">
        <v>2.3846076891471672E-2</v>
      </c>
      <c r="Z12" s="19">
        <v>3.1339057307293978E-2</v>
      </c>
      <c r="AA12" s="19">
        <v>-2.3846076891471675E-2</v>
      </c>
      <c r="AB12" s="19">
        <v>-3.1339057307293978E-2</v>
      </c>
    </row>
    <row r="13" spans="1:28">
      <c r="A13" s="17">
        <v>1</v>
      </c>
      <c r="B13" s="3">
        <v>2.2659792083908246E-2</v>
      </c>
      <c r="C13" s="3">
        <v>5.1980081738236601E-2</v>
      </c>
      <c r="D13" s="3">
        <v>6.8313407184182204E-2</v>
      </c>
      <c r="E13" s="3">
        <v>-5.1980081738236608E-2</v>
      </c>
      <c r="F13" s="3">
        <v>-6.8313407184182204E-2</v>
      </c>
      <c r="G13" s="3">
        <v>4.9374695063422326E-2</v>
      </c>
      <c r="H13" s="3">
        <v>6.4889348682598394E-2</v>
      </c>
      <c r="I13" s="3">
        <v>-4.9374695063422326E-2</v>
      </c>
      <c r="J13" s="3">
        <v>-6.4889348682598394E-2</v>
      </c>
      <c r="K13" s="3">
        <v>7.8058526258331824E-3</v>
      </c>
      <c r="L13" s="19">
        <v>5.4727026342560832E-2</v>
      </c>
      <c r="M13" s="19">
        <v>7.1923504340484973E-2</v>
      </c>
      <c r="N13" s="19">
        <v>-5.4727026342560839E-2</v>
      </c>
      <c r="O13" s="19">
        <v>-7.1923504340484973E-2</v>
      </c>
      <c r="P13" s="19">
        <v>6.024263581161636E-2</v>
      </c>
      <c r="Q13" s="19">
        <v>7.9172243913961909E-2</v>
      </c>
      <c r="R13" s="19">
        <v>-6.0242635811616367E-2</v>
      </c>
      <c r="S13" s="19">
        <v>-7.9172243913961909E-2</v>
      </c>
      <c r="T13" s="19">
        <v>4.6673009457932667E-3</v>
      </c>
      <c r="U13" s="19">
        <v>1.9319823423420372E-2</v>
      </c>
      <c r="V13" s="19">
        <v>2.5390551921348144E-2</v>
      </c>
      <c r="W13" s="19">
        <v>-1.9319823423420375E-2</v>
      </c>
      <c r="X13" s="19">
        <v>-2.5390551921348144E-2</v>
      </c>
      <c r="Y13" s="19">
        <v>2.4906415014040336E-2</v>
      </c>
      <c r="Z13" s="19">
        <v>3.2732577815490126E-2</v>
      </c>
      <c r="AA13" s="19">
        <v>-2.490641501404034E-2</v>
      </c>
      <c r="AB13" s="19">
        <v>-3.2732577815490126E-2</v>
      </c>
    </row>
    <row r="14" spans="1:28">
      <c r="A14" s="17">
        <v>2</v>
      </c>
      <c r="B14" s="3">
        <v>2.4069253648569402E-2</v>
      </c>
      <c r="C14" s="3">
        <v>5.4102584401978786E-2</v>
      </c>
      <c r="D14" s="3">
        <v>7.1102848521498771E-2</v>
      </c>
      <c r="E14" s="3">
        <v>-5.4102584401978793E-2</v>
      </c>
      <c r="F14" s="3">
        <v>-7.1102848521498771E-2</v>
      </c>
      <c r="G14" s="3">
        <v>5.1390811973767284E-2</v>
      </c>
      <c r="H14" s="3">
        <v>6.7538975440033788E-2</v>
      </c>
      <c r="I14" s="3">
        <v>-5.1390811973767284E-2</v>
      </c>
      <c r="J14" s="3">
        <v>-6.7538975440033788E-2</v>
      </c>
      <c r="K14" s="3">
        <v>1.7482091349182573E-2</v>
      </c>
      <c r="L14" s="19">
        <v>5.6961694994598133E-2</v>
      </c>
      <c r="M14" s="19">
        <v>7.4860356774021197E-2</v>
      </c>
      <c r="N14" s="19">
        <v>-5.696169499459814E-2</v>
      </c>
      <c r="O14" s="19">
        <v>-7.4860356774021197E-2</v>
      </c>
      <c r="P14" s="19">
        <v>6.27025233436313E-2</v>
      </c>
      <c r="Q14" s="19">
        <v>8.240508412856698E-2</v>
      </c>
      <c r="R14" s="19">
        <v>-6.2702523343631314E-2</v>
      </c>
      <c r="S14" s="19">
        <v>-8.240508412856698E-2</v>
      </c>
      <c r="T14" s="19">
        <v>5.6700563471649467E-3</v>
      </c>
      <c r="U14" s="19">
        <v>2.0108709768111785E-2</v>
      </c>
      <c r="V14" s="19">
        <v>2.642732432117496E-2</v>
      </c>
      <c r="W14" s="19">
        <v>-2.0108709768111788E-2</v>
      </c>
      <c r="X14" s="19">
        <v>-2.642732432117496E-2</v>
      </c>
      <c r="Y14" s="19">
        <v>2.5923418651660285E-2</v>
      </c>
      <c r="Z14" s="19">
        <v>3.4069147156692604E-2</v>
      </c>
      <c r="AA14" s="19">
        <v>-2.5923418651660288E-2</v>
      </c>
      <c r="AB14" s="19">
        <v>-3.4069147156692604E-2</v>
      </c>
    </row>
    <row r="15" spans="1:28">
      <c r="A15" s="17">
        <v>3</v>
      </c>
      <c r="B15" s="3">
        <v>2.1019845388379865E-2</v>
      </c>
      <c r="C15" s="3">
        <v>5.6144905204592851E-2</v>
      </c>
      <c r="D15" s="3">
        <v>7.3786913030906245E-2</v>
      </c>
      <c r="E15" s="3">
        <v>-5.6144905204592858E-2</v>
      </c>
      <c r="F15" s="3">
        <v>-7.3786913030906245E-2</v>
      </c>
      <c r="G15" s="3">
        <v>5.3330765961499792E-2</v>
      </c>
      <c r="H15" s="3">
        <v>7.0088507150082316E-2</v>
      </c>
      <c r="I15" s="3">
        <v>-5.3330765961499799E-2</v>
      </c>
      <c r="J15" s="3">
        <v>-7.0088507150082316E-2</v>
      </c>
      <c r="K15" s="3">
        <v>1.2304756337579881E-2</v>
      </c>
      <c r="L15" s="19">
        <v>5.9111944486845515E-2</v>
      </c>
      <c r="M15" s="19">
        <v>7.7686263625249233E-2</v>
      </c>
      <c r="N15" s="19">
        <v>-5.9111944486845522E-2</v>
      </c>
      <c r="O15" s="19">
        <v>-7.7686263625249233E-2</v>
      </c>
      <c r="P15" s="19">
        <v>6.5069483613950832E-2</v>
      </c>
      <c r="Q15" s="19">
        <v>8.5515797219581163E-2</v>
      </c>
      <c r="R15" s="19">
        <v>-6.5069483613950832E-2</v>
      </c>
      <c r="S15" s="19">
        <v>-8.5515797219581163E-2</v>
      </c>
      <c r="T15" s="19">
        <v>8.3134692852229741E-3</v>
      </c>
      <c r="U15" s="19">
        <v>2.0867794324368978E-2</v>
      </c>
      <c r="V15" s="19">
        <v>2.7424930531953134E-2</v>
      </c>
      <c r="W15" s="19">
        <v>-2.0867794324368982E-2</v>
      </c>
      <c r="X15" s="19">
        <v>-2.7424930531953134E-2</v>
      </c>
      <c r="Y15" s="19">
        <v>2.690200290548796E-2</v>
      </c>
      <c r="Z15" s="19">
        <v>3.5355224868774841E-2</v>
      </c>
      <c r="AA15" s="19">
        <v>-2.6902002905487964E-2</v>
      </c>
      <c r="AB15" s="19">
        <v>-3.5355224868774841E-2</v>
      </c>
    </row>
    <row r="16" spans="1:28">
      <c r="A16" s="17">
        <v>4</v>
      </c>
      <c r="B16" s="3">
        <v>2.3363430459602621E-2</v>
      </c>
      <c r="C16" s="3">
        <v>5.8115498121346233E-2</v>
      </c>
      <c r="D16" s="3">
        <v>7.6376711119226962E-2</v>
      </c>
      <c r="E16" s="3">
        <v>-5.811549812134624E-2</v>
      </c>
      <c r="F16" s="3">
        <v>-7.6376711119226962E-2</v>
      </c>
      <c r="G16" s="3">
        <v>5.5202587265067805E-2</v>
      </c>
      <c r="H16" s="3">
        <v>7.2548497334988221E-2</v>
      </c>
      <c r="I16" s="3">
        <v>-5.5202587265067812E-2</v>
      </c>
      <c r="J16" s="3">
        <v>-7.2548497334988221E-2</v>
      </c>
      <c r="K16" s="3">
        <v>3.903141781773051E-3</v>
      </c>
      <c r="L16" s="19">
        <v>6.118667555419386E-2</v>
      </c>
      <c r="M16" s="19">
        <v>8.0412922442662793E-2</v>
      </c>
      <c r="N16" s="19">
        <v>-6.1186675554193867E-2</v>
      </c>
      <c r="O16" s="19">
        <v>-8.0412922442662793E-2</v>
      </c>
      <c r="P16" s="19">
        <v>6.73533144092687E-2</v>
      </c>
      <c r="Q16" s="19">
        <v>8.8517259661406431E-2</v>
      </c>
      <c r="R16" s="19">
        <v>-6.7353314409268714E-2</v>
      </c>
      <c r="S16" s="19">
        <v>-8.8517259661406431E-2</v>
      </c>
      <c r="T16" s="19">
        <v>1.4114807743274931E-2</v>
      </c>
      <c r="U16" s="19">
        <v>2.1600219244030328E-2</v>
      </c>
      <c r="V16" s="19">
        <v>2.8387500041186172E-2</v>
      </c>
      <c r="W16" s="19">
        <v>-2.1600219244030331E-2</v>
      </c>
      <c r="X16" s="19">
        <v>-2.8387500041186172E-2</v>
      </c>
      <c r="Y16" s="19">
        <v>2.7846218523607785E-2</v>
      </c>
      <c r="Z16" s="19">
        <v>3.6596134537118741E-2</v>
      </c>
      <c r="AA16" s="19">
        <v>-2.7846218523607788E-2</v>
      </c>
      <c r="AB16" s="19">
        <v>-3.6596134537118741E-2</v>
      </c>
    </row>
    <row r="17" spans="1:28">
      <c r="A17" s="17">
        <v>5</v>
      </c>
      <c r="B17" s="3">
        <v>2.5214154281179093E-2</v>
      </c>
      <c r="C17" s="3">
        <v>6.0021428368139305E-2</v>
      </c>
      <c r="D17" s="3">
        <v>7.888152805409622E-2</v>
      </c>
      <c r="E17" s="3">
        <v>-6.0021428368139312E-2</v>
      </c>
      <c r="F17" s="3">
        <v>-7.888152805409622E-2</v>
      </c>
      <c r="G17" s="3">
        <v>5.7012986972045133E-2</v>
      </c>
      <c r="H17" s="3">
        <v>7.4927765858875353E-2</v>
      </c>
      <c r="I17" s="3">
        <v>-5.701298697204514E-2</v>
      </c>
      <c r="J17" s="3">
        <v>-7.4927765858875353E-2</v>
      </c>
      <c r="K17" s="3">
        <v>-1.0444347971082802E-2</v>
      </c>
      <c r="L17" s="19">
        <v>6.3193326781650475E-2</v>
      </c>
      <c r="M17" s="19">
        <v>8.3050109184080428E-2</v>
      </c>
      <c r="N17" s="19">
        <v>-6.3193326781650475E-2</v>
      </c>
      <c r="O17" s="19">
        <v>-8.3050109184080428E-2</v>
      </c>
      <c r="P17" s="19">
        <v>6.9562204005058595E-2</v>
      </c>
      <c r="Q17" s="19">
        <v>9.1420232672145246E-2</v>
      </c>
      <c r="R17" s="19">
        <v>-6.9562204005058609E-2</v>
      </c>
      <c r="S17" s="19">
        <v>-9.1420232672145246E-2</v>
      </c>
      <c r="T17" s="19">
        <v>1.4932103802493383E-2</v>
      </c>
      <c r="U17" s="19">
        <v>2.2308610508415577E-2</v>
      </c>
      <c r="V17" s="19">
        <v>2.931848397332704E-2</v>
      </c>
      <c r="W17" s="19">
        <v>-2.230861050841558E-2</v>
      </c>
      <c r="X17" s="19">
        <v>-2.931848397332704E-2</v>
      </c>
      <c r="Y17" s="19">
        <v>2.8759450825809448E-2</v>
      </c>
      <c r="Z17" s="19">
        <v>3.7796325226087189E-2</v>
      </c>
      <c r="AA17" s="19">
        <v>-2.8759450825809451E-2</v>
      </c>
      <c r="AB17" s="19">
        <v>-3.7796325226087189E-2</v>
      </c>
    </row>
    <row r="18" spans="1:28">
      <c r="A18" s="17">
        <v>6</v>
      </c>
      <c r="B18" s="3">
        <v>7.4404612445755488E-3</v>
      </c>
      <c r="C18" s="3">
        <v>6.1868672240570653E-2</v>
      </c>
      <c r="D18" s="3">
        <v>8.1309218019290364E-2</v>
      </c>
      <c r="E18" s="3">
        <v>-6.186867224057066E-2</v>
      </c>
      <c r="F18" s="3">
        <v>-8.1309218019290364E-2</v>
      </c>
      <c r="G18" s="3">
        <v>5.8767641829426419E-2</v>
      </c>
      <c r="H18" s="3">
        <v>7.7233773231922959E-2</v>
      </c>
      <c r="I18" s="3">
        <v>-5.8767641829426426E-2</v>
      </c>
      <c r="J18" s="3">
        <v>-7.7233773231922959E-2</v>
      </c>
      <c r="K18" s="3">
        <v>1.0232968483955295E-2</v>
      </c>
      <c r="L18" s="19">
        <v>6.5138190288729553E-2</v>
      </c>
      <c r="M18" s="19">
        <v>8.560609309626073E-2</v>
      </c>
      <c r="N18" s="19">
        <v>-6.5138190288729567E-2</v>
      </c>
      <c r="O18" s="19">
        <v>-8.560609309626073E-2</v>
      </c>
      <c r="P18" s="19">
        <v>7.1703078665905112E-2</v>
      </c>
      <c r="Q18" s="19">
        <v>9.4233818906449371E-2</v>
      </c>
      <c r="R18" s="19">
        <v>-7.1703078665905126E-2</v>
      </c>
      <c r="S18" s="19">
        <v>-9.4233818906449371E-2</v>
      </c>
      <c r="T18" s="19">
        <v>1.5826099698393152E-2</v>
      </c>
      <c r="U18" s="19">
        <v>2.2995189371740381E-2</v>
      </c>
      <c r="V18" s="19">
        <v>3.0220801551251484E-2</v>
      </c>
      <c r="W18" s="19">
        <v>-2.2995189371740384E-2</v>
      </c>
      <c r="X18" s="19">
        <v>-3.0220801551251484E-2</v>
      </c>
      <c r="Y18" s="19">
        <v>2.9644563372392352E-2</v>
      </c>
      <c r="Z18" s="19">
        <v>3.8959560291838689E-2</v>
      </c>
      <c r="AA18" s="19">
        <v>-2.9644563372392355E-2</v>
      </c>
      <c r="AB18" s="19">
        <v>-3.8959560291838689E-2</v>
      </c>
    </row>
    <row r="19" spans="1:28">
      <c r="A19" s="17">
        <v>7</v>
      </c>
      <c r="B19" s="3">
        <v>1.6575667222128061E-2</v>
      </c>
      <c r="C19" s="3">
        <v>6.3662338523420875E-2</v>
      </c>
      <c r="D19" s="3">
        <v>8.3666495096112486E-2</v>
      </c>
      <c r="E19" s="3">
        <v>-6.3662338523420875E-2</v>
      </c>
      <c r="F19" s="3">
        <v>-8.3666495096112486E-2</v>
      </c>
      <c r="G19" s="3">
        <v>6.0471404555450102E-2</v>
      </c>
      <c r="H19" s="3">
        <v>7.9472897006952953E-2</v>
      </c>
      <c r="I19" s="3">
        <v>-6.0471404555450109E-2</v>
      </c>
      <c r="J19" s="3">
        <v>-7.9472897006952953E-2</v>
      </c>
      <c r="K19" s="3">
        <v>1.1943409023944669E-2</v>
      </c>
      <c r="L19" s="19">
        <v>6.7026644839563776E-2</v>
      </c>
      <c r="M19" s="19">
        <v>8.8087943073519664E-2</v>
      </c>
      <c r="N19" s="19">
        <v>-6.7026644839563776E-2</v>
      </c>
      <c r="O19" s="19">
        <v>-8.8087943073519664E-2</v>
      </c>
      <c r="P19" s="19">
        <v>7.3781859249388418E-2</v>
      </c>
      <c r="Q19" s="19">
        <v>9.69657996901888E-2</v>
      </c>
      <c r="R19" s="19">
        <v>-7.3781859249388432E-2</v>
      </c>
      <c r="S19" s="19">
        <v>-9.69657996901888E-2</v>
      </c>
      <c r="T19" s="19">
        <v>1.2760742369124948E-2</v>
      </c>
      <c r="U19" s="19">
        <v>2.3661854654025191E-2</v>
      </c>
      <c r="V19" s="19">
        <v>3.1096948247472993E-2</v>
      </c>
      <c r="W19" s="19">
        <v>-2.3661854654025195E-2</v>
      </c>
      <c r="X19" s="19">
        <v>-3.1096948247472993E-2</v>
      </c>
      <c r="Y19" s="19">
        <v>3.0504004053196372E-2</v>
      </c>
      <c r="Z19" s="19">
        <v>4.0089056806947625E-2</v>
      </c>
      <c r="AA19" s="19">
        <v>-3.0504004053196376E-2</v>
      </c>
      <c r="AB19" s="19">
        <v>-4.0089056806947625E-2</v>
      </c>
    </row>
    <row r="20" spans="1:28">
      <c r="A20" s="17">
        <v>8</v>
      </c>
      <c r="B20" s="3">
        <v>1.2878462516289862E-2</v>
      </c>
      <c r="C20" s="3">
        <v>6.5406835175921149E-2</v>
      </c>
      <c r="D20" s="3">
        <v>8.5959152324968494E-2</v>
      </c>
      <c r="E20" s="3">
        <v>-6.5406835175921163E-2</v>
      </c>
      <c r="F20" s="3">
        <v>-8.5959152324968494E-2</v>
      </c>
      <c r="G20" s="3">
        <v>6.2128462170136435E-2</v>
      </c>
      <c r="H20" s="3">
        <v>8.1650639861028676E-2</v>
      </c>
      <c r="I20" s="3">
        <v>-6.2128462170136442E-2</v>
      </c>
      <c r="J20" s="3">
        <v>-8.1650639861028676E-2</v>
      </c>
      <c r="K20" s="3">
        <v>5.7807380070841359E-3</v>
      </c>
      <c r="L20" s="19">
        <v>6.8863331336839195E-2</v>
      </c>
      <c r="M20" s="19">
        <v>9.0501758295856438E-2</v>
      </c>
      <c r="N20" s="19">
        <v>-6.8863331336839209E-2</v>
      </c>
      <c r="O20" s="19">
        <v>-9.0501758295856438E-2</v>
      </c>
      <c r="P20" s="19">
        <v>7.5803654387002678E-2</v>
      </c>
      <c r="Q20" s="19">
        <v>9.9622888903214107E-2</v>
      </c>
      <c r="R20" s="19">
        <v>-7.5803654387002678E-2</v>
      </c>
      <c r="S20" s="19">
        <v>-9.9622888903214107E-2</v>
      </c>
      <c r="T20" s="19">
        <v>3.8347834010337058E-3</v>
      </c>
      <c r="U20" s="19">
        <v>2.4310244694248258E-2</v>
      </c>
      <c r="V20" s="19">
        <v>3.1949077204387354E-2</v>
      </c>
      <c r="W20" s="19">
        <v>-2.4310244694248261E-2</v>
      </c>
      <c r="X20" s="19">
        <v>-3.1949077204387354E-2</v>
      </c>
      <c r="Y20" s="19">
        <v>3.1339884955357687E-2</v>
      </c>
      <c r="Z20" s="19">
        <v>4.1187590524427782E-2</v>
      </c>
      <c r="AA20" s="19">
        <v>-3.1339884955357687E-2</v>
      </c>
      <c r="AB20" s="19">
        <v>-4.1187590524427782E-2</v>
      </c>
    </row>
    <row r="21" spans="1:28">
      <c r="A21" s="17">
        <v>9</v>
      </c>
      <c r="B21" s="3">
        <v>3.4145760098913038E-3</v>
      </c>
      <c r="C21" s="3">
        <v>6.710599696889688E-2</v>
      </c>
      <c r="D21" s="3">
        <v>8.8192229449007925E-2</v>
      </c>
      <c r="E21" s="3">
        <v>-6.710599696889688E-2</v>
      </c>
      <c r="F21" s="3">
        <v>-8.8192229449007925E-2</v>
      </c>
      <c r="G21" s="3">
        <v>6.3742457234901406E-2</v>
      </c>
      <c r="H21" s="3">
        <v>8.3771788931316593E-2</v>
      </c>
      <c r="I21" s="3">
        <v>-6.3742457234901406E-2</v>
      </c>
      <c r="J21" s="3">
        <v>-8.3771788931316593E-2</v>
      </c>
      <c r="K21" s="3">
        <v>1.4320003421318053E-2</v>
      </c>
      <c r="L21" s="19">
        <v>7.0652287204064246E-2</v>
      </c>
      <c r="M21" s="19">
        <v>9.2852844837191723E-2</v>
      </c>
      <c r="N21" s="19">
        <v>-7.0652287204064246E-2</v>
      </c>
      <c r="O21" s="19">
        <v>-9.2852844837191723E-2</v>
      </c>
      <c r="P21" s="19">
        <v>7.7772908410009556E-2</v>
      </c>
      <c r="Q21" s="19">
        <v>0.10221092738688199</v>
      </c>
      <c r="R21" s="19">
        <v>-7.777290841000957E-2</v>
      </c>
      <c r="S21" s="19">
        <v>-0.10221092738688199</v>
      </c>
      <c r="T21" s="19">
        <v>-4.0445585424488352E-3</v>
      </c>
      <c r="U21" s="19">
        <v>2.4941784790191688E-2</v>
      </c>
      <c r="V21" s="19">
        <v>3.2779061580798699E-2</v>
      </c>
      <c r="W21" s="19">
        <v>-2.4941784790191691E-2</v>
      </c>
      <c r="X21" s="19">
        <v>-3.2779061580798699E-2</v>
      </c>
      <c r="Y21" s="19">
        <v>3.2154043521036194E-2</v>
      </c>
      <c r="Z21" s="19">
        <v>4.2257576252610528E-2</v>
      </c>
      <c r="AA21" s="19">
        <v>-3.2154043521036194E-2</v>
      </c>
      <c r="AB21" s="19">
        <v>-4.2257576252610528E-2</v>
      </c>
    </row>
    <row r="22" spans="1:28">
      <c r="A22" s="17">
        <v>10</v>
      </c>
      <c r="B22" s="3">
        <v>-1.297825245954016E-2</v>
      </c>
      <c r="C22" s="3">
        <v>6.8763184704092026E-2</v>
      </c>
      <c r="D22" s="3">
        <v>9.0370143310419634E-2</v>
      </c>
      <c r="E22" s="3">
        <v>-6.876318470409204E-2</v>
      </c>
      <c r="F22" s="3">
        <v>-9.0370143310419634E-2</v>
      </c>
      <c r="G22" s="3">
        <v>6.5316582098731993E-2</v>
      </c>
      <c r="H22" s="3">
        <v>8.5840539675556035E-2</v>
      </c>
      <c r="I22" s="3">
        <v>-6.5316582098732007E-2</v>
      </c>
      <c r="J22" s="3">
        <v>-8.5840539675556035E-2</v>
      </c>
      <c r="K22" s="3">
        <v>2.5547968790724344E-2</v>
      </c>
      <c r="L22" s="19">
        <v>7.2397050848248365E-2</v>
      </c>
      <c r="M22" s="19">
        <v>9.5145852952598947E-2</v>
      </c>
      <c r="N22" s="19">
        <v>-7.2397050848248365E-2</v>
      </c>
      <c r="O22" s="19">
        <v>-9.5145852952598947E-2</v>
      </c>
      <c r="P22" s="19">
        <v>7.969351634028532E-2</v>
      </c>
      <c r="Q22" s="19">
        <v>0.10473503406764513</v>
      </c>
      <c r="R22" s="19">
        <v>-7.969351634028532E-2</v>
      </c>
      <c r="S22" s="19">
        <v>-0.10473503406764513</v>
      </c>
      <c r="T22" s="19">
        <v>-4.0139354404773279E-3</v>
      </c>
      <c r="U22" s="19">
        <v>2.5557724076025419E-2</v>
      </c>
      <c r="V22" s="19">
        <v>3.358854301728021E-2</v>
      </c>
      <c r="W22" s="19">
        <v>-2.5557724076025422E-2</v>
      </c>
      <c r="X22" s="19">
        <v>-3.358854301728021E-2</v>
      </c>
      <c r="Y22" s="19">
        <v>3.2948090088658011E-2</v>
      </c>
      <c r="Z22" s="19">
        <v>4.3301130334928363E-2</v>
      </c>
      <c r="AA22" s="19">
        <v>-3.2948090088658018E-2</v>
      </c>
      <c r="AB22" s="19">
        <v>-4.3301130334928363E-2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OMS Declara COVID (2)</vt:lpstr>
      <vt:lpstr>Primer Confinamiento (2)</vt:lpstr>
      <vt:lpstr>Primer día Vacunación (2)</vt:lpstr>
      <vt:lpstr>eventoscompletos</vt:lpstr>
      <vt:lpstr>OMS Declara COVID</vt:lpstr>
      <vt:lpstr>Primer Confinamiento</vt:lpstr>
      <vt:lpstr>Primer día Vacunación</vt:lpstr>
      <vt:lpstr>Estat_var_AR</vt:lpstr>
      <vt:lpstr>GRAFICOS</vt:lpstr>
      <vt:lpstr>GRAFICOS (2)</vt:lpstr>
      <vt:lpstr>Resultados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Miguel Angel</cp:lastModifiedBy>
  <dcterms:modified xsi:type="dcterms:W3CDTF">2022-03-21T22:16:11Z</dcterms:modified>
</cp:coreProperties>
</file>