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GapeTracker_hardware\KiCad_files\MusselGapeTracker_RevH\"/>
    </mc:Choice>
  </mc:AlternateContent>
  <xr:revisionPtr revIDLastSave="0" documentId="13_ncr:1_{DD93A51B-BD97-4CA2-B6E7-B1695BBF3334}" xr6:coauthVersionLast="47" xr6:coauthVersionMax="47" xr10:uidLastSave="{00000000-0000-0000-0000-000000000000}"/>
  <bookViews>
    <workbookView xWindow="-34000" yWindow="830" windowWidth="23270" windowHeight="19070" xr2:uid="{00000000-000D-0000-FFFF-FFFF00000000}"/>
  </bookViews>
  <sheets>
    <sheet name="MusselGapeTracker_RevH" sheetId="2" r:id="rId1"/>
    <sheet name="Pin_assignments_RevH" sheetId="4" r:id="rId2"/>
    <sheet name="Part_assignments_RevH" sheetId="3" r:id="rId3"/>
  </sheets>
  <definedNames>
    <definedName name="MusselGapeTracker_RevC_bom" localSheetId="2">Part_assignments_RevH!$A$1:$P$126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8" i="2" l="1"/>
  <c r="H53" i="2"/>
  <c r="H52" i="2"/>
  <c r="H50" i="2"/>
  <c r="H35" i="2"/>
  <c r="H49" i="2"/>
  <c r="H48" i="2"/>
  <c r="H47" i="2"/>
  <c r="H6" i="2"/>
  <c r="H37" i="2"/>
  <c r="H70" i="2"/>
  <c r="H61" i="2"/>
  <c r="H57" i="2"/>
  <c r="H5" i="2"/>
  <c r="H34" i="2"/>
  <c r="H36" i="2"/>
  <c r="H66" i="2"/>
  <c r="H65" i="2"/>
  <c r="H33" i="2"/>
  <c r="H32" i="2"/>
  <c r="H31" i="2"/>
  <c r="H30" i="2"/>
  <c r="H29" i="2"/>
  <c r="H28" i="2"/>
  <c r="H27" i="2"/>
  <c r="H26" i="2"/>
  <c r="H25" i="2"/>
  <c r="H40" i="2"/>
  <c r="H39" i="2"/>
  <c r="H38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4" i="2"/>
  <c r="H3" i="2"/>
  <c r="H68" i="2" l="1"/>
  <c r="H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tc={63DF8DC1-5A68-425C-9DC6-05274FCEBD48}</author>
  </authors>
  <commentList>
    <comment ref="K22" authorId="0" shapeId="0" xr:uid="{63DF8DC1-5A68-425C-9DC6-05274FCEBD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needs to be confirmed as being a direct substitute, including fitting in the crimpers.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sselGapeTracker_RevC_bom" type="6" refreshedVersion="6" background="1" saveData="1">
    <textPr sourceFile="D:\Dropbox\Hardware_projects\MusselGapeTracker\MusselGapeTracker_RevC_bom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<sst xmlns="http://schemas.openxmlformats.org/spreadsheetml/2006/main" count="499" uniqueCount="436">
  <si>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</si>
  <si>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</si>
  <si>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</si>
  <si>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</si>
  <si>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</si>
  <si>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</si>
  <si>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</si>
  <si>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Capacitor, surface mount 1uF 35V, electrolytic, Panasonic FC series, size code B</t>
  </si>
  <si>
    <t>miller.lbr\CPOL-US</t>
  </si>
  <si>
    <t>Panasonic</t>
  </si>
  <si>
    <t>EEE-FC1V1R0R</t>
  </si>
  <si>
    <t>PCE4024CT-ND</t>
  </si>
  <si>
    <t>Extended $</t>
  </si>
  <si>
    <t>Capacitor, 0603 0.1µF 16V ceramic</t>
  </si>
  <si>
    <t>miller.lbr\CAP</t>
  </si>
  <si>
    <t>KEMET</t>
  </si>
  <si>
    <t>C0603C104K4RACTU</t>
  </si>
  <si>
    <t>399-1096-1-ND</t>
  </si>
  <si>
    <t>Resistor, 0603 100ohm</t>
  </si>
  <si>
    <t>miller.lbr\RESISTOR_SMD</t>
  </si>
  <si>
    <t>Yageo</t>
  </si>
  <si>
    <t>RC0603JR-07100RL</t>
  </si>
  <si>
    <t>311-100GRCT-ND</t>
  </si>
  <si>
    <t>Resistor, 0603 10 k ohm</t>
  </si>
  <si>
    <t>RC0603JR-0710KL</t>
  </si>
  <si>
    <t>311-10KGRCT-ND</t>
  </si>
  <si>
    <t xml:space="preserve">Resistor, 0603 100 k ohm </t>
  </si>
  <si>
    <t xml:space="preserve">Resistor, 0603 15 k ohm </t>
  </si>
  <si>
    <t>311-15KGRCT-ND</t>
  </si>
  <si>
    <t>RC0603JR-0715KL</t>
  </si>
  <si>
    <t>311-100KGRCT-ND</t>
  </si>
  <si>
    <t>RC0603JR-07100KL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</si>
  <si>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</si>
  <si>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</si>
  <si>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</si>
  <si>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</si>
  <si>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</si>
  <si>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</si>
  <si>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</si>
  <si>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</si>
  <si>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miller.lbr\KSC1623_BJT_TRANSISTOR</t>
  </si>
  <si>
    <t>Pushbutton switch SPST tactile, SMD</t>
  </si>
  <si>
    <t>miller.lbr\PUSHBUTTON_DPST_SMD</t>
  </si>
  <si>
    <t>Omron</t>
  </si>
  <si>
    <t>B3S-1000P</t>
  </si>
  <si>
    <t>SW836CT-ND</t>
  </si>
  <si>
    <t>miller.lbr\HALL_EFFECT_ALLEGRO_A139*</t>
  </si>
  <si>
    <t>Allegro</t>
  </si>
  <si>
    <t>Maxim Integrated</t>
  </si>
  <si>
    <t>CR1220 Battery holder</t>
  </si>
  <si>
    <t>miller.lbr\CR1220_BATTERY_HOLDER</t>
  </si>
  <si>
    <t>Keystone</t>
  </si>
  <si>
    <t>36-3000-ND</t>
  </si>
  <si>
    <t>CR1220 Battery, lithium</t>
  </si>
  <si>
    <t>miller.lbr\JST-4PIN</t>
  </si>
  <si>
    <t>JST Sales</t>
  </si>
  <si>
    <t>B4B-PH-K-S(LF)(SN)</t>
  </si>
  <si>
    <t>455-1706-ND</t>
  </si>
  <si>
    <t>miller.lbr\PINHD-1x4BIG_LOCK</t>
  </si>
  <si>
    <t>4x1 Pin header, female, through hole</t>
  </si>
  <si>
    <t>Sullins</t>
  </si>
  <si>
    <t>PPTC041LFBN-RC</t>
  </si>
  <si>
    <t>S7002-ND</t>
  </si>
  <si>
    <t>JST 4-pin connector, male board mount, through hole</t>
  </si>
  <si>
    <t>455-1164-ND</t>
  </si>
  <si>
    <t>PHR-4</t>
  </si>
  <si>
    <t>JST 4-pin connector housing, female</t>
  </si>
  <si>
    <t>JST crimp-on female connector 24-30AWG</t>
  </si>
  <si>
    <t>SPH-002T-P0.5S</t>
  </si>
  <si>
    <t>455-1127-1-ND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</si>
  <si>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</si>
  <si>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</si>
  <si>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</si>
  <si>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</si>
  <si>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</si>
  <si>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</si>
  <si>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>Molex KK crimp-on connector, 24-30AWG</t>
  </si>
  <si>
    <t>WM5268-ND</t>
  </si>
  <si>
    <t>WM2601-ND</t>
  </si>
  <si>
    <t xml:space="preserve"> 10-11-2023</t>
  </si>
  <si>
    <t>40x1 Pin header, male breakaway</t>
  </si>
  <si>
    <t>PRPC040SAAN-RC</t>
  </si>
  <si>
    <t>S1011EC-40-ND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</si>
  <si>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</si>
  <si>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</si>
  <si>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</si>
  <si>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</si>
  <si>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</si>
  <si>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</si>
  <si>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</si>
  <si>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</si>
  <si>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MCP1700T-3002E/TTCT-ND</t>
  </si>
  <si>
    <t>miller.lbr\MCP1700T-3002E/TT</t>
  </si>
  <si>
    <t>Microchip</t>
  </si>
  <si>
    <t>MCP1700T-3002E/TT</t>
  </si>
  <si>
    <t>Mosfet P-FET SOT23-3 BH203,215</t>
  </si>
  <si>
    <t>miller.lbr\MOSFET-PCHANNEL</t>
  </si>
  <si>
    <t>Nexperia</t>
  </si>
  <si>
    <t>BSH203,215</t>
  </si>
  <si>
    <t>1727-6216-1-ND</t>
  </si>
  <si>
    <t>SN74HC595DR</t>
  </si>
  <si>
    <t>Shift register 74HC595D</t>
  </si>
  <si>
    <t>miller.lbr\74HC595D</t>
  </si>
  <si>
    <t>Texas Instruments</t>
  </si>
  <si>
    <t>miller.lbr\MICROSD_MOLEX_REVERSECURRENT</t>
  </si>
  <si>
    <t>WM24066CT-ND</t>
  </si>
  <si>
    <t>MicroSD card slot push-push</t>
  </si>
  <si>
    <t>miller.lbr\ATMEGA328_SMT</t>
  </si>
  <si>
    <t>ATmega328P 32-TQFP</t>
  </si>
  <si>
    <t>Amazon</t>
  </si>
  <si>
    <t>Engineer PA-09 crimping pliers</t>
  </si>
  <si>
    <t>http://a.co/9MNSbOH</t>
  </si>
  <si>
    <t>Cabling</t>
  </si>
  <si>
    <t>4-conductor cable USB-2.0 28gauge 0.150" diameter</t>
  </si>
  <si>
    <t>Circuit Boards - OSH Park</t>
  </si>
  <si>
    <t>Resistor, 0603 4.7k ohm</t>
  </si>
  <si>
    <t>311-4.7KGRCT-ND</t>
  </si>
  <si>
    <t>RC0603JR-074K7L</t>
  </si>
  <si>
    <t>Stencil - OSH Stencils</t>
  </si>
  <si>
    <t>http://a.co/8pYRSXH</t>
  </si>
  <si>
    <t>micro SD card, 8GB</t>
  </si>
  <si>
    <t>(one time purchase)</t>
  </si>
  <si>
    <t>(3 boards for this price)</t>
  </si>
  <si>
    <t>(varies based on length needs)</t>
  </si>
  <si>
    <t>Subtotal</t>
  </si>
  <si>
    <t>(to build one board)</t>
  </si>
  <si>
    <t>Magnet 0.25"diam x 0.063" thick</t>
  </si>
  <si>
    <t>Radial Magnet Inc</t>
  </si>
  <si>
    <t>469-1005-ND</t>
  </si>
  <si>
    <t>miller.lbr\POWER_JACK_2,1MM</t>
  </si>
  <si>
    <t>CUI</t>
  </si>
  <si>
    <t>PJ-202AH</t>
  </si>
  <si>
    <t>CP-202AH-ND</t>
  </si>
  <si>
    <t>S5481-ND</t>
  </si>
  <si>
    <t>6x1 Female Pin header, right angle through hole 0.1"</t>
  </si>
  <si>
    <t>PPPC061LGBN-RC</t>
  </si>
  <si>
    <t>miller.lbr\PINHD-1x6RA</t>
  </si>
  <si>
    <t>399-9100-1-ND</t>
  </si>
  <si>
    <t>C0603C475M8PACTU</t>
  </si>
  <si>
    <t>Capacitor, 0603 4.7µF 10V ceramic</t>
  </si>
  <si>
    <t>Package</t>
  </si>
  <si>
    <t>Description</t>
  </si>
  <si>
    <t>MF</t>
  </si>
  <si>
    <t>MPN</t>
  </si>
  <si>
    <t>OC_FARNELL</t>
  </si>
  <si>
    <t>OC_NEWARK</t>
  </si>
  <si>
    <t>PACKAGE</t>
  </si>
  <si>
    <t>PROD_ID</t>
  </si>
  <si>
    <t>SPICEMODEL</t>
  </si>
  <si>
    <t>SUPPLIER</t>
  </si>
  <si>
    <t>VALUE</t>
  </si>
  <si>
    <t>VALUE2</t>
  </si>
  <si>
    <t>PUSHBUTTON_DPST_SMDSTANDARD</t>
  </si>
  <si>
    <t>PUSHBUTTON_DPST_SMD</t>
  </si>
  <si>
    <t>POWER_JACK_2,1MM</t>
  </si>
  <si>
    <t>POWER_JACK_DC_2,1MM</t>
  </si>
  <si>
    <t>BJT</t>
  </si>
  <si>
    <t>KSC1623_BJT_TRANSISTOR</t>
  </si>
  <si>
    <t>SOT23</t>
  </si>
  <si>
    <t>PANASONIC_B</t>
  </si>
  <si>
    <t>CR1220_BATTERY_HOLDERSMD</t>
  </si>
  <si>
    <t>CR1220_BATTERY_HOLDER_SMD</t>
  </si>
  <si>
    <t>JST-PH-4-THM</t>
  </si>
  <si>
    <t>INDUCTOR</t>
  </si>
  <si>
    <t>I_0805</t>
  </si>
  <si>
    <t>J1</t>
  </si>
  <si>
    <t>2X3</t>
  </si>
  <si>
    <t>JP1</t>
  </si>
  <si>
    <t>1X06-RIGHT_ANGLE</t>
  </si>
  <si>
    <t>LED1</t>
  </si>
  <si>
    <t>CHIPLED_0805</t>
  </si>
  <si>
    <t>LED2</t>
  </si>
  <si>
    <t>MCP1700T-3302</t>
  </si>
  <si>
    <t>MCP1700T-3302E/TT</t>
  </si>
  <si>
    <t>SOT95P237X112-3N</t>
  </si>
  <si>
    <t>88H9817</t>
  </si>
  <si>
    <t>SOT23-3</t>
  </si>
  <si>
    <t>MOLEX</t>
  </si>
  <si>
    <t>25C3832</t>
  </si>
  <si>
    <t>OLED</t>
  </si>
  <si>
    <t>1X04_LOCK</t>
  </si>
  <si>
    <t>P-FET</t>
  </si>
  <si>
    <t>TRANS-08285</t>
  </si>
  <si>
    <t>R0603</t>
  </si>
  <si>
    <t>R28</t>
  </si>
  <si>
    <t>R30</t>
  </si>
  <si>
    <t>RESET</t>
  </si>
  <si>
    <t>74HC595D</t>
  </si>
  <si>
    <t>SO16</t>
  </si>
  <si>
    <t>U$1</t>
  </si>
  <si>
    <t>MICROSD_SOCKET_MOLEX_REVERSEMOUNT</t>
  </si>
  <si>
    <t>U$2</t>
  </si>
  <si>
    <t>74HC4067SM96</t>
  </si>
  <si>
    <t>SSOP24</t>
  </si>
  <si>
    <t>U1</t>
  </si>
  <si>
    <t>ATMEGA328P</t>
  </si>
  <si>
    <t>TQFP32-08</t>
  </si>
  <si>
    <t>ATMega Pin #</t>
  </si>
  <si>
    <t>ATMega Pin Name</t>
  </si>
  <si>
    <t>PD3</t>
  </si>
  <si>
    <t>Net Name</t>
  </si>
  <si>
    <t>BUTTON2</t>
  </si>
  <si>
    <t>LED_RED</t>
  </si>
  <si>
    <t>PD4</t>
  </si>
  <si>
    <t>GND</t>
  </si>
  <si>
    <t>VCC</t>
  </si>
  <si>
    <t>PB6</t>
  </si>
  <si>
    <t>32KHZ</t>
  </si>
  <si>
    <t>PB7</t>
  </si>
  <si>
    <t>none</t>
  </si>
  <si>
    <t>PD5</t>
  </si>
  <si>
    <t>MUX_S1</t>
  </si>
  <si>
    <t>PD6</t>
  </si>
  <si>
    <t>MUX_S2</t>
  </si>
  <si>
    <t>MUX_S3</t>
  </si>
  <si>
    <t>PD7</t>
  </si>
  <si>
    <t>PB0</t>
  </si>
  <si>
    <t>MUX_EN</t>
  </si>
  <si>
    <t>PB1</t>
  </si>
  <si>
    <t>MUX_S0</t>
  </si>
  <si>
    <t>PB2</t>
  </si>
  <si>
    <t>CS_SD</t>
  </si>
  <si>
    <t>PB3</t>
  </si>
  <si>
    <t>MOSI</t>
  </si>
  <si>
    <t>PB4</t>
  </si>
  <si>
    <t>MISO</t>
  </si>
  <si>
    <t>PB5</t>
  </si>
  <si>
    <t>SCK</t>
  </si>
  <si>
    <t>AVCC</t>
  </si>
  <si>
    <t>ADC6</t>
  </si>
  <si>
    <t>BATT_MONITOR</t>
  </si>
  <si>
    <t>AREF</t>
  </si>
  <si>
    <t>AGND</t>
  </si>
  <si>
    <t>ADC7</t>
  </si>
  <si>
    <t>ANALOG_0</t>
  </si>
  <si>
    <t>PC0</t>
  </si>
  <si>
    <t>BATT_MONITOR_EN</t>
  </si>
  <si>
    <t>PC1</t>
  </si>
  <si>
    <t>SHIFT_CLEAR</t>
  </si>
  <si>
    <t>PC2</t>
  </si>
  <si>
    <t>CS_SHIFT_REG</t>
  </si>
  <si>
    <t>PC3</t>
  </si>
  <si>
    <t>LED_GRN</t>
  </si>
  <si>
    <t>PC4</t>
  </si>
  <si>
    <t>SDA</t>
  </si>
  <si>
    <t>PC5</t>
  </si>
  <si>
    <t>SCL</t>
  </si>
  <si>
    <t>PC6</t>
  </si>
  <si>
    <t>PD0</t>
  </si>
  <si>
    <t>TO_FTDI_TX</t>
  </si>
  <si>
    <t>PD1</t>
  </si>
  <si>
    <t>TO_FTDI_RX</t>
  </si>
  <si>
    <t>PD2</t>
  </si>
  <si>
    <t>BUTTON1</t>
  </si>
  <si>
    <t>Button 2 input</t>
  </si>
  <si>
    <t>Button 1 input</t>
  </si>
  <si>
    <t>ground circuit</t>
  </si>
  <si>
    <t xml:space="preserve"> +3V circuit</t>
  </si>
  <si>
    <t>clock signal input 32.768KHz</t>
  </si>
  <si>
    <t>no function</t>
  </si>
  <si>
    <t>Multiplexer address line S1</t>
  </si>
  <si>
    <t>Multiplexer address line S2</t>
  </si>
  <si>
    <t>Multiplexer address line S3</t>
  </si>
  <si>
    <t>Multiplexer Enable</t>
  </si>
  <si>
    <t>Multiplexer address line S0</t>
  </si>
  <si>
    <t>Chip select for SD card</t>
  </si>
  <si>
    <t>SPI Master In Slave Out for SD card</t>
  </si>
  <si>
    <t>Analog voltage supply</t>
  </si>
  <si>
    <t>Battery voltage monitor input</t>
  </si>
  <si>
    <t>Analog voltage reference pin</t>
  </si>
  <si>
    <t>Analog ground</t>
  </si>
  <si>
    <t>Analog signal input from multiplexer</t>
  </si>
  <si>
    <t>Battery monitor enable</t>
  </si>
  <si>
    <t>Green LED output</t>
  </si>
  <si>
    <t>Red LED output</t>
  </si>
  <si>
    <t>I2C data line</t>
  </si>
  <si>
    <t>I2C clock line</t>
  </si>
  <si>
    <t>Reset pin</t>
  </si>
  <si>
    <t>Serial line</t>
  </si>
  <si>
    <t>Chip select for shift registers (aka LATCH, RCLK, or Slave Select, pin 12 on 74HC595D chip)</t>
  </si>
  <si>
    <t>Shift register clear (aka MR Master Reset, SRCLR, pin 10 on 74HC595D chip)</t>
  </si>
  <si>
    <t>SPI clock pin for SD card and 74HC595D shift registers (pin 11 on shift chips)</t>
  </si>
  <si>
    <t>SPI Master Out Slave In for SD card and 74HC595D shift register SHIFT_0</t>
  </si>
  <si>
    <t>P033-ND</t>
  </si>
  <si>
    <t>CR1220</t>
  </si>
  <si>
    <t>Hall effect sensor, Allegro A1395</t>
  </si>
  <si>
    <t>A1395SEHLT-T</t>
  </si>
  <si>
    <t>620-1173-6-ND</t>
  </si>
  <si>
    <t>pushbutton surface mount (small, 1.5mm height)</t>
  </si>
  <si>
    <t>miller.lbr\PUSHBUTTON_SPST_PTS525_SERIES</t>
  </si>
  <si>
    <t>PTS525SM15SMTR2 LFS</t>
  </si>
  <si>
    <t>CKN9104CT-ND</t>
  </si>
  <si>
    <t>490-10728-1-ND</t>
  </si>
  <si>
    <t>GRM188R61C106KAALD</t>
  </si>
  <si>
    <t>Murata</t>
  </si>
  <si>
    <t>Capacitor, 0603 10µF X5R</t>
  </si>
  <si>
    <t>Box hardware</t>
  </si>
  <si>
    <t>1920-1056-ND</t>
  </si>
  <si>
    <t>5308 507</t>
  </si>
  <si>
    <t>Altech Corporation</t>
  </si>
  <si>
    <t>Cable Feedthrough 2.5mm-6.5mm Polyamide PG7 Black</t>
  </si>
  <si>
    <t>CN230-B-100-ND</t>
  </si>
  <si>
    <t>2725-2828-BL-01000-A</t>
  </si>
  <si>
    <t>CNC Tech</t>
  </si>
  <si>
    <t>$0.26/ft</t>
  </si>
  <si>
    <t>Serpac</t>
  </si>
  <si>
    <t>Yellow Plastic case, 8.7Lx7.45Wx3.89H</t>
  </si>
  <si>
    <t>SE120,YL</t>
  </si>
  <si>
    <t>SR-R120-Y-ND</t>
  </si>
  <si>
    <t>TE Connectivity Raychem Cable Protection</t>
  </si>
  <si>
    <t>DWFR-8/2-0-STK-ND</t>
  </si>
  <si>
    <t>DWFR-8/2-0-STK</t>
  </si>
  <si>
    <t>Heat shrink tubing, 0.36" ID before, 0.120" after, adhesive lined 4ft length (outer layer)</t>
  </si>
  <si>
    <t>DWP-125-3/8-0-STK</t>
  </si>
  <si>
    <t>DWP038K-ND</t>
  </si>
  <si>
    <t>FMMT619CT-ND</t>
  </si>
  <si>
    <t>FMMT619TA</t>
  </si>
  <si>
    <t>BJT NPN Transistor 50V 2A SOT23-3 package</t>
  </si>
  <si>
    <t>D-cell battery holder, 4xD</t>
  </si>
  <si>
    <t>Memory Protection Devices</t>
  </si>
  <si>
    <t>BH4DL</t>
  </si>
  <si>
    <t>BH4DL-ND</t>
  </si>
  <si>
    <t>2.10mm ID x 5.50mm OD Power Barrel Connector</t>
  </si>
  <si>
    <t>EP501A</t>
  </si>
  <si>
    <t>EP501A-ND</t>
  </si>
  <si>
    <t>2.10mm male board-mount Power Barrel jack</t>
  </si>
  <si>
    <t>Heat shrink - colored assorted 0.25" ID before</t>
  </si>
  <si>
    <t>Qualtek</t>
  </si>
  <si>
    <t>Q2-F-RK4-1/4-11-6IN-23</t>
  </si>
  <si>
    <t>Q2F18-KIT-ND</t>
  </si>
  <si>
    <t>https://oshstencils.com</t>
  </si>
  <si>
    <t>PG7 thread tap (for cable gland mounts to box)</t>
  </si>
  <si>
    <t>C10</t>
  </si>
  <si>
    <t>PUSHBUTTON_DPST_SMDSMALL</t>
  </si>
  <si>
    <t>Diodes Incorporated</t>
  </si>
  <si>
    <t>Total</t>
  </si>
  <si>
    <t>Hot air soldering station</t>
  </si>
  <si>
    <t>Soldering iron</t>
  </si>
  <si>
    <t>Internet link</t>
  </si>
  <si>
    <t>https://www.sparkfun.com/products/14557</t>
  </si>
  <si>
    <t>https://www.sparkfun.com/products/14734</t>
  </si>
  <si>
    <t>One-time supplies</t>
  </si>
  <si>
    <t>https://www.mcmaster.com/2485A11/</t>
  </si>
  <si>
    <t>McMaster-Carr</t>
  </si>
  <si>
    <t>2485A11</t>
  </si>
  <si>
    <t>Sparkfun</t>
  </si>
  <si>
    <t>303D</t>
  </si>
  <si>
    <t>Weller WE1010</t>
  </si>
  <si>
    <t>Alt. Manu PN</t>
  </si>
  <si>
    <t>Alt. Digikey PN</t>
  </si>
  <si>
    <t>MMBT6429LT1G</t>
  </si>
  <si>
    <t>MMBT6429LT1GOSCT-ND</t>
  </si>
  <si>
    <t>Alt2 Manu PN</t>
  </si>
  <si>
    <t>Alt2 Digikey PN</t>
  </si>
  <si>
    <t>ZXTN25020CFHTACT-ND</t>
  </si>
  <si>
    <t>ZXTN25020CFHTA</t>
  </si>
  <si>
    <t>SSM3J328R,LF</t>
  </si>
  <si>
    <t>SSM3J328RLFCT-ND</t>
  </si>
  <si>
    <t>MCP1700T3302ETTCT-ND</t>
  </si>
  <si>
    <t>Voltage regulator MCP-1700T-3002 3.0V (or 3.3V version)</t>
  </si>
  <si>
    <t>2CTC-R</t>
  </si>
  <si>
    <t>2057-2CTC-RCT-ND</t>
  </si>
  <si>
    <t>DS3231M+TRLCT-ND</t>
  </si>
  <si>
    <t>Real Time Clock, DS3231M+TRL  SO-16 footprint</t>
  </si>
  <si>
    <t>DS3231M+TRL</t>
  </si>
  <si>
    <t>Designator</t>
  </si>
  <si>
    <t>Quantity</t>
  </si>
  <si>
    <t>Designation</t>
  </si>
  <si>
    <t>C55,C56,C8,C66,C53,C65,C62,C23,C3,C59,C58,C6,C54,C69,C52,C50,C9,C64,C4,C57,C61,C63,C5,C7,C60,C51,C68,C67</t>
  </si>
  <si>
    <t>0603</t>
  </si>
  <si>
    <t>R60,R67,R9,R3,R64,R65,R61,R14,R53,R59,R58,R50,R6,R69,R57,R54,R55,R63,R68,R66,R56,R51,R62,R52</t>
  </si>
  <si>
    <t>BUTTON2,BUTTON1</t>
  </si>
  <si>
    <t>HALL6,HALL9,HALL10,HALL11,HALL15,HALL0,HALL12,HALL8,HALL2,HALL7,HALL13,HALL4,HALL1,HALL14,HALL3,HALL5</t>
  </si>
  <si>
    <t>SHIFT_1,SHIFT_0</t>
  </si>
  <si>
    <t>C1,C2</t>
  </si>
  <si>
    <t>PUSHBUTTON_SPST_PTS525_SERIES</t>
  </si>
  <si>
    <t>R15,R4,R5</t>
  </si>
  <si>
    <t>R32,R33,R29,R31</t>
  </si>
  <si>
    <t>CR1220_BATTERY0</t>
  </si>
  <si>
    <t>R1,R2</t>
  </si>
  <si>
    <t>R7,R8</t>
  </si>
  <si>
    <t>MOLEX_KK0</t>
  </si>
  <si>
    <t>Molex KK 2-pin header (optional)</t>
  </si>
  <si>
    <t>UNK2,1MM_JACK0</t>
  </si>
  <si>
    <t>U3</t>
  </si>
  <si>
    <t>SOIC-8_3.9x4.9mm_P1.27mm</t>
  </si>
  <si>
    <t>U2</t>
  </si>
  <si>
    <t>SOIC127P1032X265-16N</t>
  </si>
  <si>
    <t>0.1µF capacitor, 0603 size</t>
  </si>
  <si>
    <t>10k Ω resistor, 0603 size</t>
  </si>
  <si>
    <t>MOSFET-PCHANNEL BSH203</t>
  </si>
  <si>
    <t>MCP1700T-3302E/TT voltage regulator</t>
  </si>
  <si>
    <t>JST-4PINTH_STRAIGHT - JST PH header, 4-pin</t>
  </si>
  <si>
    <t>1µF capacitor, Panasonic Series B</t>
  </si>
  <si>
    <t>10µH inductor, 0805 size</t>
  </si>
  <si>
    <t>AVR_SPI_PRG_6PTH - 2x3 pin header 0.1" spacing</t>
  </si>
  <si>
    <t>100k Ω resistor, 0603 size</t>
  </si>
  <si>
    <t>100 Ω resistor, 0603 size</t>
  </si>
  <si>
    <t>FTDI_HEADER - right angle 1x6 header, 0.1" spacing</t>
  </si>
  <si>
    <t>4.7k Ω resisitor, 0603 size</t>
  </si>
  <si>
    <t>MICROSD_MOLEX_REVERSE SD card slot</t>
  </si>
  <si>
    <t>15k Ω resistor, 0603 size</t>
  </si>
  <si>
    <t>10µF ceramic capacitor, 0603 size</t>
  </si>
  <si>
    <t>DS3231MZ real time clock (or use U2 - DS32313M+)</t>
  </si>
  <si>
    <t>PINHD-1X4LOCK (OLED display header)</t>
  </si>
  <si>
    <t>DS3231M+TRL (or use U3 - DS3231MZ)</t>
  </si>
  <si>
    <t>RED_LED, 0805 size</t>
  </si>
  <si>
    <t>GREEN_LED, 0805 size</t>
  </si>
  <si>
    <t>MusselGapeTracker RevF</t>
  </si>
  <si>
    <t>optional</t>
  </si>
  <si>
    <t>Diymall 0.96" Inch I2c IIC Serial 128x64 Oled LCD LED White Display Module (GND on Pin 1)</t>
  </si>
  <si>
    <t>https://www.amazon.com/gp/product/B076PDVFQD/</t>
  </si>
  <si>
    <t>296-31822-1-ND</t>
  </si>
  <si>
    <t>74HC4067PW,118</t>
  </si>
  <si>
    <t>1727-2042-1-ND</t>
  </si>
  <si>
    <t>74HC4067PW,118 multiplexer 16 channel (24-TSSOP 4.4x7.8mm, 0.65mm pitch)</t>
  </si>
  <si>
    <t>Notes</t>
  </si>
  <si>
    <t>*changed from prior revision</t>
  </si>
  <si>
    <t>ATMEGA328P-AURCT-ND</t>
  </si>
  <si>
    <t>ATMEGA328P-AUR</t>
  </si>
  <si>
    <t>ATMEGA328P-AN-ND</t>
  </si>
  <si>
    <t>ATMEGA328P-AN</t>
  </si>
  <si>
    <t>DS3231SN#</t>
  </si>
  <si>
    <t>DS3231SN#-ND</t>
  </si>
  <si>
    <t>Hall effect sensor board (order in multiples of 3, up to 16 per datalogger)</t>
  </si>
  <si>
    <t>https://oshpark.com/shared_projects/4MzgqBxC</t>
  </si>
  <si>
    <t>https://oshpark.com/shared_projects/NMAsMegv</t>
  </si>
  <si>
    <t>MusselGapeTracker RevH stencil</t>
  </si>
  <si>
    <t>Hall effect sensor board stencil</t>
  </si>
  <si>
    <t>MusselGapeTracker_RevH circuit board (order of 3)</t>
  </si>
  <si>
    <t>Heat shrink 1/4" ID x 4ft - moisture proof adhesive lined, semi-rigid</t>
  </si>
  <si>
    <t>SCL-1/4-0-STK</t>
  </si>
  <si>
    <t>SCL-1/4-0-STK-ND</t>
  </si>
  <si>
    <t>TE Connectivity</t>
  </si>
  <si>
    <t>4061T228</t>
  </si>
  <si>
    <t xml:space="preserve">O-ring 1/8 width dash number 206 - McMasterCarr pk 100 https://www.mcmaster.com/4061t228/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</si>
</sst>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1B95E0"/>
      <name val="Segoe U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0" fontId="2" fillId="0" borderId="0" xfId="0" applyFont="1" applyAlignment="1">
      <alignment wrapText="1"/>
    </xf>
    <xf numFmtId="6" fontId="0" fillId="0" borderId="0" xfId="1" applyNumberFormat="1" applyFont="1"/>
    <xf numFmtId="8" fontId="0" fillId="0" borderId="0" xfId="1" applyNumberFormat="1" applyFont="1"/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2"/>
    <xf numFmtId="0" fontId="8" fillId="0" borderId="0" xfId="0" applyFont="1"/>
    <xf numFmtId="0" fontId="9" fillId="2" borderId="2" xfId="0" applyFont="1" applyFill="1" applyBorder="1"/>
    <xf numFmtId="0" fontId="9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9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2" applyAlignment="1">
      <alignment wrapText="1"/>
    </xf>
    <xf numFmtId="0" fontId="0" fillId="4" borderId="0" xfId="0" applyFill="1"/>
    <xf numFmtId="0" fontId="0" fillId="4" borderId="0" xfId="0" applyFill="1" applyAlignment="1">
      <alignment horizontal="center"/>
    </xf>
    <xf numFmtId="8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e Miller" id="{43A7830C-ADA5-4678-8689-1F455747493A}" userId="S::luke.miller@sdsu.edu::bb1c8025-ae6f-4e8e-a066-8751fe88b68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sselGapeTracker_RevC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2" dT="2022-09-06T21:51:01.61" personId="{43A7830C-ADA5-4678-8689-1F455747493A}" id="{63DF8DC1-5A68-425C-9DC6-05274FCEBD48}">
    <text xml:space="preserve">This needs to be confirmed as being a direct substitute, including fitting in the crimpers.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shpark.com/shared_projects/4MzgqBxC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amazon.com/gp/product/B076PDVFQD/" TargetMode="External"/><Relationship Id="rId1" Type="http://schemas.openxmlformats.org/officeDocument/2006/relationships/hyperlink" Target="https://oshpark.com/shared_projects/NMAsMegv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4"/>
  <sheetViews>
    <sheetView tabSelected="1" workbookViewId="0">
      <pane ySplit="2" topLeftCell="A17" activePane="bottomLeft" state="frozen"/>
      <selection pane="bottomLeft" activeCell="E54" sqref="E54"/>
    </sheetView>
  </sheetViews>
  <sheetFormatPr defaultColWidth="8.81640625" defaultRowHeight="14.5" x14ac:dyDescent="0.35"/>
  <cols>
    <col min="1" max="1" width="52.36328125" style="4" customWidth="1"/>
    <col min="2" max="2" width="23.81640625" customWidth="1"/>
    <col min="3" max="3" width="25.36328125" bestFit="1" customWidth="1"/>
    <col min="4" max="4" width="20.36328125" bestFit="1" customWidth="1"/>
    <col min="5" max="5" width="22.1796875" style="7" customWidth="1"/>
    <col min="6" max="6" width="19.453125" customWidth="1"/>
    <col min="7" max="7" width="10.453125" style="6" customWidth="1"/>
    <col min="8" max="8" width="12.36328125" style="6" customWidth="1"/>
  </cols>
  <sheetData>
    <row r="1" spans="1:13" x14ac:dyDescent="0.35">
      <c r="A1" s="10" t="s">
        <v>408</v>
      </c>
    </row>
    <row r="2" spans="1:13" s="15" customFormat="1" x14ac:dyDescent="0.35">
      <c r="A2" s="14" t="s">
        <v>0</v>
      </c>
      <c r="B2" s="15" t="s">
        <v>1</v>
      </c>
      <c r="C2" s="15" t="s">
        <v>2</v>
      </c>
      <c r="D2" s="16" t="s">
        <v>3</v>
      </c>
      <c r="E2" s="17" t="s">
        <v>4</v>
      </c>
      <c r="F2" s="15" t="s">
        <v>5</v>
      </c>
      <c r="G2" s="18" t="s">
        <v>6</v>
      </c>
      <c r="H2" s="19" t="s">
        <v>12</v>
      </c>
      <c r="I2" s="15" t="s">
        <v>416</v>
      </c>
      <c r="J2" s="15" t="s">
        <v>348</v>
      </c>
      <c r="K2" s="15" t="s">
        <v>349</v>
      </c>
      <c r="L2" s="15" t="s">
        <v>352</v>
      </c>
      <c r="M2" s="15" t="s">
        <v>353</v>
      </c>
    </row>
    <row r="3" spans="1:13" ht="29" x14ac:dyDescent="0.35">
      <c r="A3" s="1" t="s">
        <v>7</v>
      </c>
      <c r="B3" t="s">
        <v>8</v>
      </c>
      <c r="C3" t="s">
        <v>9</v>
      </c>
      <c r="D3" s="2" t="s">
        <v>10</v>
      </c>
      <c r="E3" s="3">
        <v>2</v>
      </c>
      <c r="F3" t="s">
        <v>11</v>
      </c>
      <c r="G3" s="5">
        <v>0.46</v>
      </c>
      <c r="H3" s="6">
        <f>G3*E3</f>
        <v>0.92</v>
      </c>
    </row>
    <row r="4" spans="1:13" x14ac:dyDescent="0.35">
      <c r="A4" s="4" t="s">
        <v>13</v>
      </c>
      <c r="B4" t="s">
        <v>14</v>
      </c>
      <c r="C4" t="s">
        <v>15</v>
      </c>
      <c r="D4" t="s">
        <v>16</v>
      </c>
      <c r="E4" s="7">
        <v>24</v>
      </c>
      <c r="F4" t="s">
        <v>17</v>
      </c>
      <c r="G4" s="6">
        <v>0.1</v>
      </c>
      <c r="H4" s="6">
        <f>G4*E4</f>
        <v>2.4000000000000004</v>
      </c>
    </row>
    <row r="5" spans="1:13" x14ac:dyDescent="0.35">
      <c r="A5" s="4" t="s">
        <v>139</v>
      </c>
      <c r="B5" t="s">
        <v>14</v>
      </c>
      <c r="C5" t="s">
        <v>15</v>
      </c>
      <c r="D5" t="s">
        <v>138</v>
      </c>
      <c r="E5" s="7">
        <v>1</v>
      </c>
      <c r="F5" t="s">
        <v>137</v>
      </c>
      <c r="G5" s="6">
        <v>0.17</v>
      </c>
      <c r="H5" s="6">
        <f>G5*E5</f>
        <v>0.17</v>
      </c>
    </row>
    <row r="6" spans="1:13" x14ac:dyDescent="0.35">
      <c r="A6" s="4" t="s">
        <v>295</v>
      </c>
      <c r="B6" t="s">
        <v>14</v>
      </c>
      <c r="C6" t="s">
        <v>294</v>
      </c>
      <c r="D6" t="s">
        <v>293</v>
      </c>
      <c r="E6" s="7">
        <v>1</v>
      </c>
      <c r="F6" t="s">
        <v>292</v>
      </c>
      <c r="G6" s="6">
        <v>0.39</v>
      </c>
      <c r="H6" s="6">
        <f>G6*E6</f>
        <v>0.39</v>
      </c>
    </row>
    <row r="7" spans="1:13" x14ac:dyDescent="0.35">
      <c r="A7" s="4" t="s">
        <v>18</v>
      </c>
      <c r="B7" t="s">
        <v>19</v>
      </c>
      <c r="C7" t="s">
        <v>20</v>
      </c>
      <c r="D7" t="s">
        <v>21</v>
      </c>
      <c r="E7" s="7">
        <v>2</v>
      </c>
      <c r="F7" t="s">
        <v>22</v>
      </c>
      <c r="G7" s="6">
        <v>0.1</v>
      </c>
      <c r="H7" s="6">
        <f t="shared" ref="H7:H37" si="0">G7*E7</f>
        <v>0.2</v>
      </c>
    </row>
    <row r="8" spans="1:13" x14ac:dyDescent="0.35">
      <c r="A8" s="4" t="s">
        <v>115</v>
      </c>
      <c r="B8" t="s">
        <v>19</v>
      </c>
      <c r="C8" t="s">
        <v>20</v>
      </c>
      <c r="D8" t="s">
        <v>117</v>
      </c>
      <c r="E8" s="7">
        <v>2</v>
      </c>
      <c r="F8" t="s">
        <v>116</v>
      </c>
      <c r="G8" s="6">
        <v>0.1</v>
      </c>
      <c r="H8" s="6">
        <f t="shared" si="0"/>
        <v>0.2</v>
      </c>
    </row>
    <row r="9" spans="1:13" x14ac:dyDescent="0.35">
      <c r="A9" s="4" t="s">
        <v>23</v>
      </c>
      <c r="B9" t="s">
        <v>19</v>
      </c>
      <c r="C9" t="s">
        <v>20</v>
      </c>
      <c r="D9" t="s">
        <v>24</v>
      </c>
      <c r="E9" s="7">
        <v>27</v>
      </c>
      <c r="F9" t="s">
        <v>25</v>
      </c>
      <c r="G9" s="6">
        <v>0.1</v>
      </c>
      <c r="H9" s="6">
        <f t="shared" si="0"/>
        <v>2.7</v>
      </c>
    </row>
    <row r="10" spans="1:13" x14ac:dyDescent="0.35">
      <c r="A10" s="4" t="s">
        <v>27</v>
      </c>
      <c r="B10" t="s">
        <v>19</v>
      </c>
      <c r="C10" t="s">
        <v>20</v>
      </c>
      <c r="D10" t="s">
        <v>29</v>
      </c>
      <c r="E10" s="7">
        <v>1</v>
      </c>
      <c r="F10" t="s">
        <v>28</v>
      </c>
      <c r="G10" s="6">
        <v>0.1</v>
      </c>
      <c r="H10" s="6">
        <f t="shared" si="0"/>
        <v>0.1</v>
      </c>
    </row>
    <row r="11" spans="1:13" x14ac:dyDescent="0.35">
      <c r="A11" s="4" t="s">
        <v>26</v>
      </c>
      <c r="B11" t="s">
        <v>19</v>
      </c>
      <c r="C11" t="s">
        <v>20</v>
      </c>
      <c r="D11" t="s">
        <v>31</v>
      </c>
      <c r="E11" s="7">
        <v>4</v>
      </c>
      <c r="F11" t="s">
        <v>30</v>
      </c>
      <c r="G11" s="6">
        <v>0.1</v>
      </c>
      <c r="H11" s="6">
        <f t="shared" si="0"/>
        <v>0.4</v>
      </c>
    </row>
    <row r="12" spans="1:13" x14ac:dyDescent="0.35">
      <c r="A12" s="4" t="s">
        <v>32</v>
      </c>
      <c r="B12" t="s">
        <v>33</v>
      </c>
      <c r="C12" t="s">
        <v>34</v>
      </c>
      <c r="D12" t="s">
        <v>35</v>
      </c>
      <c r="E12" s="7">
        <v>1</v>
      </c>
      <c r="F12" t="s">
        <v>36</v>
      </c>
      <c r="G12" s="6">
        <v>0.31</v>
      </c>
      <c r="H12" s="6">
        <f t="shared" si="0"/>
        <v>0.31</v>
      </c>
    </row>
    <row r="13" spans="1:13" x14ac:dyDescent="0.35">
      <c r="A13" s="4" t="s">
        <v>37</v>
      </c>
      <c r="B13" t="s">
        <v>33</v>
      </c>
      <c r="C13" t="s">
        <v>34</v>
      </c>
      <c r="D13" t="s">
        <v>38</v>
      </c>
      <c r="E13" s="7">
        <v>1</v>
      </c>
      <c r="F13" t="s">
        <v>39</v>
      </c>
      <c r="G13" s="6">
        <v>0.28999999999999998</v>
      </c>
      <c r="H13" s="6">
        <f t="shared" si="0"/>
        <v>0.28999999999999998</v>
      </c>
    </row>
    <row r="14" spans="1:13" x14ac:dyDescent="0.35">
      <c r="A14" s="4" t="s">
        <v>317</v>
      </c>
      <c r="B14" t="s">
        <v>40</v>
      </c>
      <c r="C14" t="s">
        <v>334</v>
      </c>
      <c r="D14" t="s">
        <v>316</v>
      </c>
      <c r="E14" s="7">
        <v>1</v>
      </c>
      <c r="F14" t="s">
        <v>315</v>
      </c>
      <c r="G14" s="6">
        <v>0.5</v>
      </c>
      <c r="H14" s="6">
        <f t="shared" si="0"/>
        <v>0.5</v>
      </c>
      <c r="J14" t="s">
        <v>350</v>
      </c>
      <c r="K14" t="s">
        <v>351</v>
      </c>
      <c r="L14" t="s">
        <v>355</v>
      </c>
      <c r="M14" t="s">
        <v>354</v>
      </c>
    </row>
    <row r="15" spans="1:13" x14ac:dyDescent="0.35">
      <c r="A15" s="4" t="s">
        <v>41</v>
      </c>
      <c r="B15" t="s">
        <v>42</v>
      </c>
      <c r="C15" t="s">
        <v>43</v>
      </c>
      <c r="D15" t="s">
        <v>44</v>
      </c>
      <c r="E15" s="7">
        <v>3</v>
      </c>
      <c r="F15" t="s">
        <v>45</v>
      </c>
      <c r="G15" s="6">
        <v>0.82</v>
      </c>
      <c r="H15" s="6">
        <f t="shared" si="0"/>
        <v>2.46</v>
      </c>
    </row>
    <row r="16" spans="1:13" x14ac:dyDescent="0.35">
      <c r="A16" s="4" t="s">
        <v>285</v>
      </c>
      <c r="B16" t="s">
        <v>46</v>
      </c>
      <c r="C16" t="s">
        <v>47</v>
      </c>
      <c r="D16" t="s">
        <v>286</v>
      </c>
      <c r="E16" s="7">
        <v>16</v>
      </c>
      <c r="F16" t="s">
        <v>287</v>
      </c>
      <c r="G16" s="6">
        <v>2</v>
      </c>
      <c r="H16" s="6">
        <f t="shared" si="0"/>
        <v>32</v>
      </c>
    </row>
    <row r="17" spans="1:11" x14ac:dyDescent="0.35">
      <c r="A17" s="4" t="s">
        <v>363</v>
      </c>
      <c r="C17" t="s">
        <v>48</v>
      </c>
      <c r="D17" t="s">
        <v>364</v>
      </c>
      <c r="E17" s="7">
        <v>1</v>
      </c>
      <c r="F17" t="s">
        <v>362</v>
      </c>
      <c r="G17" s="6">
        <v>9.7100000000000009</v>
      </c>
      <c r="H17" s="6">
        <f t="shared" si="0"/>
        <v>9.7100000000000009</v>
      </c>
      <c r="J17" t="s">
        <v>422</v>
      </c>
      <c r="K17" t="s">
        <v>423</v>
      </c>
    </row>
    <row r="18" spans="1:11" x14ac:dyDescent="0.35">
      <c r="A18" s="4" t="s">
        <v>49</v>
      </c>
      <c r="B18" t="s">
        <v>50</v>
      </c>
      <c r="C18" t="s">
        <v>51</v>
      </c>
      <c r="D18">
        <v>3000</v>
      </c>
      <c r="E18" s="7">
        <v>1</v>
      </c>
      <c r="F18" t="s">
        <v>52</v>
      </c>
      <c r="G18" s="6">
        <v>0.57999999999999996</v>
      </c>
      <c r="H18" s="6">
        <f t="shared" si="0"/>
        <v>0.57999999999999996</v>
      </c>
    </row>
    <row r="19" spans="1:11" x14ac:dyDescent="0.35">
      <c r="A19" s="4" t="s">
        <v>53</v>
      </c>
      <c r="C19" t="s">
        <v>9</v>
      </c>
      <c r="D19" t="s">
        <v>284</v>
      </c>
      <c r="E19" s="7">
        <v>1</v>
      </c>
      <c r="F19" t="s">
        <v>283</v>
      </c>
      <c r="G19" s="6">
        <v>1</v>
      </c>
      <c r="H19" s="6">
        <f t="shared" si="0"/>
        <v>1</v>
      </c>
    </row>
    <row r="20" spans="1:11" ht="13" customHeight="1" x14ac:dyDescent="0.35">
      <c r="A20" s="4" t="s">
        <v>63</v>
      </c>
      <c r="B20" t="s">
        <v>54</v>
      </c>
      <c r="C20" t="s">
        <v>55</v>
      </c>
      <c r="D20" t="s">
        <v>56</v>
      </c>
      <c r="E20" s="7">
        <v>16</v>
      </c>
      <c r="F20" t="s">
        <v>57</v>
      </c>
      <c r="G20" s="6">
        <v>0.24</v>
      </c>
      <c r="H20" s="6">
        <f t="shared" si="0"/>
        <v>3.84</v>
      </c>
    </row>
    <row r="21" spans="1:11" x14ac:dyDescent="0.35">
      <c r="A21" s="4" t="s">
        <v>66</v>
      </c>
      <c r="C21" t="s">
        <v>55</v>
      </c>
      <c r="D21" t="s">
        <v>65</v>
      </c>
      <c r="E21" s="7">
        <v>16</v>
      </c>
      <c r="F21" t="s">
        <v>64</v>
      </c>
      <c r="G21" s="6">
        <v>0.1</v>
      </c>
      <c r="H21" s="6">
        <f t="shared" si="0"/>
        <v>1.6</v>
      </c>
    </row>
    <row r="22" spans="1:11" x14ac:dyDescent="0.35">
      <c r="A22" s="4" t="s">
        <v>67</v>
      </c>
      <c r="C22" t="s">
        <v>55</v>
      </c>
      <c r="D22" t="s">
        <v>68</v>
      </c>
      <c r="E22" s="7">
        <v>100</v>
      </c>
      <c r="F22" t="s">
        <v>69</v>
      </c>
      <c r="G22" s="6">
        <v>0.1</v>
      </c>
      <c r="H22" s="6">
        <f t="shared" si="0"/>
        <v>10</v>
      </c>
      <c r="J22" t="s">
        <v>360</v>
      </c>
      <c r="K22" t="s">
        <v>361</v>
      </c>
    </row>
    <row r="23" spans="1:11" ht="15" customHeight="1" x14ac:dyDescent="0.35">
      <c r="A23" s="4" t="s">
        <v>59</v>
      </c>
      <c r="B23" t="s">
        <v>58</v>
      </c>
      <c r="C23" t="s">
        <v>60</v>
      </c>
      <c r="D23" t="s">
        <v>61</v>
      </c>
      <c r="E23" s="7">
        <v>1</v>
      </c>
      <c r="F23" t="s">
        <v>62</v>
      </c>
      <c r="G23" s="6">
        <v>0.6</v>
      </c>
      <c r="H23" s="6">
        <f t="shared" si="0"/>
        <v>0.6</v>
      </c>
    </row>
    <row r="24" spans="1:11" x14ac:dyDescent="0.35">
      <c r="A24" s="4" t="s">
        <v>80</v>
      </c>
      <c r="C24" t="s">
        <v>60</v>
      </c>
      <c r="D24" t="s">
        <v>81</v>
      </c>
      <c r="E24" s="7">
        <v>1</v>
      </c>
      <c r="F24" t="s">
        <v>82</v>
      </c>
      <c r="G24" s="6">
        <v>0.74</v>
      </c>
      <c r="H24" s="6">
        <f t="shared" si="0"/>
        <v>0.74</v>
      </c>
    </row>
    <row r="25" spans="1:11" x14ac:dyDescent="0.35">
      <c r="A25" s="4" t="s">
        <v>83</v>
      </c>
      <c r="B25" t="s">
        <v>84</v>
      </c>
      <c r="C25" t="s">
        <v>85</v>
      </c>
      <c r="D25" t="s">
        <v>86</v>
      </c>
      <c r="E25" s="7">
        <v>1</v>
      </c>
      <c r="F25" t="s">
        <v>87</v>
      </c>
      <c r="G25" s="6">
        <v>0.11</v>
      </c>
      <c r="H25" s="6">
        <f t="shared" si="0"/>
        <v>0.11</v>
      </c>
    </row>
    <row r="26" spans="1:11" x14ac:dyDescent="0.35">
      <c r="A26" s="4" t="s">
        <v>88</v>
      </c>
      <c r="B26" t="s">
        <v>89</v>
      </c>
      <c r="C26" t="s">
        <v>72</v>
      </c>
      <c r="D26">
        <v>901310763</v>
      </c>
      <c r="E26" s="7">
        <v>1</v>
      </c>
      <c r="F26" t="s">
        <v>90</v>
      </c>
      <c r="G26" s="6">
        <v>1.38</v>
      </c>
      <c r="H26" s="6">
        <f t="shared" si="0"/>
        <v>1.38</v>
      </c>
    </row>
    <row r="27" spans="1:11" ht="29" x14ac:dyDescent="0.35">
      <c r="A27" s="4" t="s">
        <v>359</v>
      </c>
      <c r="B27" t="s">
        <v>92</v>
      </c>
      <c r="C27" t="s">
        <v>93</v>
      </c>
      <c r="D27" t="s">
        <v>94</v>
      </c>
      <c r="E27" s="7">
        <v>1</v>
      </c>
      <c r="F27" t="s">
        <v>91</v>
      </c>
      <c r="G27" s="6">
        <v>0.38</v>
      </c>
      <c r="H27" s="6">
        <f t="shared" si="0"/>
        <v>0.38</v>
      </c>
      <c r="J27" t="s">
        <v>173</v>
      </c>
      <c r="K27" t="s">
        <v>358</v>
      </c>
    </row>
    <row r="28" spans="1:11" x14ac:dyDescent="0.35">
      <c r="A28" s="4" t="s">
        <v>95</v>
      </c>
      <c r="B28" t="s">
        <v>96</v>
      </c>
      <c r="C28" t="s">
        <v>97</v>
      </c>
      <c r="D28" t="s">
        <v>98</v>
      </c>
      <c r="E28" s="7">
        <v>1</v>
      </c>
      <c r="F28" t="s">
        <v>99</v>
      </c>
      <c r="G28" s="6">
        <v>0.38</v>
      </c>
      <c r="H28" s="6">
        <f t="shared" si="0"/>
        <v>0.38</v>
      </c>
      <c r="J28" t="s">
        <v>356</v>
      </c>
      <c r="K28" t="s">
        <v>357</v>
      </c>
    </row>
    <row r="29" spans="1:11" x14ac:dyDescent="0.35">
      <c r="A29" s="4" t="s">
        <v>101</v>
      </c>
      <c r="B29" t="s">
        <v>102</v>
      </c>
      <c r="C29" t="s">
        <v>103</v>
      </c>
      <c r="D29" t="s">
        <v>100</v>
      </c>
      <c r="E29" s="7">
        <v>2</v>
      </c>
      <c r="F29" t="s">
        <v>412</v>
      </c>
      <c r="G29" s="6">
        <v>0.54</v>
      </c>
      <c r="H29" s="6">
        <f t="shared" si="0"/>
        <v>1.08</v>
      </c>
    </row>
    <row r="30" spans="1:11" x14ac:dyDescent="0.35">
      <c r="A30" s="4" t="s">
        <v>106</v>
      </c>
      <c r="B30" t="s">
        <v>104</v>
      </c>
      <c r="C30" t="s">
        <v>72</v>
      </c>
      <c r="D30">
        <v>5027740891</v>
      </c>
      <c r="E30" s="7">
        <v>1</v>
      </c>
      <c r="F30" t="s">
        <v>105</v>
      </c>
      <c r="G30" s="6">
        <v>3.64</v>
      </c>
      <c r="H30" s="6">
        <f t="shared" si="0"/>
        <v>3.64</v>
      </c>
    </row>
    <row r="31" spans="1:11" x14ac:dyDescent="0.35">
      <c r="A31" t="s">
        <v>415</v>
      </c>
      <c r="C31" s="37" t="s">
        <v>97</v>
      </c>
      <c r="D31" s="37" t="s">
        <v>413</v>
      </c>
      <c r="E31" s="38">
        <v>1</v>
      </c>
      <c r="F31" s="37" t="s">
        <v>414</v>
      </c>
      <c r="G31" s="6">
        <v>1.19</v>
      </c>
      <c r="H31" s="6">
        <f t="shared" si="0"/>
        <v>1.19</v>
      </c>
      <c r="I31" s="37" t="s">
        <v>417</v>
      </c>
    </row>
    <row r="32" spans="1:11" x14ac:dyDescent="0.35">
      <c r="A32" s="4" t="s">
        <v>108</v>
      </c>
      <c r="B32" t="s">
        <v>107</v>
      </c>
      <c r="C32" t="s">
        <v>93</v>
      </c>
      <c r="D32" t="s">
        <v>419</v>
      </c>
      <c r="E32" s="7">
        <v>1</v>
      </c>
      <c r="F32" t="s">
        <v>418</v>
      </c>
      <c r="G32" s="6">
        <v>2.0699999999999998</v>
      </c>
      <c r="H32" s="6">
        <f t="shared" si="0"/>
        <v>2.0699999999999998</v>
      </c>
      <c r="J32" t="s">
        <v>421</v>
      </c>
      <c r="K32" t="s">
        <v>420</v>
      </c>
    </row>
    <row r="33" spans="1:9" x14ac:dyDescent="0.35">
      <c r="A33" s="4" t="s">
        <v>126</v>
      </c>
      <c r="C33" t="s">
        <v>127</v>
      </c>
      <c r="D33">
        <v>8195</v>
      </c>
      <c r="E33" s="7">
        <v>16</v>
      </c>
      <c r="F33" t="s">
        <v>128</v>
      </c>
      <c r="G33" s="6">
        <v>0.23</v>
      </c>
      <c r="H33" s="6">
        <f t="shared" si="0"/>
        <v>3.68</v>
      </c>
    </row>
    <row r="34" spans="1:9" x14ac:dyDescent="0.35">
      <c r="A34" s="4" t="s">
        <v>325</v>
      </c>
      <c r="B34" t="s">
        <v>129</v>
      </c>
      <c r="C34" t="s">
        <v>130</v>
      </c>
      <c r="D34" t="s">
        <v>131</v>
      </c>
      <c r="E34" s="7">
        <v>1</v>
      </c>
      <c r="F34" t="s">
        <v>132</v>
      </c>
      <c r="G34" s="6">
        <v>0.74</v>
      </c>
      <c r="H34" s="6">
        <f t="shared" si="0"/>
        <v>0.74</v>
      </c>
    </row>
    <row r="35" spans="1:9" x14ac:dyDescent="0.35">
      <c r="A35" s="4" t="s">
        <v>322</v>
      </c>
      <c r="C35" t="s">
        <v>319</v>
      </c>
      <c r="D35" t="s">
        <v>323</v>
      </c>
      <c r="E35" s="7">
        <v>1</v>
      </c>
      <c r="F35" t="s">
        <v>324</v>
      </c>
      <c r="G35" s="6">
        <v>1.45</v>
      </c>
      <c r="H35" s="6">
        <f t="shared" si="0"/>
        <v>1.45</v>
      </c>
    </row>
    <row r="36" spans="1:9" x14ac:dyDescent="0.35">
      <c r="A36" s="4" t="s">
        <v>134</v>
      </c>
      <c r="B36" t="s">
        <v>136</v>
      </c>
      <c r="C36" t="s">
        <v>60</v>
      </c>
      <c r="D36" t="s">
        <v>135</v>
      </c>
      <c r="E36" s="7">
        <v>1</v>
      </c>
      <c r="F36" s="22" t="s">
        <v>133</v>
      </c>
      <c r="G36" s="6">
        <v>0.83</v>
      </c>
      <c r="H36" s="6">
        <f t="shared" si="0"/>
        <v>0.83</v>
      </c>
    </row>
    <row r="37" spans="1:9" x14ac:dyDescent="0.35">
      <c r="A37" s="4" t="s">
        <v>288</v>
      </c>
      <c r="B37" t="s">
        <v>289</v>
      </c>
      <c r="D37" s="21" t="s">
        <v>290</v>
      </c>
      <c r="E37" s="7">
        <v>1</v>
      </c>
      <c r="F37" s="21" t="s">
        <v>291</v>
      </c>
      <c r="G37" s="6">
        <v>0.33</v>
      </c>
      <c r="H37" s="6">
        <f t="shared" si="0"/>
        <v>0.33</v>
      </c>
    </row>
    <row r="38" spans="1:9" x14ac:dyDescent="0.35">
      <c r="A38" s="4" t="s">
        <v>70</v>
      </c>
      <c r="B38" t="s">
        <v>71</v>
      </c>
      <c r="C38" t="s">
        <v>72</v>
      </c>
      <c r="D38" t="s">
        <v>73</v>
      </c>
      <c r="E38" s="7">
        <v>1</v>
      </c>
      <c r="F38" t="s">
        <v>74</v>
      </c>
      <c r="G38" s="6">
        <v>0.16</v>
      </c>
      <c r="H38" s="6">
        <f>G38*E38</f>
        <v>0.16</v>
      </c>
      <c r="I38" t="s">
        <v>409</v>
      </c>
    </row>
    <row r="39" spans="1:9" x14ac:dyDescent="0.35">
      <c r="A39" s="4" t="s">
        <v>75</v>
      </c>
      <c r="C39" t="s">
        <v>72</v>
      </c>
      <c r="D39" s="8" t="s">
        <v>79</v>
      </c>
      <c r="E39" s="7">
        <v>1</v>
      </c>
      <c r="F39" t="s">
        <v>78</v>
      </c>
      <c r="G39" s="6">
        <v>0.17</v>
      </c>
      <c r="H39" s="6">
        <f>G39*E39</f>
        <v>0.17</v>
      </c>
      <c r="I39" t="s">
        <v>409</v>
      </c>
    </row>
    <row r="40" spans="1:9" x14ac:dyDescent="0.35">
      <c r="A40" s="4" t="s">
        <v>76</v>
      </c>
      <c r="C40" t="s">
        <v>72</v>
      </c>
      <c r="D40">
        <v>469990101</v>
      </c>
      <c r="E40" s="7">
        <v>10</v>
      </c>
      <c r="F40" t="s">
        <v>77</v>
      </c>
      <c r="G40" s="6">
        <v>0.23</v>
      </c>
      <c r="H40" s="6">
        <f>G40*E40</f>
        <v>2.3000000000000003</v>
      </c>
      <c r="I40" t="s">
        <v>409</v>
      </c>
    </row>
    <row r="41" spans="1:9" x14ac:dyDescent="0.35">
      <c r="D41" s="21"/>
      <c r="F41" s="21"/>
    </row>
    <row r="42" spans="1:9" x14ac:dyDescent="0.35">
      <c r="G42" s="19" t="s">
        <v>124</v>
      </c>
      <c r="H42" s="19">
        <f>SUM(H3:H37)</f>
        <v>88.369999999999976</v>
      </c>
      <c r="I42" t="s">
        <v>125</v>
      </c>
    </row>
    <row r="43" spans="1:9" x14ac:dyDescent="0.35">
      <c r="A43" s="10" t="s">
        <v>112</v>
      </c>
    </row>
    <row r="44" spans="1:9" x14ac:dyDescent="0.35">
      <c r="A44" s="4" t="s">
        <v>113</v>
      </c>
      <c r="C44" t="s">
        <v>303</v>
      </c>
      <c r="D44" t="s">
        <v>302</v>
      </c>
      <c r="F44" t="s">
        <v>301</v>
      </c>
      <c r="G44" s="6" t="s">
        <v>304</v>
      </c>
      <c r="H44" s="12">
        <v>4.62</v>
      </c>
      <c r="I44" t="s">
        <v>123</v>
      </c>
    </row>
    <row r="45" spans="1:9" x14ac:dyDescent="0.35">
      <c r="H45" s="12"/>
    </row>
    <row r="46" spans="1:9" x14ac:dyDescent="0.35">
      <c r="A46" s="10" t="s">
        <v>296</v>
      </c>
      <c r="H46" s="12"/>
    </row>
    <row r="47" spans="1:9" x14ac:dyDescent="0.35">
      <c r="A47" s="4" t="s">
        <v>300</v>
      </c>
      <c r="C47" t="s">
        <v>299</v>
      </c>
      <c r="D47" t="s">
        <v>298</v>
      </c>
      <c r="E47" s="7">
        <v>16</v>
      </c>
      <c r="F47" t="s">
        <v>297</v>
      </c>
      <c r="G47" s="6">
        <v>1.31</v>
      </c>
      <c r="H47" s="6">
        <f t="shared" ref="H47:H52" si="1">G47*E47</f>
        <v>20.96</v>
      </c>
    </row>
    <row r="48" spans="1:9" x14ac:dyDescent="0.35">
      <c r="A48" s="4" t="s">
        <v>306</v>
      </c>
      <c r="C48" t="s">
        <v>305</v>
      </c>
      <c r="D48" t="s">
        <v>307</v>
      </c>
      <c r="E48" s="7">
        <v>1</v>
      </c>
      <c r="F48" t="s">
        <v>308</v>
      </c>
      <c r="G48" s="6">
        <v>18.28</v>
      </c>
      <c r="H48" s="6">
        <f t="shared" si="1"/>
        <v>18.28</v>
      </c>
    </row>
    <row r="49" spans="1:11" ht="29" x14ac:dyDescent="0.35">
      <c r="A49" s="4" t="s">
        <v>430</v>
      </c>
      <c r="C49" t="s">
        <v>309</v>
      </c>
      <c r="D49" t="s">
        <v>311</v>
      </c>
      <c r="E49" s="7">
        <v>1</v>
      </c>
      <c r="F49" t="s">
        <v>310</v>
      </c>
      <c r="G49" s="6">
        <v>10.81</v>
      </c>
      <c r="H49" s="6">
        <f t="shared" si="1"/>
        <v>10.81</v>
      </c>
    </row>
    <row r="50" spans="1:11" ht="29" x14ac:dyDescent="0.35">
      <c r="A50" s="4" t="s">
        <v>312</v>
      </c>
      <c r="C50" t="s">
        <v>309</v>
      </c>
      <c r="D50" t="s">
        <v>313</v>
      </c>
      <c r="E50" s="7">
        <v>1</v>
      </c>
      <c r="F50" t="s">
        <v>314</v>
      </c>
      <c r="G50" s="6">
        <v>7.8</v>
      </c>
      <c r="H50" s="6">
        <f t="shared" si="1"/>
        <v>7.8</v>
      </c>
    </row>
    <row r="51" spans="1:11" ht="29" x14ac:dyDescent="0.35">
      <c r="A51" s="4" t="s">
        <v>430</v>
      </c>
      <c r="C51" t="s">
        <v>433</v>
      </c>
      <c r="D51" t="s">
        <v>431</v>
      </c>
      <c r="E51">
        <v>1</v>
      </c>
      <c r="F51" t="s">
        <v>432</v>
      </c>
    </row>
    <row r="52" spans="1:11" x14ac:dyDescent="0.35">
      <c r="A52" s="4" t="s">
        <v>326</v>
      </c>
      <c r="C52" t="s">
        <v>327</v>
      </c>
      <c r="D52" t="s">
        <v>328</v>
      </c>
      <c r="E52" s="7">
        <v>1</v>
      </c>
      <c r="F52" t="s">
        <v>329</v>
      </c>
      <c r="G52" s="6">
        <v>2.19</v>
      </c>
      <c r="H52" s="6">
        <f t="shared" si="1"/>
        <v>2.19</v>
      </c>
    </row>
    <row r="53" spans="1:11" x14ac:dyDescent="0.35">
      <c r="A53" s="4" t="s">
        <v>318</v>
      </c>
      <c r="C53" t="s">
        <v>319</v>
      </c>
      <c r="D53" t="s">
        <v>320</v>
      </c>
      <c r="E53" s="7">
        <v>1</v>
      </c>
      <c r="F53" t="s">
        <v>321</v>
      </c>
      <c r="G53" s="6">
        <v>3.51</v>
      </c>
      <c r="H53" s="6">
        <f>G53*E53</f>
        <v>3.51</v>
      </c>
    </row>
    <row r="54" spans="1:11" ht="30.5" customHeight="1" x14ac:dyDescent="0.35">
      <c r="A54" s="4" t="s">
        <v>435</v>
      </c>
      <c r="C54" t="s">
        <v>434</v>
      </c>
      <c r="D54" t="s">
        <v>434</v>
      </c>
      <c r="E54" s="7">
        <v>16</v>
      </c>
    </row>
    <row r="56" spans="1:11" ht="18.5" x14ac:dyDescent="0.45">
      <c r="A56" s="13" t="s">
        <v>114</v>
      </c>
    </row>
    <row r="57" spans="1:11" ht="17.25" customHeight="1" x14ac:dyDescent="0.35">
      <c r="A57" s="4" t="s">
        <v>429</v>
      </c>
      <c r="C57" s="23" t="s">
        <v>426</v>
      </c>
      <c r="E57" s="7">
        <v>1</v>
      </c>
      <c r="G57" s="11">
        <v>45.2</v>
      </c>
      <c r="H57" s="11">
        <f>G57/3</f>
        <v>15.066666666666668</v>
      </c>
      <c r="I57" t="s">
        <v>122</v>
      </c>
    </row>
    <row r="58" spans="1:11" ht="28" customHeight="1" x14ac:dyDescent="0.35">
      <c r="A58" s="4" t="s">
        <v>424</v>
      </c>
      <c r="C58" s="23" t="s">
        <v>425</v>
      </c>
      <c r="E58" s="7">
        <v>16</v>
      </c>
      <c r="G58" s="12">
        <v>0.5</v>
      </c>
      <c r="H58" s="11">
        <f>G58*E58</f>
        <v>8</v>
      </c>
      <c r="K58" s="39"/>
    </row>
    <row r="59" spans="1:11" ht="17.25" customHeight="1" x14ac:dyDescent="0.35">
      <c r="C59" s="23"/>
      <c r="G59" s="11"/>
      <c r="H59" s="11"/>
    </row>
    <row r="60" spans="1:11" ht="18.5" x14ac:dyDescent="0.45">
      <c r="A60" s="13" t="s">
        <v>118</v>
      </c>
      <c r="G60" s="11"/>
    </row>
    <row r="61" spans="1:11" x14ac:dyDescent="0.35">
      <c r="A61" s="4" t="s">
        <v>427</v>
      </c>
      <c r="C61" t="s">
        <v>330</v>
      </c>
      <c r="E61" s="7">
        <v>1</v>
      </c>
      <c r="G61" s="11">
        <v>20</v>
      </c>
      <c r="H61" s="11">
        <f>G61*0</f>
        <v>0</v>
      </c>
      <c r="I61" t="s">
        <v>121</v>
      </c>
    </row>
    <row r="62" spans="1:11" x14ac:dyDescent="0.35">
      <c r="A62" s="4" t="s">
        <v>428</v>
      </c>
      <c r="C62" t="s">
        <v>330</v>
      </c>
      <c r="E62" s="7">
        <v>1</v>
      </c>
    </row>
    <row r="63" spans="1:11" x14ac:dyDescent="0.35">
      <c r="C63" s="23"/>
      <c r="G63" s="11"/>
      <c r="H63" s="11"/>
    </row>
    <row r="64" spans="1:11" ht="18.5" x14ac:dyDescent="0.45">
      <c r="A64" s="13" t="s">
        <v>109</v>
      </c>
      <c r="E64"/>
      <c r="F64" s="9" t="s">
        <v>338</v>
      </c>
    </row>
    <row r="65" spans="1:9" ht="43.5" x14ac:dyDescent="0.35">
      <c r="A65" s="4" t="s">
        <v>410</v>
      </c>
      <c r="E65" s="7">
        <v>1</v>
      </c>
      <c r="F65" s="36" t="s">
        <v>411</v>
      </c>
      <c r="G65" s="6">
        <v>9.99</v>
      </c>
      <c r="H65" s="6">
        <f>G65*E65</f>
        <v>9.99</v>
      </c>
    </row>
    <row r="66" spans="1:9" x14ac:dyDescent="0.35">
      <c r="A66" s="4" t="s">
        <v>120</v>
      </c>
      <c r="E66" s="7">
        <v>1</v>
      </c>
      <c r="F66" s="4" t="s">
        <v>119</v>
      </c>
      <c r="G66" s="6">
        <v>6.99</v>
      </c>
      <c r="H66" s="6">
        <f t="shared" ref="H66" si="2">G66*E66</f>
        <v>6.99</v>
      </c>
    </row>
    <row r="67" spans="1:9" x14ac:dyDescent="0.35">
      <c r="A67"/>
      <c r="E67"/>
    </row>
    <row r="68" spans="1:9" x14ac:dyDescent="0.35">
      <c r="A68"/>
      <c r="E68"/>
      <c r="G68" s="19" t="s">
        <v>335</v>
      </c>
      <c r="H68" s="12">
        <f>SUM(H44:H66,H3:H37)</f>
        <v>196.5866666666667</v>
      </c>
    </row>
    <row r="69" spans="1:9" ht="18.5" x14ac:dyDescent="0.45">
      <c r="A69" s="13" t="s">
        <v>341</v>
      </c>
      <c r="E69"/>
    </row>
    <row r="70" spans="1:9" ht="29" x14ac:dyDescent="0.35">
      <c r="A70" t="s">
        <v>110</v>
      </c>
      <c r="E70" s="7">
        <v>1</v>
      </c>
      <c r="F70" s="4" t="s">
        <v>111</v>
      </c>
      <c r="G70" s="6">
        <v>44.22</v>
      </c>
      <c r="H70" s="12">
        <f>G70*0</f>
        <v>0</v>
      </c>
      <c r="I70" t="s">
        <v>121</v>
      </c>
    </row>
    <row r="71" spans="1:9" x14ac:dyDescent="0.35">
      <c r="A71" s="4" t="s">
        <v>331</v>
      </c>
      <c r="C71" t="s">
        <v>343</v>
      </c>
      <c r="D71" t="s">
        <v>344</v>
      </c>
      <c r="E71" s="7">
        <v>1</v>
      </c>
      <c r="F71" t="s">
        <v>342</v>
      </c>
      <c r="G71" s="6">
        <v>64.5</v>
      </c>
      <c r="I71" t="s">
        <v>121</v>
      </c>
    </row>
    <row r="72" spans="1:9" x14ac:dyDescent="0.35">
      <c r="A72" s="4" t="s">
        <v>336</v>
      </c>
      <c r="C72" t="s">
        <v>345</v>
      </c>
      <c r="D72" t="s">
        <v>346</v>
      </c>
      <c r="E72" s="7">
        <v>1</v>
      </c>
      <c r="F72" t="s">
        <v>339</v>
      </c>
      <c r="G72" s="6">
        <v>129.94999999999999</v>
      </c>
    </row>
    <row r="73" spans="1:9" ht="16.5" x14ac:dyDescent="0.45">
      <c r="A73" s="4" t="s">
        <v>337</v>
      </c>
      <c r="C73" t="s">
        <v>345</v>
      </c>
      <c r="D73" t="s">
        <v>347</v>
      </c>
      <c r="E73" s="7">
        <v>1</v>
      </c>
      <c r="F73" s="24" t="s">
        <v>340</v>
      </c>
      <c r="G73" s="6">
        <v>129</v>
      </c>
    </row>
    <row r="74" spans="1:9" x14ac:dyDescent="0.35">
      <c r="G74" s="19"/>
    </row>
  </sheetData>
  <conditionalFormatting sqref="B2:B3">
    <cfRule type="cellIs" dxfId="2" priority="1" operator="equal">
      <formula>"yes"</formula>
    </cfRule>
    <cfRule type="containsText" dxfId="1" priority="2" operator="containsText" text="alternate">
      <formula>NOT(ISERROR(SEARCH("alternate",B2)))</formula>
    </cfRule>
    <cfRule type="containsText" dxfId="0" priority="3" operator="containsText" text="main">
      <formula>NOT(ISERROR(SEARCH("main",B2)))</formula>
    </cfRule>
  </conditionalFormatting>
  <hyperlinks>
    <hyperlink ref="C57" r:id="rId1" xr:uid="{00000000-0004-0000-0000-000000000000}"/>
    <hyperlink ref="F65" r:id="rId2" xr:uid="{67448854-A366-4062-8C25-6B79CA0C5B75}"/>
    <hyperlink ref="C58" r:id="rId3" xr:uid="{01278BAA-72A8-4F07-B69E-698B3A7AE6BF}"/>
  </hyperlinks>
  <printOptions gridLines="1"/>
  <pageMargins left="0.7" right="0.7" top="0.75" bottom="0.75" header="0.3" footer="0.3"/>
  <pageSetup scale="47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A15" sqref="A15"/>
    </sheetView>
  </sheetViews>
  <sheetFormatPr defaultColWidth="8.81640625" defaultRowHeight="14.5" x14ac:dyDescent="0.35"/>
  <cols>
    <col min="1" max="1" width="12.1796875" style="7" bestFit="1" customWidth="1"/>
    <col min="2" max="2" width="16.1796875" style="7" bestFit="1" customWidth="1"/>
    <col min="3" max="3" width="17.81640625" bestFit="1" customWidth="1"/>
    <col min="4" max="4" width="31.453125" bestFit="1" customWidth="1"/>
  </cols>
  <sheetData>
    <row r="1" spans="1:4" x14ac:dyDescent="0.35">
      <c r="A1" s="20" t="s">
        <v>197</v>
      </c>
      <c r="B1" s="20" t="s">
        <v>198</v>
      </c>
      <c r="C1" s="15" t="s">
        <v>200</v>
      </c>
      <c r="D1" s="15" t="s">
        <v>141</v>
      </c>
    </row>
    <row r="2" spans="1:4" x14ac:dyDescent="0.35">
      <c r="A2" s="7">
        <v>1</v>
      </c>
      <c r="B2" s="7" t="s">
        <v>199</v>
      </c>
      <c r="C2" t="s">
        <v>201</v>
      </c>
      <c r="D2" t="s">
        <v>254</v>
      </c>
    </row>
    <row r="3" spans="1:4" x14ac:dyDescent="0.35">
      <c r="A3" s="7">
        <v>2</v>
      </c>
      <c r="B3" s="7" t="s">
        <v>203</v>
      </c>
      <c r="C3" t="s">
        <v>202</v>
      </c>
      <c r="D3" t="s">
        <v>274</v>
      </c>
    </row>
    <row r="4" spans="1:4" x14ac:dyDescent="0.35">
      <c r="A4" s="7">
        <v>3</v>
      </c>
      <c r="B4" s="7" t="s">
        <v>204</v>
      </c>
      <c r="C4" t="s">
        <v>204</v>
      </c>
      <c r="D4" t="s">
        <v>256</v>
      </c>
    </row>
    <row r="5" spans="1:4" x14ac:dyDescent="0.35">
      <c r="A5" s="7">
        <v>4</v>
      </c>
      <c r="B5" s="7" t="s">
        <v>205</v>
      </c>
      <c r="C5" t="s">
        <v>205</v>
      </c>
      <c r="D5" t="s">
        <v>257</v>
      </c>
    </row>
    <row r="6" spans="1:4" x14ac:dyDescent="0.35">
      <c r="A6" s="7">
        <v>5</v>
      </c>
      <c r="B6" s="7" t="s">
        <v>204</v>
      </c>
      <c r="C6" t="s">
        <v>204</v>
      </c>
      <c r="D6" t="s">
        <v>256</v>
      </c>
    </row>
    <row r="7" spans="1:4" x14ac:dyDescent="0.35">
      <c r="A7" s="7">
        <v>6</v>
      </c>
      <c r="B7" s="7" t="s">
        <v>205</v>
      </c>
      <c r="C7" t="s">
        <v>205</v>
      </c>
      <c r="D7" t="s">
        <v>257</v>
      </c>
    </row>
    <row r="8" spans="1:4" x14ac:dyDescent="0.35">
      <c r="A8" s="7">
        <v>7</v>
      </c>
      <c r="B8" s="7" t="s">
        <v>206</v>
      </c>
      <c r="C8" t="s">
        <v>207</v>
      </c>
      <c r="D8" t="s">
        <v>258</v>
      </c>
    </row>
    <row r="9" spans="1:4" x14ac:dyDescent="0.35">
      <c r="A9" s="7">
        <v>8</v>
      </c>
      <c r="B9" s="7" t="s">
        <v>208</v>
      </c>
      <c r="C9" t="s">
        <v>209</v>
      </c>
      <c r="D9" t="s">
        <v>259</v>
      </c>
    </row>
    <row r="10" spans="1:4" x14ac:dyDescent="0.35">
      <c r="A10" s="7">
        <v>9</v>
      </c>
      <c r="B10" s="7" t="s">
        <v>210</v>
      </c>
      <c r="C10" t="s">
        <v>211</v>
      </c>
      <c r="D10" t="s">
        <v>260</v>
      </c>
    </row>
    <row r="11" spans="1:4" x14ac:dyDescent="0.35">
      <c r="A11" s="7">
        <v>10</v>
      </c>
      <c r="B11" s="7" t="s">
        <v>212</v>
      </c>
      <c r="C11" t="s">
        <v>213</v>
      </c>
      <c r="D11" t="s">
        <v>261</v>
      </c>
    </row>
    <row r="12" spans="1:4" x14ac:dyDescent="0.35">
      <c r="A12" s="7">
        <v>11</v>
      </c>
      <c r="B12" s="7" t="s">
        <v>215</v>
      </c>
      <c r="C12" t="s">
        <v>214</v>
      </c>
      <c r="D12" t="s">
        <v>262</v>
      </c>
    </row>
    <row r="13" spans="1:4" x14ac:dyDescent="0.35">
      <c r="A13" s="7">
        <v>12</v>
      </c>
      <c r="B13" s="7" t="s">
        <v>216</v>
      </c>
      <c r="C13" t="s">
        <v>217</v>
      </c>
      <c r="D13" t="s">
        <v>263</v>
      </c>
    </row>
    <row r="14" spans="1:4" x14ac:dyDescent="0.35">
      <c r="A14" s="7">
        <v>13</v>
      </c>
      <c r="B14" s="7" t="s">
        <v>218</v>
      </c>
      <c r="C14" t="s">
        <v>219</v>
      </c>
      <c r="D14" t="s">
        <v>264</v>
      </c>
    </row>
    <row r="15" spans="1:4" x14ac:dyDescent="0.35">
      <c r="A15" s="7">
        <v>14</v>
      </c>
      <c r="B15" s="7" t="s">
        <v>220</v>
      </c>
      <c r="C15" t="s">
        <v>221</v>
      </c>
      <c r="D15" t="s">
        <v>265</v>
      </c>
    </row>
    <row r="16" spans="1:4" x14ac:dyDescent="0.35">
      <c r="A16" s="7">
        <v>15</v>
      </c>
      <c r="B16" s="7" t="s">
        <v>222</v>
      </c>
      <c r="C16" t="s">
        <v>223</v>
      </c>
      <c r="D16" t="s">
        <v>282</v>
      </c>
    </row>
    <row r="17" spans="1:4" x14ac:dyDescent="0.35">
      <c r="A17" s="7">
        <v>16</v>
      </c>
      <c r="B17" s="7" t="s">
        <v>224</v>
      </c>
      <c r="C17" t="s">
        <v>225</v>
      </c>
      <c r="D17" t="s">
        <v>266</v>
      </c>
    </row>
    <row r="18" spans="1:4" x14ac:dyDescent="0.35">
      <c r="A18" s="7">
        <v>17</v>
      </c>
      <c r="B18" s="7" t="s">
        <v>226</v>
      </c>
      <c r="C18" t="s">
        <v>227</v>
      </c>
      <c r="D18" t="s">
        <v>281</v>
      </c>
    </row>
    <row r="19" spans="1:4" x14ac:dyDescent="0.35">
      <c r="A19" s="7">
        <v>18</v>
      </c>
      <c r="B19" s="7" t="s">
        <v>228</v>
      </c>
      <c r="C19" t="s">
        <v>228</v>
      </c>
      <c r="D19" t="s">
        <v>267</v>
      </c>
    </row>
    <row r="20" spans="1:4" x14ac:dyDescent="0.35">
      <c r="A20" s="7">
        <v>19</v>
      </c>
      <c r="B20" s="7" t="s">
        <v>229</v>
      </c>
      <c r="C20" t="s">
        <v>230</v>
      </c>
      <c r="D20" t="s">
        <v>268</v>
      </c>
    </row>
    <row r="21" spans="1:4" x14ac:dyDescent="0.35">
      <c r="A21" s="7">
        <v>20</v>
      </c>
      <c r="B21" s="7" t="s">
        <v>231</v>
      </c>
      <c r="C21" t="s">
        <v>231</v>
      </c>
      <c r="D21" t="s">
        <v>269</v>
      </c>
    </row>
    <row r="22" spans="1:4" x14ac:dyDescent="0.35">
      <c r="A22" s="7">
        <v>21</v>
      </c>
      <c r="B22" s="7" t="s">
        <v>232</v>
      </c>
      <c r="C22" t="s">
        <v>232</v>
      </c>
      <c r="D22" t="s">
        <v>270</v>
      </c>
    </row>
    <row r="23" spans="1:4" x14ac:dyDescent="0.35">
      <c r="A23" s="7">
        <v>22</v>
      </c>
      <c r="B23" s="7" t="s">
        <v>233</v>
      </c>
      <c r="C23" t="s">
        <v>234</v>
      </c>
      <c r="D23" t="s">
        <v>271</v>
      </c>
    </row>
    <row r="24" spans="1:4" x14ac:dyDescent="0.35">
      <c r="A24" s="7">
        <v>23</v>
      </c>
      <c r="B24" s="7" t="s">
        <v>235</v>
      </c>
      <c r="C24" t="s">
        <v>236</v>
      </c>
      <c r="D24" t="s">
        <v>272</v>
      </c>
    </row>
    <row r="25" spans="1:4" x14ac:dyDescent="0.35">
      <c r="A25" s="7">
        <v>24</v>
      </c>
      <c r="B25" s="7" t="s">
        <v>237</v>
      </c>
      <c r="C25" t="s">
        <v>238</v>
      </c>
      <c r="D25" t="s">
        <v>280</v>
      </c>
    </row>
    <row r="26" spans="1:4" x14ac:dyDescent="0.35">
      <c r="A26" s="7">
        <v>25</v>
      </c>
      <c r="B26" s="7" t="s">
        <v>239</v>
      </c>
      <c r="C26" t="s">
        <v>240</v>
      </c>
      <c r="D26" t="s">
        <v>279</v>
      </c>
    </row>
    <row r="27" spans="1:4" x14ac:dyDescent="0.35">
      <c r="A27" s="7">
        <v>26</v>
      </c>
      <c r="B27" s="7" t="s">
        <v>241</v>
      </c>
      <c r="C27" t="s">
        <v>242</v>
      </c>
      <c r="D27" t="s">
        <v>273</v>
      </c>
    </row>
    <row r="28" spans="1:4" x14ac:dyDescent="0.35">
      <c r="A28" s="7">
        <v>27</v>
      </c>
      <c r="B28" s="7" t="s">
        <v>243</v>
      </c>
      <c r="C28" t="s">
        <v>244</v>
      </c>
      <c r="D28" t="s">
        <v>275</v>
      </c>
    </row>
    <row r="29" spans="1:4" x14ac:dyDescent="0.35">
      <c r="A29" s="7">
        <v>28</v>
      </c>
      <c r="B29" s="7" t="s">
        <v>245</v>
      </c>
      <c r="C29" t="s">
        <v>246</v>
      </c>
      <c r="D29" t="s">
        <v>276</v>
      </c>
    </row>
    <row r="30" spans="1:4" x14ac:dyDescent="0.35">
      <c r="A30" s="7">
        <v>29</v>
      </c>
      <c r="B30" s="7" t="s">
        <v>247</v>
      </c>
      <c r="C30" t="s">
        <v>186</v>
      </c>
      <c r="D30" t="s">
        <v>277</v>
      </c>
    </row>
    <row r="31" spans="1:4" x14ac:dyDescent="0.35">
      <c r="A31" s="7">
        <v>30</v>
      </c>
      <c r="B31" s="7" t="s">
        <v>248</v>
      </c>
      <c r="C31" t="s">
        <v>249</v>
      </c>
      <c r="D31" t="s">
        <v>278</v>
      </c>
    </row>
    <row r="32" spans="1:4" x14ac:dyDescent="0.35">
      <c r="A32" s="7">
        <v>31</v>
      </c>
      <c r="B32" s="7" t="s">
        <v>250</v>
      </c>
      <c r="C32" t="s">
        <v>251</v>
      </c>
      <c r="D32" t="s">
        <v>278</v>
      </c>
    </row>
    <row r="33" spans="1:4" x14ac:dyDescent="0.35">
      <c r="A33" s="7">
        <v>32</v>
      </c>
      <c r="B33" s="7" t="s">
        <v>252</v>
      </c>
      <c r="C33" t="s">
        <v>253</v>
      </c>
      <c r="D33" t="s">
        <v>255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6"/>
  <sheetViews>
    <sheetView topLeftCell="A13" workbookViewId="0">
      <selection activeCell="A13" sqref="A13:XFD13"/>
    </sheetView>
  </sheetViews>
  <sheetFormatPr defaultColWidth="8.81640625" defaultRowHeight="14.5" x14ac:dyDescent="0.35"/>
  <cols>
    <col min="1" max="1" width="42.6328125" customWidth="1"/>
    <col min="2" max="2" width="35.453125" bestFit="1" customWidth="1"/>
    <col min="3" max="3" width="11" style="7" customWidth="1"/>
    <col min="4" max="4" width="38.453125" bestFit="1" customWidth="1"/>
    <col min="5" max="5" width="80.6328125" bestFit="1" customWidth="1"/>
    <col min="6" max="6" width="6.6328125" bestFit="1" customWidth="1"/>
    <col min="7" max="7" width="18.36328125" bestFit="1" customWidth="1"/>
    <col min="8" max="8" width="11.36328125" bestFit="1" customWidth="1"/>
    <col min="9" max="9" width="11.6328125" bestFit="1" customWidth="1"/>
    <col min="10" max="10" width="8.453125" bestFit="1" customWidth="1"/>
    <col min="11" max="11" width="11.81640625" bestFit="1" customWidth="1"/>
    <col min="12" max="12" width="11.453125" bestFit="1" customWidth="1"/>
    <col min="13" max="13" width="9.1796875" bestFit="1" customWidth="1"/>
    <col min="14" max="14" width="12.1796875" bestFit="1" customWidth="1"/>
    <col min="15" max="15" width="8.1796875" bestFit="1" customWidth="1"/>
  </cols>
  <sheetData>
    <row r="1" spans="1:15" x14ac:dyDescent="0.35">
      <c r="A1" s="25" t="s">
        <v>365</v>
      </c>
      <c r="B1" s="26" t="s">
        <v>140</v>
      </c>
      <c r="C1" s="33" t="s">
        <v>366</v>
      </c>
      <c r="D1" s="26" t="s">
        <v>367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</row>
    <row r="2" spans="1:15" ht="43.5" x14ac:dyDescent="0.35">
      <c r="A2" s="31" t="s">
        <v>368</v>
      </c>
      <c r="B2" s="28" t="s">
        <v>369</v>
      </c>
      <c r="C2" s="34">
        <v>28</v>
      </c>
      <c r="D2" s="28" t="s">
        <v>388</v>
      </c>
    </row>
    <row r="3" spans="1:15" x14ac:dyDescent="0.35">
      <c r="A3" s="27" t="s">
        <v>332</v>
      </c>
      <c r="B3" s="28" t="s">
        <v>369</v>
      </c>
      <c r="C3" s="34">
        <v>1</v>
      </c>
      <c r="D3" s="28" t="s">
        <v>402</v>
      </c>
    </row>
    <row r="4" spans="1:15" x14ac:dyDescent="0.35">
      <c r="A4" s="29" t="s">
        <v>374</v>
      </c>
      <c r="B4" s="30" t="s">
        <v>159</v>
      </c>
      <c r="C4" s="35">
        <v>2</v>
      </c>
      <c r="D4" s="30" t="s">
        <v>393</v>
      </c>
    </row>
    <row r="5" spans="1:15" x14ac:dyDescent="0.35">
      <c r="A5" s="29" t="s">
        <v>379</v>
      </c>
      <c r="B5" s="30" t="s">
        <v>183</v>
      </c>
      <c r="C5" s="35">
        <v>2</v>
      </c>
      <c r="D5" s="30" t="s">
        <v>397</v>
      </c>
    </row>
    <row r="6" spans="1:15" x14ac:dyDescent="0.35">
      <c r="A6" s="29" t="s">
        <v>380</v>
      </c>
      <c r="B6" s="30" t="s">
        <v>183</v>
      </c>
      <c r="C6" s="35">
        <v>2</v>
      </c>
      <c r="D6" s="30" t="s">
        <v>399</v>
      </c>
    </row>
    <row r="7" spans="1:15" x14ac:dyDescent="0.35">
      <c r="A7" s="27" t="s">
        <v>185</v>
      </c>
      <c r="B7" s="28" t="s">
        <v>183</v>
      </c>
      <c r="C7" s="34">
        <v>1</v>
      </c>
      <c r="D7" s="28" t="s">
        <v>401</v>
      </c>
    </row>
    <row r="8" spans="1:15" ht="29" x14ac:dyDescent="0.35">
      <c r="A8" s="32" t="s">
        <v>370</v>
      </c>
      <c r="B8" s="30" t="s">
        <v>183</v>
      </c>
      <c r="C8" s="35">
        <v>24</v>
      </c>
      <c r="D8" s="30" t="s">
        <v>389</v>
      </c>
    </row>
    <row r="9" spans="1:15" x14ac:dyDescent="0.35">
      <c r="A9" s="29" t="s">
        <v>377</v>
      </c>
      <c r="B9" s="30" t="s">
        <v>183</v>
      </c>
      <c r="C9" s="35">
        <v>4</v>
      </c>
      <c r="D9" s="30" t="s">
        <v>389</v>
      </c>
    </row>
    <row r="10" spans="1:15" x14ac:dyDescent="0.35">
      <c r="A10" s="29" t="s">
        <v>184</v>
      </c>
      <c r="B10" s="30" t="s">
        <v>183</v>
      </c>
      <c r="C10" s="35">
        <v>1</v>
      </c>
      <c r="D10" s="30" t="s">
        <v>389</v>
      </c>
    </row>
    <row r="11" spans="1:15" x14ac:dyDescent="0.35">
      <c r="A11" s="27" t="s">
        <v>376</v>
      </c>
      <c r="B11" s="28" t="s">
        <v>183</v>
      </c>
      <c r="C11" s="34">
        <v>3</v>
      </c>
      <c r="D11" s="28" t="s">
        <v>396</v>
      </c>
    </row>
    <row r="12" spans="1:15" x14ac:dyDescent="0.35">
      <c r="A12" s="27" t="s">
        <v>181</v>
      </c>
      <c r="B12" s="28" t="s">
        <v>176</v>
      </c>
      <c r="C12" s="34">
        <v>1</v>
      </c>
      <c r="D12" s="28" t="s">
        <v>390</v>
      </c>
    </row>
    <row r="13" spans="1:15" x14ac:dyDescent="0.35">
      <c r="A13" s="29" t="s">
        <v>172</v>
      </c>
      <c r="B13" s="30" t="s">
        <v>174</v>
      </c>
      <c r="C13" s="35">
        <v>1</v>
      </c>
      <c r="D13" s="30" t="s">
        <v>391</v>
      </c>
    </row>
    <row r="14" spans="1:15" x14ac:dyDescent="0.35">
      <c r="A14" s="27" t="s">
        <v>371</v>
      </c>
      <c r="B14" s="28" t="s">
        <v>153</v>
      </c>
      <c r="C14" s="34">
        <v>2</v>
      </c>
      <c r="D14" s="28" t="s">
        <v>152</v>
      </c>
    </row>
    <row r="15" spans="1:15" ht="43.5" x14ac:dyDescent="0.35">
      <c r="A15" s="32" t="s">
        <v>372</v>
      </c>
      <c r="B15" s="30" t="s">
        <v>162</v>
      </c>
      <c r="C15" s="35">
        <v>16</v>
      </c>
      <c r="D15" s="30" t="s">
        <v>392</v>
      </c>
    </row>
    <row r="16" spans="1:15" x14ac:dyDescent="0.35">
      <c r="A16" s="27" t="s">
        <v>373</v>
      </c>
      <c r="B16" s="28" t="s">
        <v>188</v>
      </c>
      <c r="C16" s="34">
        <v>2</v>
      </c>
      <c r="D16" s="28" t="s">
        <v>187</v>
      </c>
    </row>
    <row r="17" spans="1:4" x14ac:dyDescent="0.35">
      <c r="A17" s="27" t="s">
        <v>191</v>
      </c>
      <c r="B17" s="28" t="s">
        <v>193</v>
      </c>
      <c r="C17" s="34">
        <v>1</v>
      </c>
      <c r="D17" s="28" t="s">
        <v>192</v>
      </c>
    </row>
    <row r="18" spans="1:4" x14ac:dyDescent="0.35">
      <c r="A18" s="27" t="s">
        <v>163</v>
      </c>
      <c r="B18" s="28" t="s">
        <v>164</v>
      </c>
      <c r="C18" s="34">
        <v>1</v>
      </c>
      <c r="D18" s="28" t="s">
        <v>394</v>
      </c>
    </row>
    <row r="19" spans="1:4" x14ac:dyDescent="0.35">
      <c r="A19" s="29" t="s">
        <v>186</v>
      </c>
      <c r="B19" s="30" t="s">
        <v>375</v>
      </c>
      <c r="C19" s="35">
        <v>1</v>
      </c>
      <c r="D19" s="30" t="s">
        <v>333</v>
      </c>
    </row>
    <row r="20" spans="1:4" x14ac:dyDescent="0.35">
      <c r="A20" s="27" t="s">
        <v>156</v>
      </c>
      <c r="B20" s="28" t="s">
        <v>158</v>
      </c>
      <c r="C20" s="34">
        <v>1</v>
      </c>
      <c r="D20" s="28" t="s">
        <v>157</v>
      </c>
    </row>
    <row r="21" spans="1:4" x14ac:dyDescent="0.35">
      <c r="A21" s="27" t="s">
        <v>169</v>
      </c>
      <c r="B21" s="28" t="s">
        <v>170</v>
      </c>
      <c r="C21" s="34">
        <v>1</v>
      </c>
      <c r="D21" s="28" t="s">
        <v>406</v>
      </c>
    </row>
    <row r="22" spans="1:4" x14ac:dyDescent="0.35">
      <c r="A22" s="29" t="s">
        <v>171</v>
      </c>
      <c r="B22" s="30" t="s">
        <v>170</v>
      </c>
      <c r="C22" s="35">
        <v>1</v>
      </c>
      <c r="D22" s="30" t="s">
        <v>407</v>
      </c>
    </row>
    <row r="23" spans="1:4" x14ac:dyDescent="0.35">
      <c r="A23" s="27" t="s">
        <v>165</v>
      </c>
      <c r="B23" s="28" t="s">
        <v>166</v>
      </c>
      <c r="C23" s="34">
        <v>1</v>
      </c>
      <c r="D23" s="28" t="s">
        <v>395</v>
      </c>
    </row>
    <row r="24" spans="1:4" x14ac:dyDescent="0.35">
      <c r="A24" s="27" t="s">
        <v>378</v>
      </c>
      <c r="B24" s="28" t="s">
        <v>161</v>
      </c>
      <c r="C24" s="34">
        <v>1</v>
      </c>
      <c r="D24" s="28" t="s">
        <v>160</v>
      </c>
    </row>
    <row r="25" spans="1:4" x14ac:dyDescent="0.35">
      <c r="A25" s="27" t="s">
        <v>167</v>
      </c>
      <c r="B25" s="28" t="s">
        <v>168</v>
      </c>
      <c r="C25" s="34">
        <v>1</v>
      </c>
      <c r="D25" s="28" t="s">
        <v>398</v>
      </c>
    </row>
    <row r="26" spans="1:4" x14ac:dyDescent="0.35">
      <c r="A26" s="27" t="s">
        <v>381</v>
      </c>
      <c r="B26" s="28" t="s">
        <v>73</v>
      </c>
      <c r="C26" s="34">
        <v>1</v>
      </c>
      <c r="D26" s="28" t="s">
        <v>382</v>
      </c>
    </row>
    <row r="27" spans="1:4" x14ac:dyDescent="0.35">
      <c r="A27" s="29" t="s">
        <v>189</v>
      </c>
      <c r="B27" s="30" t="s">
        <v>190</v>
      </c>
      <c r="C27" s="35">
        <v>1</v>
      </c>
      <c r="D27" s="30" t="s">
        <v>400</v>
      </c>
    </row>
    <row r="28" spans="1:4" x14ac:dyDescent="0.35">
      <c r="A28" s="29" t="s">
        <v>383</v>
      </c>
      <c r="B28" s="30" t="s">
        <v>155</v>
      </c>
      <c r="C28" s="35">
        <v>1</v>
      </c>
      <c r="D28" s="30" t="s">
        <v>154</v>
      </c>
    </row>
    <row r="29" spans="1:4" x14ac:dyDescent="0.35">
      <c r="A29" s="29" t="s">
        <v>384</v>
      </c>
      <c r="B29" s="30" t="s">
        <v>385</v>
      </c>
      <c r="C29" s="35">
        <v>1</v>
      </c>
      <c r="D29" s="30" t="s">
        <v>403</v>
      </c>
    </row>
    <row r="30" spans="1:4" x14ac:dyDescent="0.35">
      <c r="A30" s="29" t="s">
        <v>386</v>
      </c>
      <c r="B30" s="30" t="s">
        <v>387</v>
      </c>
      <c r="C30" s="35">
        <v>1</v>
      </c>
      <c r="D30" s="30" t="s">
        <v>405</v>
      </c>
    </row>
    <row r="31" spans="1:4" x14ac:dyDescent="0.35">
      <c r="A31" s="27" t="s">
        <v>179</v>
      </c>
      <c r="B31" s="28" t="s">
        <v>180</v>
      </c>
      <c r="C31" s="34">
        <v>1</v>
      </c>
      <c r="D31" s="28" t="s">
        <v>404</v>
      </c>
    </row>
    <row r="32" spans="1:4" x14ac:dyDescent="0.35">
      <c r="A32" s="29" t="s">
        <v>194</v>
      </c>
      <c r="B32" s="30" t="s">
        <v>196</v>
      </c>
      <c r="C32" s="35">
        <v>1</v>
      </c>
      <c r="D32" s="30" t="s">
        <v>195</v>
      </c>
    </row>
    <row r="78" spans="6:13" x14ac:dyDescent="0.35">
      <c r="G78" t="s">
        <v>173</v>
      </c>
      <c r="H78">
        <v>1296592</v>
      </c>
      <c r="I78" t="s">
        <v>175</v>
      </c>
      <c r="J78" t="s">
        <v>176</v>
      </c>
      <c r="M78" t="s">
        <v>93</v>
      </c>
    </row>
    <row r="79" spans="6:13" x14ac:dyDescent="0.35">
      <c r="F79" t="s">
        <v>177</v>
      </c>
      <c r="G79" t="s">
        <v>73</v>
      </c>
      <c r="H79">
        <v>1462926</v>
      </c>
      <c r="I79" t="s">
        <v>178</v>
      </c>
    </row>
    <row r="81" spans="11:11" x14ac:dyDescent="0.35">
      <c r="K81" t="s">
        <v>182</v>
      </c>
    </row>
    <row r="126" spans="14:14" x14ac:dyDescent="0.35">
      <c r="N126" t="s">
        <v>195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MusselGapeTracker_RevH</vt:lpstr>
      <vt:lpstr>Pin_assignments_RevH</vt:lpstr>
      <vt:lpstr>Part_assignments_RevH</vt:lpstr>
      <vt:lpstr>Part_assignments_RevH!MusselGapeTracker_RevC_bom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cp:lastPrinted>2021-02-01T17:44:58Z</cp:lastPrinted>
  <dcterms:created xsi:type="dcterms:W3CDTF">2017-05-26T22:31:18Z</dcterms:created>
  <dcterms:modified xsi:type="dcterms:W3CDTF">2024-12-04T19:27:26Z</dcterms:modified>
</cp:coreProperties>
</file>