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d7c44fc66e7114/Desktop/MillPont/METI/Pricing Calculator/"/>
    </mc:Choice>
  </mc:AlternateContent>
  <xr:revisionPtr revIDLastSave="0" documentId="8_{82DB001D-6706-4AF2-812D-EB111B7380B6}" xr6:coauthVersionLast="47" xr6:coauthVersionMax="47" xr10:uidLastSave="{00000000-0000-0000-0000-000000000000}"/>
  <bookViews>
    <workbookView xWindow="-25905" yWindow="-8370" windowWidth="26010" windowHeight="20985" xr2:uid="{00000000-000D-0000-FFFF-FFFF00000000}"/>
  </bookViews>
  <sheets>
    <sheet name="How to read me" sheetId="5" r:id="rId1"/>
    <sheet name="1. Instructions" sheetId="1" r:id="rId2"/>
    <sheet name="2. Definitions" sheetId="2" r:id="rId3"/>
    <sheet name="3. Calculator" sheetId="3" r:id="rId4"/>
    <sheet name="4. Pricing Tables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15" i="3"/>
  <c r="C15" i="3"/>
  <c r="B15" i="3"/>
  <c r="C10" i="3"/>
  <c r="B10" i="3"/>
  <c r="D11" i="3" l="1"/>
  <c r="C11" i="3"/>
  <c r="B11" i="3"/>
</calcChain>
</file>

<file path=xl/sharedStrings.xml><?xml version="1.0" encoding="utf-8"?>
<sst xmlns="http://schemas.openxmlformats.org/spreadsheetml/2006/main" count="76" uniqueCount="63">
  <si>
    <t>The calculator will automatically apply the annual subscription cost and calculate the total based on your additional usage.</t>
  </si>
  <si>
    <t>Term</t>
  </si>
  <si>
    <t>Definition</t>
  </si>
  <si>
    <t>Use the totals to compare which pricing tier best fits your needs based on your projected usage. If your usage scales, consider upgrading to a higher tier to benefit from lower unit costs and additional features like API access and advisory support.</t>
  </si>
  <si>
    <t>1. Input your expected usage:</t>
  </si>
  <si>
    <t>2. View the total cost for each plan:</t>
  </si>
  <si>
    <t>3. Compare pricing tiers:</t>
  </si>
  <si>
    <t>Basic</t>
  </si>
  <si>
    <t>Standard</t>
  </si>
  <si>
    <t>Enterprise</t>
  </si>
  <si>
    <t>Input</t>
  </si>
  <si>
    <t>Source ID Requests</t>
  </si>
  <si>
    <t>Outcome Events</t>
  </si>
  <si>
    <t>EAC Issuances</t>
  </si>
  <si>
    <t>Anticipated Usage</t>
  </si>
  <si>
    <t xml:space="preserve">Step 1 - Input Anticipated Usage </t>
  </si>
  <si>
    <t xml:space="preserve">Step 2 - Review Costs Tables </t>
  </si>
  <si>
    <t>Annual Subscription</t>
  </si>
  <si>
    <t xml:space="preserve">Total Costs </t>
  </si>
  <si>
    <t>Bushels (CI-score)</t>
  </si>
  <si>
    <t>Acres (Practice-based claims)</t>
  </si>
  <si>
    <t>Acre Feet (water quantity)</t>
  </si>
  <si>
    <t>Lbs N (water quality)</t>
  </si>
  <si>
    <t>Lbs P (water quality)</t>
  </si>
  <si>
    <t>Impact Delivery/Reporting Unit</t>
  </si>
  <si>
    <t>Biodiversity (acres restored/protected)</t>
  </si>
  <si>
    <t>Metric Tons CO2e (GHG mitigation)</t>
  </si>
  <si>
    <t>Costs Per Unit</t>
  </si>
  <si>
    <t>Basic Price Per Unit</t>
  </si>
  <si>
    <t>Standard Price Per Unit</t>
  </si>
  <si>
    <t>Enterprise Price Per Unit</t>
  </si>
  <si>
    <t>Table of Contents</t>
  </si>
  <si>
    <t>Color Coding</t>
  </si>
  <si>
    <t>1. Instructions</t>
  </si>
  <si>
    <t xml:space="preserve">2. Definitions </t>
  </si>
  <si>
    <t xml:space="preserve">3. Calculator </t>
  </si>
  <si>
    <t>[…]</t>
  </si>
  <si>
    <t>Calculations</t>
  </si>
  <si>
    <t>Hard coded numbers</t>
  </si>
  <si>
    <t>Additional Information</t>
  </si>
  <si>
    <t>METI™ Pricing Calculator How To Read Me</t>
  </si>
  <si>
    <t>Source</t>
  </si>
  <si>
    <t>Basic Includes:</t>
  </si>
  <si>
    <t>100 Sources</t>
  </si>
  <si>
    <t>15,000 Sources</t>
  </si>
  <si>
    <t>Additional Usage</t>
  </si>
  <si>
    <t>$2.00 per source</t>
  </si>
  <si>
    <t>$0.30 per source</t>
  </si>
  <si>
    <t>Negotiable based on volume and utilization</t>
  </si>
  <si>
    <t>Standard Includes:</t>
  </si>
  <si>
    <t>Enterprise Includes:</t>
  </si>
  <si>
    <t>Definitions</t>
  </si>
  <si>
    <r>
      <t xml:space="preserve">          Enter the number of </t>
    </r>
    <r>
      <rPr>
        <b/>
        <sz val="12"/>
        <color theme="1"/>
        <rFont val="Dm sans"/>
      </rPr>
      <t>Sources</t>
    </r>
    <r>
      <rPr>
        <sz val="12"/>
        <color theme="1"/>
        <rFont val="Dm sans"/>
      </rPr>
      <t xml:space="preserve"> you anticipate managing and securing with METI</t>
    </r>
  </si>
  <si>
    <t>*Discounts available for early-adopters and pilots</t>
  </si>
  <si>
    <t xml:space="preserve">A Source refers to the origin of an environmental benefit. For land-based projects, a source is considered an individual contiguous parcel that is the smallest unit of land with: 1. A permanent, contiguous boundary, 2. Common land cover and land management, 3. Common owner or group of owners/land managers, and/or 4. A common project administrator. Each Source is registered and tracked through its unique Source ID which are requested and generated via the METI Originate program with a "Valid From" and "Valid To" date range. </t>
  </si>
  <si>
    <t>Instructions For METI™ Originate Pricing Calculator</t>
  </si>
  <si>
    <t>METI™ Originate Pricing Calculator</t>
  </si>
  <si>
    <t>Required</t>
  </si>
  <si>
    <t>Input Required</t>
  </si>
  <si>
    <t>Sources</t>
  </si>
  <si>
    <t xml:space="preserve">                                                                                        </t>
  </si>
  <si>
    <t>95,000 Sources</t>
  </si>
  <si>
    <t>Secure Source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</si>
</sst>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5" formatCode="&quot;$&quot;#,##0.00"/>
    <numFmt numFmtId="166" formatCode="&quot;$&quot;#,##0.00000_);[Red]\(&quot;$&quot;#,##0.00000\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Dm sans"/>
    </font>
    <font>
      <sz val="12"/>
      <color theme="1"/>
      <name val="Dm sans"/>
    </font>
    <font>
      <b/>
      <sz val="14"/>
      <name val="Dm sans"/>
    </font>
    <font>
      <b/>
      <sz val="11"/>
      <color theme="1"/>
      <name val="Calibri"/>
      <family val="2"/>
      <scheme val="minor"/>
    </font>
    <font>
      <b/>
      <sz val="12"/>
      <color theme="0"/>
      <name val="DM Sans"/>
    </font>
    <font>
      <sz val="12"/>
      <color theme="4" tint="-0.249977111117893"/>
      <name val="DM Sans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44" fontId="0" fillId="0" borderId="0" xfId="1" applyFont="1"/>
    <xf numFmtId="0" fontId="2" fillId="0" borderId="2" xfId="0" applyFont="1" applyBorder="1" applyAlignment="1">
      <alignment vertical="top" wrapText="1"/>
    </xf>
    <xf numFmtId="0" fontId="4" fillId="3" borderId="3" xfId="0" applyFont="1" applyFill="1" applyBorder="1" applyAlignment="1">
      <alignment horizontal="center" vertical="top"/>
    </xf>
    <xf numFmtId="0" fontId="5" fillId="0" borderId="0" xfId="0" applyFont="1"/>
    <xf numFmtId="0" fontId="6" fillId="2" borderId="0" xfId="0" applyFont="1" applyFill="1" applyAlignment="1">
      <alignment wrapText="1"/>
    </xf>
    <xf numFmtId="1" fontId="3" fillId="4" borderId="0" xfId="0" applyNumberFormat="1" applyFont="1" applyFill="1" applyAlignment="1">
      <alignment horizontal="center" vertical="top" wrapText="1"/>
    </xf>
    <xf numFmtId="166" fontId="0" fillId="0" borderId="0" xfId="0" applyNumberForma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8" fontId="0" fillId="0" borderId="0" xfId="0" applyNumberFormat="1" applyProtection="1">
      <protection locked="0"/>
    </xf>
    <xf numFmtId="0" fontId="0" fillId="5" borderId="0" xfId="0" applyFill="1" applyAlignment="1">
      <alignment horizontal="center"/>
    </xf>
    <xf numFmtId="0" fontId="8" fillId="0" borderId="0" xfId="0" applyFont="1" applyAlignment="1">
      <alignment horizontal="center"/>
    </xf>
    <xf numFmtId="8" fontId="8" fillId="0" borderId="0" xfId="0" applyNumberFormat="1" applyFont="1" applyProtection="1">
      <protection locked="0"/>
    </xf>
    <xf numFmtId="164" fontId="8" fillId="0" borderId="0" xfId="0" applyNumberFormat="1" applyFont="1" applyProtection="1">
      <protection locked="0"/>
    </xf>
    <xf numFmtId="0" fontId="9" fillId="0" borderId="0" xfId="3"/>
    <xf numFmtId="0" fontId="10" fillId="0" borderId="0" xfId="0" applyFont="1"/>
    <xf numFmtId="0" fontId="6" fillId="2" borderId="3" xfId="0" applyFont="1" applyFill="1" applyBorder="1" applyAlignment="1">
      <alignment horizontal="center" wrapText="1"/>
    </xf>
    <xf numFmtId="165" fontId="7" fillId="0" borderId="1" xfId="1" applyNumberFormat="1" applyFont="1" applyBorder="1" applyAlignment="1" applyProtection="1">
      <alignment vertical="top" wrapText="1"/>
      <protection locked="0"/>
    </xf>
    <xf numFmtId="165" fontId="3" fillId="5" borderId="1" xfId="1" applyNumberFormat="1" applyFont="1" applyFill="1" applyBorder="1" applyAlignment="1" applyProtection="1">
      <alignment vertical="top" wrapText="1"/>
    </xf>
    <xf numFmtId="165" fontId="2" fillId="5" borderId="1" xfId="1" applyNumberFormat="1" applyFont="1" applyFill="1" applyBorder="1" applyAlignment="1" applyProtection="1">
      <alignment vertical="top" wrapText="1"/>
    </xf>
    <xf numFmtId="0" fontId="10" fillId="0" borderId="0" xfId="0" applyFont="1" applyAlignment="1">
      <alignment horizontal="center"/>
    </xf>
    <xf numFmtId="0" fontId="6" fillId="2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center" vertical="top"/>
    </xf>
    <xf numFmtId="0" fontId="6" fillId="6" borderId="3" xfId="0" applyFont="1" applyFill="1" applyBorder="1" applyAlignment="1">
      <alignment horizontal="left" wrapText="1"/>
    </xf>
    <xf numFmtId="167" fontId="3" fillId="4" borderId="4" xfId="2" applyNumberFormat="1" applyFont="1" applyFill="1" applyBorder="1" applyAlignment="1" applyProtection="1">
      <alignment horizontal="center" vertical="top" wrapText="1"/>
      <protection locked="0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68E-1EBA-45E8-9318-6148ADF81F19}">
  <dimension ref="A1:G26"/>
  <sheetViews>
    <sheetView tabSelected="1" workbookViewId="0">
      <selection activeCell="B38" sqref="B38"/>
    </sheetView>
  </sheetViews>
  <sheetFormatPr defaultRowHeight="14.5" x14ac:dyDescent="0.35"/>
  <cols>
    <col min="1" max="1" width="18.81640625" customWidth="1"/>
    <col min="2" max="2" width="30.81640625" bestFit="1" customWidth="1"/>
    <col min="3" max="3" width="15.36328125" bestFit="1" customWidth="1"/>
  </cols>
  <sheetData>
    <row r="1" spans="1:7" ht="19" x14ac:dyDescent="0.35">
      <c r="A1" s="28" t="s">
        <v>40</v>
      </c>
      <c r="B1" s="28"/>
      <c r="C1" s="28"/>
      <c r="D1" s="28"/>
      <c r="E1" s="28"/>
      <c r="F1" s="28"/>
      <c r="G1" s="28"/>
    </row>
    <row r="2" spans="1:7" ht="16" x14ac:dyDescent="0.4">
      <c r="A2" s="27" t="s">
        <v>31</v>
      </c>
      <c r="B2" s="27"/>
      <c r="C2" s="27"/>
      <c r="D2" s="27"/>
      <c r="E2" s="27"/>
      <c r="F2" s="27"/>
      <c r="G2" s="27"/>
    </row>
    <row r="3" spans="1:7" x14ac:dyDescent="0.35">
      <c r="A3" s="20" t="s">
        <v>33</v>
      </c>
    </row>
    <row r="4" spans="1:7" x14ac:dyDescent="0.35">
      <c r="A4" s="20" t="s">
        <v>34</v>
      </c>
    </row>
    <row r="5" spans="1:7" x14ac:dyDescent="0.35">
      <c r="A5" s="20" t="s">
        <v>35</v>
      </c>
    </row>
    <row r="7" spans="1:7" ht="16" x14ac:dyDescent="0.4">
      <c r="A7" s="27" t="s">
        <v>32</v>
      </c>
      <c r="B7" s="27"/>
      <c r="C7" s="27"/>
      <c r="D7" s="27"/>
      <c r="E7" s="27"/>
      <c r="F7" s="27"/>
      <c r="G7" s="27"/>
    </row>
    <row r="9" spans="1:7" ht="16" x14ac:dyDescent="0.35">
      <c r="A9" s="10" t="s">
        <v>36</v>
      </c>
      <c r="B9" t="s">
        <v>58</v>
      </c>
    </row>
    <row r="11" spans="1:7" x14ac:dyDescent="0.35">
      <c r="A11" s="16" t="s">
        <v>36</v>
      </c>
      <c r="B11" t="s">
        <v>37</v>
      </c>
    </row>
    <row r="13" spans="1:7" x14ac:dyDescent="0.35">
      <c r="A13" s="17" t="s">
        <v>36</v>
      </c>
      <c r="B13" t="s">
        <v>38</v>
      </c>
    </row>
    <row r="15" spans="1:7" ht="16" x14ac:dyDescent="0.4">
      <c r="A15" s="27" t="s">
        <v>39</v>
      </c>
      <c r="B15" s="27"/>
      <c r="C15" s="27"/>
      <c r="D15" s="27"/>
      <c r="E15" s="27"/>
      <c r="F15" s="27"/>
      <c r="G15" s="27"/>
    </row>
    <row r="17" spans="1:7" x14ac:dyDescent="0.35">
      <c r="A17" s="8" t="s">
        <v>42</v>
      </c>
      <c r="B17" s="8"/>
      <c r="C17" s="8" t="s">
        <v>45</v>
      </c>
    </row>
    <row r="18" spans="1:7" x14ac:dyDescent="0.35">
      <c r="B18" t="s">
        <v>43</v>
      </c>
      <c r="D18" t="s">
        <v>46</v>
      </c>
    </row>
    <row r="20" spans="1:7" x14ac:dyDescent="0.35">
      <c r="A20" s="8" t="s">
        <v>49</v>
      </c>
      <c r="C20" s="8" t="s">
        <v>45</v>
      </c>
    </row>
    <row r="21" spans="1:7" x14ac:dyDescent="0.35">
      <c r="B21" t="s">
        <v>44</v>
      </c>
      <c r="D21" t="s">
        <v>47</v>
      </c>
    </row>
    <row r="23" spans="1:7" x14ac:dyDescent="0.35">
      <c r="A23" s="8" t="s">
        <v>50</v>
      </c>
      <c r="C23" s="8" t="s">
        <v>45</v>
      </c>
    </row>
    <row r="24" spans="1:7" x14ac:dyDescent="0.35">
      <c r="B24" t="s">
        <v>61</v>
      </c>
      <c r="D24" t="s">
        <v>48</v>
      </c>
    </row>
    <row r="26" spans="1:7" x14ac:dyDescent="0.35">
      <c r="A26" s="26" t="s">
        <v>53</v>
      </c>
      <c r="B26" s="26"/>
      <c r="C26" s="26"/>
      <c r="D26" s="26"/>
      <c r="E26" s="26"/>
      <c r="F26" s="26"/>
      <c r="G26" s="26"/>
    </row>
  </sheetData>
  <sheetProtection algorithmName="SHA-512" hashValue="ZQ3j3sQpfWeK9DHL02YA9kQJi4wp/EUdvR6XE8s3d/WvUS+Z4eh4RCZpWyHtCX/I8SneboP0O2HXhZtcYwbaEg==" saltValue="ZIxKb+XJ7t9lN1Tlptjl/w==" spinCount="100000" sheet="1" objects="1" scenarios="1"/>
  <mergeCells count="5">
    <mergeCell ref="A26:G26"/>
    <mergeCell ref="A2:G2"/>
    <mergeCell ref="A7:G7"/>
    <mergeCell ref="A15:G15"/>
    <mergeCell ref="A1:G1"/>
  </mergeCells>
  <hyperlinks>
    <hyperlink ref="A3" location="'1. Instructions'!A1" display="1. Instructions" xr:uid="{7CEB26FC-4C38-4566-BC3C-3A2E31003A31}"/>
    <hyperlink ref="A4" location="'2. Definitions'!A1" display="2. Definitions " xr:uid="{C2EA8E54-89E8-4A1D-B6A9-F8CEC1B17B22}"/>
    <hyperlink ref="A5" location="'3. Calculator'!A1" display="3. Calculator " xr:uid="{073F7073-7F4A-47CA-8B38-EAB2619413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9" sqref="A9"/>
    </sheetView>
  </sheetViews>
  <sheetFormatPr defaultRowHeight="14.5" x14ac:dyDescent="0.35"/>
  <cols>
    <col min="1" max="1" width="87.26953125" bestFit="1" customWidth="1"/>
  </cols>
  <sheetData>
    <row r="1" spans="1:2" ht="19" x14ac:dyDescent="0.35">
      <c r="A1" s="7" t="s">
        <v>55</v>
      </c>
    </row>
    <row r="2" spans="1:2" ht="16" x14ac:dyDescent="0.4">
      <c r="A2" s="9" t="s">
        <v>4</v>
      </c>
    </row>
    <row r="3" spans="1:2" ht="17" customHeight="1" x14ac:dyDescent="0.4">
      <c r="A3" s="4" t="s">
        <v>52</v>
      </c>
      <c r="B3" s="21" t="s">
        <v>57</v>
      </c>
    </row>
    <row r="4" spans="1:2" ht="16" x14ac:dyDescent="0.4">
      <c r="A4" s="4"/>
    </row>
    <row r="5" spans="1:2" ht="16" x14ac:dyDescent="0.4">
      <c r="A5" s="9" t="s">
        <v>5</v>
      </c>
    </row>
    <row r="6" spans="1:2" ht="32" x14ac:dyDescent="0.35">
      <c r="A6" s="3" t="s">
        <v>0</v>
      </c>
    </row>
    <row r="7" spans="1:2" ht="16" x14ac:dyDescent="0.4">
      <c r="A7" s="4"/>
    </row>
    <row r="8" spans="1:2" ht="16" x14ac:dyDescent="0.4">
      <c r="A8" s="9" t="s">
        <v>6</v>
      </c>
    </row>
    <row r="9" spans="1:2" ht="64" x14ac:dyDescent="0.35">
      <c r="A9" s="3" t="s">
        <v>3</v>
      </c>
    </row>
    <row r="10" spans="1:2" ht="14.5" customHeight="1" x14ac:dyDescent="0.35"/>
  </sheetData>
  <sheetProtection algorithmName="SHA-512" hashValue="jI7WL6i1/CB3ZNzsEzCFiWo0cCIkF54aVQJuKknlLi8Pbx5irpS2gf7fOpq60gdTB1sLbAn0dIL+QpKYhh+vtg==" saltValue="sfZ/sJhkr/kvT8jwkydBc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24" sqref="B24"/>
    </sheetView>
  </sheetViews>
  <sheetFormatPr defaultRowHeight="14.5" x14ac:dyDescent="0.35"/>
  <cols>
    <col min="1" max="1" width="35.7265625" customWidth="1"/>
    <col min="2" max="2" width="60.08984375" customWidth="1"/>
  </cols>
  <sheetData>
    <row r="1" spans="1:2" ht="19" x14ac:dyDescent="0.35">
      <c r="A1" s="28" t="s">
        <v>51</v>
      </c>
      <c r="B1" s="28"/>
    </row>
    <row r="2" spans="1:2" ht="16" x14ac:dyDescent="0.4">
      <c r="A2" s="9" t="s">
        <v>1</v>
      </c>
      <c r="B2" s="9" t="s">
        <v>2</v>
      </c>
    </row>
    <row r="3" spans="1:2" ht="176" x14ac:dyDescent="0.35">
      <c r="A3" s="2" t="s">
        <v>41</v>
      </c>
      <c r="B3" s="3" t="s">
        <v>54</v>
      </c>
    </row>
    <row r="4" spans="1:2" ht="16" x14ac:dyDescent="0.35">
      <c r="A4" s="2"/>
      <c r="B4" s="3"/>
    </row>
    <row r="5" spans="1:2" ht="16" x14ac:dyDescent="0.35">
      <c r="A5" s="2"/>
      <c r="B5" s="3"/>
    </row>
    <row r="6" spans="1:2" ht="16" x14ac:dyDescent="0.35">
      <c r="A6" s="2"/>
      <c r="B6" s="3"/>
    </row>
    <row r="7" spans="1:2" x14ac:dyDescent="0.35">
      <c r="B7" s="1"/>
    </row>
  </sheetData>
  <sheetProtection algorithmName="SHA-512" hashValue="fDIb1ciUc+bEMcxijc34fQOUUn9rhnGx6L2TLbo5WhFiA5mA9stqwKcU39RPn+10gHU6x6A3CTnH3NeOyyOI9w==" saltValue="/lw4J+WVX6QwBHAXLHOC7w==" spinCount="100000" sheet="1" objects="1" scenarios="1"/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4AC1-5F2C-472B-BD9C-97ABCDDB1741}">
  <dimension ref="A1:D22"/>
  <sheetViews>
    <sheetView workbookViewId="0">
      <selection activeCell="B28" sqref="B28"/>
    </sheetView>
  </sheetViews>
  <sheetFormatPr defaultRowHeight="14.5" x14ac:dyDescent="0.35"/>
  <cols>
    <col min="1" max="1" width="43.7265625" bestFit="1" customWidth="1"/>
    <col min="2" max="2" width="51.08984375" bestFit="1" customWidth="1"/>
    <col min="3" max="4" width="15.54296875" bestFit="1" customWidth="1"/>
    <col min="7" max="7" width="24.6328125" customWidth="1"/>
    <col min="8" max="8" width="29.26953125" bestFit="1" customWidth="1"/>
    <col min="9" max="9" width="26.54296875" customWidth="1"/>
    <col min="10" max="10" width="31.6328125" bestFit="1" customWidth="1"/>
    <col min="11" max="11" width="33.26953125" bestFit="1" customWidth="1"/>
  </cols>
  <sheetData>
    <row r="1" spans="1:4" ht="19" x14ac:dyDescent="0.35">
      <c r="A1" s="28" t="s">
        <v>56</v>
      </c>
      <c r="B1" s="28"/>
      <c r="C1" s="28"/>
      <c r="D1" s="28"/>
    </row>
    <row r="2" spans="1:4" ht="16" x14ac:dyDescent="0.4">
      <c r="A2" s="29" t="s">
        <v>15</v>
      </c>
      <c r="B2" s="29"/>
      <c r="C2" s="29"/>
      <c r="D2" s="29"/>
    </row>
    <row r="3" spans="1:4" ht="16" x14ac:dyDescent="0.4">
      <c r="A3" s="22" t="s">
        <v>14</v>
      </c>
      <c r="B3" s="22" t="s">
        <v>10</v>
      </c>
      <c r="C3" s="22"/>
      <c r="D3" s="22"/>
    </row>
    <row r="4" spans="1:4" ht="16" x14ac:dyDescent="0.35">
      <c r="A4" s="2" t="s">
        <v>59</v>
      </c>
      <c r="B4" s="30"/>
      <c r="C4" s="30"/>
      <c r="D4" s="30"/>
    </row>
    <row r="6" spans="1:4" ht="16" x14ac:dyDescent="0.4">
      <c r="A6" s="29" t="s">
        <v>16</v>
      </c>
      <c r="B6" s="29"/>
      <c r="C6" s="29"/>
      <c r="D6" s="29"/>
    </row>
    <row r="7" spans="1:4" ht="19" x14ac:dyDescent="0.35">
      <c r="A7" s="28" t="s">
        <v>18</v>
      </c>
      <c r="B7" s="28"/>
      <c r="C7" s="28"/>
      <c r="D7" s="28"/>
    </row>
    <row r="8" spans="1:4" ht="16" x14ac:dyDescent="0.4">
      <c r="A8" s="22"/>
      <c r="B8" s="22" t="s">
        <v>7</v>
      </c>
      <c r="C8" s="22" t="s">
        <v>8</v>
      </c>
      <c r="D8" s="22" t="s">
        <v>9</v>
      </c>
    </row>
    <row r="9" spans="1:4" ht="16" x14ac:dyDescent="0.35">
      <c r="A9" s="3" t="s">
        <v>17</v>
      </c>
      <c r="B9" s="23">
        <v>1800</v>
      </c>
      <c r="C9" s="23">
        <v>10750</v>
      </c>
      <c r="D9" s="23">
        <v>32250</v>
      </c>
    </row>
    <row r="10" spans="1:4" ht="16" x14ac:dyDescent="0.35">
      <c r="A10" s="3" t="s">
        <v>62</v>
      </c>
      <c r="B10" s="24">
        <f>MAX(0,B4-100)*'4. Pricing Tables'!B2</f>
        <v>0</v>
      </c>
      <c r="C10" s="24">
        <f>MAX(0,B4-15000)*'4. Pricing Tables'!C2</f>
        <v>0</v>
      </c>
      <c r="D10" s="24">
        <f>MAX(0,B4-95000)*'4. Pricing Tables'!D2</f>
        <v>0</v>
      </c>
    </row>
    <row r="11" spans="1:4" ht="16" x14ac:dyDescent="0.35">
      <c r="A11" s="6" t="s">
        <v>18</v>
      </c>
      <c r="B11" s="25">
        <f>SUM(B9:B10)</f>
        <v>1800</v>
      </c>
      <c r="C11" s="25">
        <f>SUM(C9:C10)</f>
        <v>10750</v>
      </c>
      <c r="D11" s="25">
        <f>SUM(D9:D10)</f>
        <v>32250</v>
      </c>
    </row>
    <row r="13" spans="1:4" ht="19" x14ac:dyDescent="0.35">
      <c r="A13" s="28" t="s">
        <v>27</v>
      </c>
      <c r="B13" s="28"/>
      <c r="C13" s="28"/>
      <c r="D13" s="28"/>
    </row>
    <row r="14" spans="1:4" ht="16" x14ac:dyDescent="0.4">
      <c r="A14" s="22"/>
      <c r="B14" s="22" t="s">
        <v>7</v>
      </c>
      <c r="C14" s="22" t="s">
        <v>8</v>
      </c>
      <c r="D14" s="22" t="s">
        <v>9</v>
      </c>
    </row>
    <row r="15" spans="1:4" ht="16" x14ac:dyDescent="0.35">
      <c r="A15" s="3" t="s">
        <v>62</v>
      </c>
      <c r="B15" s="24">
        <f>(B9+(MAX(0,B4-100)*'4. Pricing Tables'!B2))/(100+(MAX(0,B4-100)))</f>
        <v>18</v>
      </c>
      <c r="C15" s="24">
        <f>(C9+(MAX(0,B4-15000)*'4. Pricing Tables'!C2))/(15000+(MAX(0,B4-15000)))</f>
        <v>0.71666666666666667</v>
      </c>
      <c r="D15" s="24">
        <f>(D9+(MAX(0,B4-95000)*'4. Pricing Tables'!D2))/(95000+(MAX(0,B4-95000)))</f>
        <v>0.33947368421052632</v>
      </c>
    </row>
    <row r="17" spans="1:4" x14ac:dyDescent="0.35">
      <c r="D17" s="5"/>
    </row>
    <row r="22" spans="1:4" x14ac:dyDescent="0.35">
      <c r="A22" s="20"/>
      <c r="B22" t="s">
        <v>60</v>
      </c>
    </row>
  </sheetData>
  <sheetProtection algorithmName="SHA-512" hashValue="mZS32tE9s38ZfmssZTDep/tUcc6HswGPa8SRgapxoCKdMq0MT/miTlZCv/9zEiP8NLZGPRzrs3A/rIDh0x4Nag==" saltValue="dlY1zBxyhXsKz89nLNSSbQ==" spinCount="100000" sheet="1" objects="1" scenarios="1"/>
  <mergeCells count="6">
    <mergeCell ref="A1:D1"/>
    <mergeCell ref="A7:D7"/>
    <mergeCell ref="A13:D13"/>
    <mergeCell ref="A2:D2"/>
    <mergeCell ref="A6:D6"/>
    <mergeCell ref="B4:D4"/>
  </mergeCells>
  <dataValidations count="1">
    <dataValidation allowBlank="1" showInputMessage="1" showErrorMessage="1" prompt="Required _x000a_" sqref="B4:D4" xr:uid="{B9B33240-429A-4D6E-8E05-8775671353C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3FD4-8B2A-4234-AC36-EF5A66B528AA}">
  <dimension ref="A1:D28"/>
  <sheetViews>
    <sheetView workbookViewId="0">
      <selection activeCell="B36" sqref="B36"/>
    </sheetView>
  </sheetViews>
  <sheetFormatPr defaultRowHeight="14.5" x14ac:dyDescent="0.35"/>
  <cols>
    <col min="1" max="1" width="33.54296875" bestFit="1" customWidth="1"/>
    <col min="2" max="2" width="33.81640625" bestFit="1" customWidth="1"/>
    <col min="3" max="3" width="20.08984375" bestFit="1" customWidth="1"/>
    <col min="4" max="4" width="21.1796875" bestFit="1" customWidth="1"/>
  </cols>
  <sheetData>
    <row r="1" spans="1:4" x14ac:dyDescent="0.35">
      <c r="A1" s="12" t="s">
        <v>14</v>
      </c>
      <c r="B1" s="13" t="s">
        <v>7</v>
      </c>
      <c r="C1" s="13" t="s">
        <v>8</v>
      </c>
      <c r="D1" s="13" t="s">
        <v>9</v>
      </c>
    </row>
    <row r="2" spans="1:4" x14ac:dyDescent="0.35">
      <c r="A2" s="14" t="s">
        <v>11</v>
      </c>
      <c r="B2" s="18">
        <v>2</v>
      </c>
      <c r="C2" s="18">
        <v>0.3</v>
      </c>
      <c r="D2" s="18">
        <v>0.05</v>
      </c>
    </row>
    <row r="3" spans="1:4" hidden="1" x14ac:dyDescent="0.35">
      <c r="A3" s="14" t="s">
        <v>12</v>
      </c>
      <c r="B3" s="18">
        <v>2</v>
      </c>
      <c r="C3" s="18">
        <v>0.3</v>
      </c>
      <c r="D3" s="18">
        <v>0.1</v>
      </c>
    </row>
    <row r="4" spans="1:4" hidden="1" x14ac:dyDescent="0.35">
      <c r="A4" s="14" t="s">
        <v>13</v>
      </c>
      <c r="B4" s="18">
        <v>2</v>
      </c>
      <c r="C4" s="18">
        <v>0.3</v>
      </c>
      <c r="D4" s="18">
        <v>0.1</v>
      </c>
    </row>
    <row r="5" spans="1:4" x14ac:dyDescent="0.35">
      <c r="A5" s="14"/>
      <c r="B5" s="15"/>
      <c r="C5" s="15"/>
      <c r="D5" s="14"/>
    </row>
    <row r="6" spans="1:4" hidden="1" x14ac:dyDescent="0.35">
      <c r="A6" s="12" t="s">
        <v>24</v>
      </c>
      <c r="B6" s="13" t="s">
        <v>28</v>
      </c>
      <c r="C6" s="13" t="s">
        <v>29</v>
      </c>
      <c r="D6" s="13" t="s">
        <v>30</v>
      </c>
    </row>
    <row r="7" spans="1:4" hidden="1" x14ac:dyDescent="0.35">
      <c r="A7" s="14" t="s">
        <v>26</v>
      </c>
      <c r="B7" s="18">
        <v>0.75</v>
      </c>
      <c r="C7" s="18">
        <v>0.1</v>
      </c>
      <c r="D7" s="19">
        <v>0.05</v>
      </c>
    </row>
    <row r="8" spans="1:4" hidden="1" x14ac:dyDescent="0.35">
      <c r="A8" s="14" t="s">
        <v>19</v>
      </c>
      <c r="B8" s="18">
        <v>7.4999999999999997E-3</v>
      </c>
      <c r="C8" s="19">
        <v>1E-3</v>
      </c>
      <c r="D8" s="19">
        <v>7.5000000000000002E-4</v>
      </c>
    </row>
    <row r="9" spans="1:4" hidden="1" x14ac:dyDescent="0.35">
      <c r="A9" s="14" t="s">
        <v>20</v>
      </c>
      <c r="B9" s="18">
        <v>1.9950000000000002E-2</v>
      </c>
      <c r="C9" s="19">
        <v>3.0000000000000001E-3</v>
      </c>
      <c r="D9" s="19">
        <v>1E-3</v>
      </c>
    </row>
    <row r="10" spans="1:4" hidden="1" x14ac:dyDescent="0.35">
      <c r="A10" s="14" t="s">
        <v>25</v>
      </c>
      <c r="B10" s="18">
        <v>1.9950000000000002E-2</v>
      </c>
      <c r="C10" s="19">
        <v>3.0000000000000001E-3</v>
      </c>
      <c r="D10" s="19">
        <v>1E-3</v>
      </c>
    </row>
    <row r="11" spans="1:4" hidden="1" x14ac:dyDescent="0.35">
      <c r="A11" s="14" t="s">
        <v>21</v>
      </c>
      <c r="B11" s="18">
        <v>1.9950000000000002E-2</v>
      </c>
      <c r="C11" s="19">
        <v>3.0000000000000001E-3</v>
      </c>
      <c r="D11" s="19">
        <v>1E-3</v>
      </c>
    </row>
    <row r="12" spans="1:4" hidden="1" x14ac:dyDescent="0.35">
      <c r="A12" s="14" t="s">
        <v>22</v>
      </c>
      <c r="B12" s="18">
        <v>1.9950000000000002E-2</v>
      </c>
      <c r="C12" s="19">
        <v>3.0000000000000001E-3</v>
      </c>
      <c r="D12" s="19">
        <v>1E-3</v>
      </c>
    </row>
    <row r="13" spans="1:4" hidden="1" x14ac:dyDescent="0.35">
      <c r="A13" s="14" t="s">
        <v>23</v>
      </c>
      <c r="B13" s="18">
        <v>1.9950000000000002E-2</v>
      </c>
      <c r="C13" s="19">
        <v>3.0000000000000001E-3</v>
      </c>
      <c r="D13" s="19">
        <v>1E-3</v>
      </c>
    </row>
    <row r="21" spans="4:4" x14ac:dyDescent="0.35">
      <c r="D21" s="11"/>
    </row>
    <row r="28" spans="4:4" x14ac:dyDescent="0.35">
      <c r="D2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 read me</vt:lpstr>
      <vt:lpstr>1. Instructions</vt:lpstr>
      <vt:lpstr>2. Definitions</vt:lpstr>
      <vt:lpstr>3. Calculator</vt:lpstr>
      <vt:lpstr>4. Pricing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 Sutton-Vermeulen</cp:lastModifiedBy>
  <dcterms:created xsi:type="dcterms:W3CDTF">2024-10-04T01:23:26Z</dcterms:created>
  <dcterms:modified xsi:type="dcterms:W3CDTF">2024-10-21T03:25:30Z</dcterms:modified>
</cp:coreProperties>
</file>