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d.docs.live.net/67d7c44fc66e7114/Desktop/MillPont/METI/"/>
    </mc:Choice>
  </mc:AlternateContent>
  <xr:revisionPtr revIDLastSave="2" documentId="14_{C70D434E-0AB1-4F29-A5D4-66136A1E3479}" xr6:coauthVersionLast="47" xr6:coauthVersionMax="47" xr10:uidLastSave="{7DEFA5A4-C4D9-42BE-B26B-DAE786F1BA1F}"/>
  <bookViews>
    <workbookView xWindow="-25905" yWindow="-8370" windowWidth="26010" windowHeight="20985" activeTab="1" xr2:uid="{00000000-000D-0000-FFFF-FFFF00000000}"/>
  </bookViews>
  <sheets>
    <sheet name="How to read me" sheetId="5" r:id="rId1"/>
    <sheet name="1. Instructions" sheetId="1" r:id="rId2"/>
    <sheet name="2. Definitions" sheetId="2" r:id="rId3"/>
    <sheet name="3. Calculator" sheetId="3" r:id="rId4"/>
    <sheet name="4. Pricing Tables" sheetId="4"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3" l="1"/>
  <c r="D25" i="3"/>
  <c r="D35" i="3"/>
  <c r="C35" i="3"/>
  <c r="D34" i="3"/>
  <c r="D33" i="3"/>
  <c r="C34" i="3"/>
  <c r="C33" i="3"/>
  <c r="B35" i="3"/>
  <c r="B34" i="3"/>
  <c r="B33" i="3"/>
  <c r="B28" i="3"/>
  <c r="D27" i="3"/>
  <c r="D26" i="3"/>
  <c r="C26" i="3"/>
  <c r="C25" i="3"/>
  <c r="C28" i="3"/>
  <c r="D28" i="3"/>
  <c r="B27" i="3"/>
  <c r="B26" i="3"/>
  <c r="B25" i="3"/>
  <c r="D29" i="3" l="1"/>
  <c r="C29" i="3"/>
  <c r="B29" i="3"/>
</calcChain>
</file>

<file path=xl/sharedStrings.xml><?xml version="1.0" encoding="utf-8"?>
<sst xmlns="http://schemas.openxmlformats.org/spreadsheetml/2006/main" count="121" uniqueCount="90">
  <si>
    <t>The calculator will automatically apply the annual subscription cost and calculate the total based on your additional usage.</t>
  </si>
  <si>
    <t>Term</t>
  </si>
  <si>
    <t>Definition</t>
  </si>
  <si>
    <t>Outcome Measurement Event</t>
  </si>
  <si>
    <t>EAC Issuance (Environmental Attribute Certificate)</t>
  </si>
  <si>
    <t>Transfer</t>
  </si>
  <si>
    <t>Use the totals to compare which pricing tier best fits your needs based on your projected usage. If your usage scales, consider upgrading to a higher tier to benefit from lower unit costs and additional features like API access and advisory support.</t>
  </si>
  <si>
    <t>1. Input your expected usage:</t>
  </si>
  <si>
    <t>2. View the total cost for each plan:</t>
  </si>
  <si>
    <t>3. Compare pricing tiers:</t>
  </si>
  <si>
    <r>
      <t xml:space="preserve">          Enter the number of </t>
    </r>
    <r>
      <rPr>
        <b/>
        <sz val="12"/>
        <color theme="1"/>
        <rFont val="Dm sans"/>
      </rPr>
      <t>Outcome Measurement Events</t>
    </r>
    <r>
      <rPr>
        <sz val="12"/>
        <color theme="1"/>
        <rFont val="Dm sans"/>
      </rPr>
      <t xml:space="preserve"> you expect to report.</t>
    </r>
  </si>
  <si>
    <r>
      <t xml:space="preserve">          Enter the number of </t>
    </r>
    <r>
      <rPr>
        <b/>
        <sz val="12"/>
        <color theme="1"/>
        <rFont val="Dm sans"/>
      </rPr>
      <t>EAC Issuances</t>
    </r>
    <r>
      <rPr>
        <sz val="12"/>
        <color theme="1"/>
        <rFont val="Dm sans"/>
      </rPr>
      <t xml:space="preserve"> you expect to create.</t>
    </r>
  </si>
  <si>
    <r>
      <t xml:space="preserve">          Enter the unit and volume of </t>
    </r>
    <r>
      <rPr>
        <b/>
        <sz val="12"/>
        <color theme="1"/>
        <rFont val="Dm sans"/>
      </rPr>
      <t>Transfers</t>
    </r>
    <r>
      <rPr>
        <sz val="12"/>
        <color theme="1"/>
        <rFont val="Dm sans"/>
      </rPr>
      <t xml:space="preserve"> you expect to conduct.</t>
    </r>
  </si>
  <si>
    <t xml:space="preserve">An EAC Issuance involves the creation and generation of an Environmental Attribute Certificate (EAC), which may consolidate data from one or more sources and outcome measurement events. EACs serve as market-based instruments and can be traded in various markets with different levels of traceability and chain of custody models. </t>
  </si>
  <si>
    <t>Basic</t>
  </si>
  <si>
    <t>Standard</t>
  </si>
  <si>
    <t>Enterprise</t>
  </si>
  <si>
    <t>Input</t>
  </si>
  <si>
    <t>Source ID Requests</t>
  </si>
  <si>
    <t>Outcome Events</t>
  </si>
  <si>
    <t>EAC Issuances</t>
  </si>
  <si>
    <t>Transfers</t>
  </si>
  <si>
    <t>Anticipated Usage</t>
  </si>
  <si>
    <t xml:space="preserve">Step 1 - Input Anticipated Usage </t>
  </si>
  <si>
    <t xml:space="preserve">Step 2 - Review Costs Tables </t>
  </si>
  <si>
    <t>Annual Subscription</t>
  </si>
  <si>
    <t xml:space="preserve">Total Costs </t>
  </si>
  <si>
    <t>Bushels (CI-score)</t>
  </si>
  <si>
    <t>Acres (Practice-based claims)</t>
  </si>
  <si>
    <t xml:space="preserve">Anticipated Volumes for EAC Transfers </t>
  </si>
  <si>
    <t>Acre Feet (water quantity)</t>
  </si>
  <si>
    <t>Lbs N (water quality)</t>
  </si>
  <si>
    <t>Lbs P (water quality)</t>
  </si>
  <si>
    <t>Impact Delivery/Reporting Unit</t>
  </si>
  <si>
    <t>Biodiversity (acres restored/protected)</t>
  </si>
  <si>
    <t>Metric Tons CO2e (GHG mitigation)</t>
  </si>
  <si>
    <r>
      <t>*</t>
    </r>
    <r>
      <rPr>
        <i/>
        <sz val="12"/>
        <color theme="1"/>
        <rFont val="DM Sans"/>
      </rPr>
      <t>Select the primary impact unit(s) used for settling transactions or reporting outcomes for a specific project or program. Do not include co-benefits in the Anticipated Transfer Volumes unless they are monetized, as they are considered meta-data, not environmental assets.
Example: If the primary impact unit is carbon credits (metric tons of CO2e) from a soil carbon project, those credits should be the focus of the transaction and transfer volume. If the project also improves water quality but water quality improvements aren't monetized, they should not be included in the Transfer; they remain as additional project information, not as tradable assets.</t>
    </r>
  </si>
  <si>
    <t>Transfer Volumes</t>
  </si>
  <si>
    <t>Costs Per Unit</t>
  </si>
  <si>
    <t>Basic Price Per Unit</t>
  </si>
  <si>
    <t>Standard Price Per Unit</t>
  </si>
  <si>
    <t>Enterprise Price Per Unit</t>
  </si>
  <si>
    <t>Table of Contents</t>
  </si>
  <si>
    <t>Color Coding</t>
  </si>
  <si>
    <t>1. Instructions</t>
  </si>
  <si>
    <t xml:space="preserve">2. Definitions </t>
  </si>
  <si>
    <t xml:space="preserve">3. Calculator </t>
  </si>
  <si>
    <t>[…]</t>
  </si>
  <si>
    <t>Calculations</t>
  </si>
  <si>
    <t>Hard coded numbers</t>
  </si>
  <si>
    <t>Additional Information</t>
  </si>
  <si>
    <t>METI™ Pricing Calculator How To Read Me</t>
  </si>
  <si>
    <t>Source</t>
  </si>
  <si>
    <t>Basic Includes:</t>
  </si>
  <si>
    <t>100 Sources</t>
  </si>
  <si>
    <t>100 Outcome Events</t>
  </si>
  <si>
    <t xml:space="preserve">100 EAC Issuances </t>
  </si>
  <si>
    <t>15,000 Sources</t>
  </si>
  <si>
    <t>15,000 Outcome Events</t>
  </si>
  <si>
    <t>15,000 EAC Issuances</t>
  </si>
  <si>
    <t>45,000 Sources</t>
  </si>
  <si>
    <t>45,000 Outcome Events</t>
  </si>
  <si>
    <t>45,000 EAC Issuances</t>
  </si>
  <si>
    <t>Additional Usage</t>
  </si>
  <si>
    <t>$2.00 per source</t>
  </si>
  <si>
    <t>$2.00 per event</t>
  </si>
  <si>
    <t>$2.00 per issuance</t>
  </si>
  <si>
    <t>$0.30 per source</t>
  </si>
  <si>
    <t>$0.30 per event</t>
  </si>
  <si>
    <t>$0.30 per issuance</t>
  </si>
  <si>
    <t>Negotiable based on volume and utilization</t>
  </si>
  <si>
    <t>Standard Includes:</t>
  </si>
  <si>
    <t>Enterprise Includes:</t>
  </si>
  <si>
    <t>Definitions</t>
  </si>
  <si>
    <r>
      <t xml:space="preserve">          Enter the number of </t>
    </r>
    <r>
      <rPr>
        <b/>
        <sz val="12"/>
        <color theme="1"/>
        <rFont val="Dm sans"/>
      </rPr>
      <t>Sources</t>
    </r>
    <r>
      <rPr>
        <sz val="12"/>
        <color theme="1"/>
        <rFont val="Dm sans"/>
      </rPr>
      <t xml:space="preserve"> you anticipate managing and securing with METI</t>
    </r>
  </si>
  <si>
    <t>*Discounts available for early-adopters and pilots</t>
  </si>
  <si>
    <t xml:space="preserve">A Source refers to the origin of an environmental benefit. For land-based projects, a source is considered an individual contiguous parcel that is the smallest unit of land with: 1. A permanent, contiguous boundary, 2. Common land cover and land management, 3. Common owner or group of owners/land managers, and/or 4. A common project administrator. Each Source is registered and tracked through its unique Source ID which are requested and generated via the METI Originate program with a "Valid From" and "Valid To" date range. </t>
  </si>
  <si>
    <t>An Outcome Measurement Event captures a unit of impact tied to a specific Source. Outcomes are recorded by year, vintage, and or crop, e.g., '35 mt CO2e soil organic carbon, soy, Tier 3 model, 2024, verified.' or '14,000 bu corn, 2024/2025 crop year, CI-score 21, GREET'  This reflects the results from climate mitigation activities on a source and accounts for environmental benefits and their calculation method.</t>
  </si>
  <si>
    <t xml:space="preserve">A Transfer refers to the trading of EACs from the issuer to an intermediary or end-user/buyer, which settles the transaction and conveys the title of the aggregated environmental outcomes and claims. Transfers fees are based on the type of EAC (unit) and volume of outcomes or units of impact transferred.  </t>
  </si>
  <si>
    <t>Instructions For METI™ Originate Pricing Calculator</t>
  </si>
  <si>
    <t>METI™ Originate Pricing Calculator</t>
  </si>
  <si>
    <t>Required</t>
  </si>
  <si>
    <t>Optional</t>
  </si>
  <si>
    <t>Input Required</t>
  </si>
  <si>
    <t>[...]</t>
  </si>
  <si>
    <t>Input Optional</t>
  </si>
  <si>
    <t>Sources</t>
  </si>
  <si>
    <t>*METI is designed to be flexible, so you do not have to use all of its services - only the ones that make sense for your program and project. We encourage integrating METI's Unique Source Ledger with origination workflows and with other book and claim systems to avoid duplicate sources across different platforms and registries. This helps ensure a smooth experience, prevents data conflicts, and reduces the risk of double-counting.</t>
  </si>
  <si>
    <t>Source IDs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</si>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</sst>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44" formatCode="_(&quot;$&quot;* #,##0.00_);_(&quot;$&quot;* \(#,##0.00\);_(&quot;$&quot;* &quot;-&quot;??_);_(@_)"/>
    <numFmt numFmtId="43" formatCode="_(* #,##0.00_);_(* \(#,##0.00\);_(* &quot;-&quot;??_);_(@_)"/>
    <numFmt numFmtId="165" formatCode="&quot;$&quot;#,##0.000_);[Red]\(&quot;$&quot;#,##0.000\)"/>
    <numFmt numFmtId="169" formatCode="&quot;$&quot;#,##0.00"/>
    <numFmt numFmtId="171" formatCode="&quot;$&quot;#,##0.00000_);[Red]\(&quot;$&quot;#,##0.00000\)"/>
    <numFmt numFmtId="175" formatCode="_(* #,##0_);_(* \(#,##0\);_(* &quot;-&quot;??_);_(@_)"/>
  </numFmts>
  <fonts count="13" x14ac:knownFonts="1">
    <font>
      <sz val="11"/>
      <color theme="1"/>
      <name val="Calibri"/>
      <family val="2"/>
      <scheme val="minor"/>
    </font>
    <font>
      <sz val="11"/>
      <color theme="1"/>
      <name val="Calibri"/>
      <family val="2"/>
      <scheme val="minor"/>
    </font>
    <font>
      <b/>
      <sz val="14"/>
      <color theme="0"/>
      <name val="Dm sans"/>
    </font>
    <font>
      <b/>
      <sz val="12"/>
      <color theme="1"/>
      <name val="Dm sans"/>
    </font>
    <font>
      <sz val="12"/>
      <color theme="1"/>
      <name val="Dm sans"/>
    </font>
    <font>
      <b/>
      <sz val="14"/>
      <name val="Dm sans"/>
    </font>
    <font>
      <b/>
      <sz val="11"/>
      <color theme="1"/>
      <name val="Calibri"/>
      <family val="2"/>
      <scheme val="minor"/>
    </font>
    <font>
      <i/>
      <sz val="12"/>
      <color theme="1"/>
      <name val="DM Sans"/>
    </font>
    <font>
      <b/>
      <sz val="12"/>
      <color theme="0"/>
      <name val="DM Sans"/>
    </font>
    <font>
      <sz val="12"/>
      <color theme="4" tint="-0.249977111117893"/>
      <name val="DM Sans"/>
    </font>
    <font>
      <sz val="11"/>
      <color theme="4" tint="-0.249977111117893"/>
      <name val="Calibri"/>
      <family val="2"/>
      <scheme val="minor"/>
    </font>
    <font>
      <u/>
      <sz val="11"/>
      <color theme="10"/>
      <name val="Calibri"/>
      <family val="2"/>
      <scheme val="minor"/>
    </font>
    <font>
      <i/>
      <sz val="11"/>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1" tint="0.499984740745262"/>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46">
    <xf numFmtId="0" fontId="0" fillId="0" borderId="0" xfId="0"/>
    <xf numFmtId="0" fontId="0" fillId="0" borderId="0" xfId="0" applyAlignment="1">
      <alignment horizontal="left" vertical="top"/>
    </xf>
    <xf numFmtId="0" fontId="3" fillId="0" borderId="0" xfId="0" applyFont="1" applyAlignment="1">
      <alignment vertical="top" wrapText="1"/>
    </xf>
    <xf numFmtId="0" fontId="4" fillId="0" borderId="0" xfId="0" applyFont="1" applyAlignment="1">
      <alignment vertical="top" wrapText="1"/>
    </xf>
    <xf numFmtId="0" fontId="4" fillId="0" borderId="0" xfId="0" applyFont="1" applyAlignment="1">
      <alignment wrapText="1"/>
    </xf>
    <xf numFmtId="2" fontId="4" fillId="0" borderId="0" xfId="0" applyNumberFormat="1" applyFont="1" applyAlignment="1">
      <alignment vertical="top" wrapText="1"/>
    </xf>
    <xf numFmtId="44" fontId="0" fillId="0" borderId="0" xfId="1" applyFont="1"/>
    <xf numFmtId="0" fontId="3" fillId="0" borderId="2" xfId="0" applyFont="1" applyBorder="1" applyAlignment="1">
      <alignment vertical="top" wrapText="1"/>
    </xf>
    <xf numFmtId="0" fontId="5" fillId="3" borderId="3" xfId="0" applyFont="1" applyFill="1" applyBorder="1" applyAlignment="1">
      <alignment horizontal="center" vertical="top"/>
    </xf>
    <xf numFmtId="0" fontId="5" fillId="3" borderId="4" xfId="0" applyFont="1" applyFill="1" applyBorder="1" applyAlignment="1">
      <alignment horizontal="center" vertical="top"/>
    </xf>
    <xf numFmtId="0" fontId="4" fillId="0" borderId="2" xfId="0" applyFont="1" applyBorder="1" applyAlignment="1">
      <alignment vertical="top" wrapText="1"/>
    </xf>
    <xf numFmtId="0" fontId="3" fillId="0" borderId="3" xfId="0" applyFont="1" applyBorder="1" applyAlignment="1">
      <alignment horizontal="center" vertical="top" wrapText="1"/>
    </xf>
    <xf numFmtId="0" fontId="6" fillId="0" borderId="0" xfId="0" applyFont="1"/>
    <xf numFmtId="0" fontId="3" fillId="0" borderId="0" xfId="0" applyFont="1" applyBorder="1" applyAlignment="1">
      <alignment horizontal="center" vertical="top" wrapText="1"/>
    </xf>
    <xf numFmtId="0" fontId="0" fillId="0" borderId="0" xfId="0" applyBorder="1"/>
    <xf numFmtId="0" fontId="4" fillId="0" borderId="6" xfId="0" applyFont="1" applyBorder="1" applyAlignment="1">
      <alignment vertical="top" wrapText="1"/>
    </xf>
    <xf numFmtId="0" fontId="3" fillId="0" borderId="0" xfId="0" applyFont="1" applyBorder="1" applyAlignment="1">
      <alignment vertical="top" wrapText="1"/>
    </xf>
    <xf numFmtId="0" fontId="8" fillId="2" borderId="0" xfId="0" applyFont="1" applyFill="1" applyAlignment="1">
      <alignment wrapText="1"/>
    </xf>
    <xf numFmtId="0" fontId="8" fillId="2" borderId="0" xfId="0" applyFont="1" applyFill="1" applyAlignment="1">
      <alignment horizontal="left" wrapText="1"/>
    </xf>
    <xf numFmtId="1" fontId="4" fillId="4" borderId="0" xfId="0" applyNumberFormat="1" applyFont="1" applyFill="1" applyBorder="1" applyAlignment="1">
      <alignment horizontal="center" vertical="top" wrapText="1"/>
    </xf>
    <xf numFmtId="171" fontId="0" fillId="0" borderId="0" xfId="0" applyNumberFormat="1"/>
    <xf numFmtId="0" fontId="6" fillId="0" borderId="0" xfId="0" applyFont="1" applyProtection="1">
      <protection locked="0"/>
    </xf>
    <xf numFmtId="0" fontId="6" fillId="0" borderId="0" xfId="0" applyFont="1" applyAlignment="1" applyProtection="1">
      <alignment horizontal="center"/>
      <protection locked="0"/>
    </xf>
    <xf numFmtId="0" fontId="0" fillId="0" borderId="0" xfId="0" applyProtection="1">
      <protection locked="0"/>
    </xf>
    <xf numFmtId="8" fontId="0" fillId="0" borderId="0" xfId="0" applyNumberFormat="1" applyProtection="1">
      <protection locked="0"/>
    </xf>
    <xf numFmtId="0" fontId="0" fillId="5" borderId="0" xfId="0" applyFill="1" applyAlignment="1">
      <alignment horizontal="center"/>
    </xf>
    <xf numFmtId="0" fontId="10" fillId="0" borderId="0" xfId="0" applyFont="1" applyAlignment="1">
      <alignment horizontal="center"/>
    </xf>
    <xf numFmtId="8" fontId="10" fillId="0" borderId="0" xfId="0" applyNumberFormat="1" applyFont="1" applyProtection="1">
      <protection locked="0"/>
    </xf>
    <xf numFmtId="165" fontId="10" fillId="0" borderId="0" xfId="0" applyNumberFormat="1" applyFont="1" applyProtection="1">
      <protection locked="0"/>
    </xf>
    <xf numFmtId="0" fontId="5" fillId="3" borderId="4" xfId="0" applyFont="1" applyFill="1" applyBorder="1" applyAlignment="1">
      <alignment horizontal="center" vertical="top"/>
    </xf>
    <xf numFmtId="0" fontId="11" fillId="0" borderId="0" xfId="3"/>
    <xf numFmtId="0" fontId="12" fillId="0" borderId="0" xfId="0" applyFont="1"/>
    <xf numFmtId="0" fontId="12" fillId="0" borderId="0" xfId="0" applyFont="1" applyAlignment="1">
      <alignment horizontal="center"/>
    </xf>
    <xf numFmtId="0" fontId="7" fillId="0" borderId="0" xfId="0" applyFont="1" applyAlignment="1">
      <alignment vertical="top" wrapText="1"/>
    </xf>
    <xf numFmtId="0" fontId="8" fillId="6" borderId="4" xfId="0" applyFont="1" applyFill="1" applyBorder="1" applyAlignment="1">
      <alignment horizontal="left" wrapText="1"/>
    </xf>
    <xf numFmtId="0" fontId="8" fillId="2" borderId="4" xfId="0" applyFont="1" applyFill="1" applyBorder="1" applyAlignment="1">
      <alignment horizontal="center" wrapText="1"/>
    </xf>
    <xf numFmtId="0" fontId="2" fillId="2" borderId="4" xfId="0" applyFont="1" applyFill="1" applyBorder="1" applyAlignment="1">
      <alignment vertical="center"/>
    </xf>
    <xf numFmtId="0" fontId="8" fillId="2" borderId="4" xfId="0" applyFont="1" applyFill="1" applyBorder="1" applyAlignment="1">
      <alignment horizontal="center" vertical="center" wrapText="1"/>
    </xf>
    <xf numFmtId="1" fontId="4" fillId="7" borderId="0" xfId="0" applyNumberFormat="1" applyFont="1" applyFill="1" applyBorder="1" applyAlignment="1">
      <alignment horizontal="center" vertical="top" wrapText="1"/>
    </xf>
    <xf numFmtId="169" fontId="9" fillId="0" borderId="1" xfId="1" applyNumberFormat="1" applyFont="1" applyBorder="1" applyAlignment="1" applyProtection="1">
      <alignment vertical="top" wrapText="1"/>
      <protection locked="0"/>
    </xf>
    <xf numFmtId="169" fontId="4" fillId="5" borderId="1" xfId="1" applyNumberFormat="1" applyFont="1" applyFill="1" applyBorder="1" applyAlignment="1" applyProtection="1">
      <alignment vertical="top" wrapText="1"/>
    </xf>
    <xf numFmtId="169" fontId="3" fillId="5" borderId="1" xfId="1" applyNumberFormat="1" applyFont="1" applyFill="1" applyBorder="1" applyAlignment="1" applyProtection="1">
      <alignment vertical="top" wrapText="1"/>
    </xf>
    <xf numFmtId="175" fontId="4" fillId="4" borderId="5" xfId="2" applyNumberFormat="1" applyFont="1" applyFill="1" applyBorder="1" applyAlignment="1" applyProtection="1">
      <alignment horizontal="center" vertical="top" wrapText="1"/>
      <protection locked="0"/>
    </xf>
    <xf numFmtId="175" fontId="4" fillId="7" borderId="1" xfId="2" applyNumberFormat="1" applyFont="1" applyFill="1" applyBorder="1" applyAlignment="1" applyProtection="1">
      <alignment horizontal="center" vertical="top" wrapText="1"/>
      <protection locked="0"/>
    </xf>
    <xf numFmtId="0" fontId="4" fillId="7" borderId="5" xfId="0" applyFont="1" applyFill="1" applyBorder="1" applyAlignment="1" applyProtection="1">
      <alignment vertical="top" wrapText="1"/>
      <protection locked="0"/>
    </xf>
    <xf numFmtId="0" fontId="4" fillId="7" borderId="1" xfId="0" applyFont="1" applyFill="1" applyBorder="1" applyAlignment="1" applyProtection="1">
      <alignment vertical="top" wrapText="1"/>
      <protection locked="0"/>
    </xf>
  </cellXfs>
  <cellStyles count="4">
    <cellStyle name="Comma" xfId="2" builtinId="3"/>
    <cellStyle name="Currency" xfId="1" builtinId="4"/>
    <cellStyle name="Hyperlink" xfId="3" builtinId="8"/>
    <cellStyle name="Normal" xfId="0" builtinId="0"/>
  </cellStyles>
  <dxfs count="2">
    <dxf>
      <font>
        <b val="0"/>
        <i val="0"/>
        <color theme="0" tint="-0.24994659260841701"/>
      </font>
    </dxf>
    <dxf>
      <font>
        <color theme="0" tint="-0.2499465926084170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B068E-1EBA-45E8-9318-6148ADF81F19}">
  <dimension ref="A1:G34"/>
  <sheetViews>
    <sheetView workbookViewId="0">
      <selection activeCell="D47" sqref="D47"/>
    </sheetView>
  </sheetViews>
  <sheetFormatPr defaultRowHeight="14.5" x14ac:dyDescent="0.35"/>
  <cols>
    <col min="1" max="1" width="18.81640625" customWidth="1"/>
    <col min="2" max="2" width="30.81640625" bestFit="1" customWidth="1"/>
    <col min="3" max="3" width="15.36328125" bestFit="1" customWidth="1"/>
  </cols>
  <sheetData>
    <row r="1" spans="1:7" ht="19" x14ac:dyDescent="0.35">
      <c r="A1" s="9" t="s">
        <v>51</v>
      </c>
      <c r="B1" s="9"/>
      <c r="C1" s="9"/>
      <c r="D1" s="9"/>
      <c r="E1" s="9"/>
      <c r="F1" s="9"/>
      <c r="G1" s="9"/>
    </row>
    <row r="2" spans="1:7" ht="16" x14ac:dyDescent="0.4">
      <c r="A2" s="18" t="s">
        <v>42</v>
      </c>
      <c r="B2" s="18"/>
      <c r="C2" s="18"/>
      <c r="D2" s="18"/>
      <c r="E2" s="18"/>
      <c r="F2" s="18"/>
      <c r="G2" s="18"/>
    </row>
    <row r="3" spans="1:7" x14ac:dyDescent="0.35">
      <c r="A3" s="30" t="s">
        <v>44</v>
      </c>
    </row>
    <row r="4" spans="1:7" x14ac:dyDescent="0.35">
      <c r="A4" s="30" t="s">
        <v>45</v>
      </c>
    </row>
    <row r="5" spans="1:7" x14ac:dyDescent="0.35">
      <c r="A5" s="30" t="s">
        <v>46</v>
      </c>
    </row>
    <row r="7" spans="1:7" ht="16" x14ac:dyDescent="0.4">
      <c r="A7" s="18" t="s">
        <v>43</v>
      </c>
      <c r="B7" s="18"/>
      <c r="C7" s="18"/>
      <c r="D7" s="18"/>
      <c r="E7" s="18"/>
      <c r="F7" s="18"/>
      <c r="G7" s="18"/>
    </row>
    <row r="9" spans="1:7" ht="16" x14ac:dyDescent="0.35">
      <c r="A9" s="19" t="s">
        <v>47</v>
      </c>
      <c r="B9" t="s">
        <v>83</v>
      </c>
    </row>
    <row r="11" spans="1:7" ht="16" x14ac:dyDescent="0.35">
      <c r="A11" s="38" t="s">
        <v>84</v>
      </c>
      <c r="B11" t="s">
        <v>85</v>
      </c>
    </row>
    <row r="13" spans="1:7" x14ac:dyDescent="0.35">
      <c r="A13" s="25" t="s">
        <v>47</v>
      </c>
      <c r="B13" t="s">
        <v>48</v>
      </c>
    </row>
    <row r="15" spans="1:7" x14ac:dyDescent="0.35">
      <c r="A15" s="26" t="s">
        <v>47</v>
      </c>
      <c r="B15" t="s">
        <v>49</v>
      </c>
    </row>
    <row r="17" spans="1:7" ht="16" x14ac:dyDescent="0.4">
      <c r="A17" s="18" t="s">
        <v>50</v>
      </c>
      <c r="B17" s="18"/>
      <c r="C17" s="18"/>
      <c r="D17" s="18"/>
      <c r="E17" s="18"/>
      <c r="F17" s="18"/>
      <c r="G17" s="18"/>
    </row>
    <row r="19" spans="1:7" x14ac:dyDescent="0.35">
      <c r="A19" s="12" t="s">
        <v>53</v>
      </c>
      <c r="B19" s="12"/>
      <c r="C19" s="12" t="s">
        <v>63</v>
      </c>
    </row>
    <row r="20" spans="1:7" x14ac:dyDescent="0.35">
      <c r="B20" t="s">
        <v>54</v>
      </c>
      <c r="D20" t="s">
        <v>64</v>
      </c>
    </row>
    <row r="21" spans="1:7" x14ac:dyDescent="0.35">
      <c r="B21" t="s">
        <v>55</v>
      </c>
      <c r="D21" t="s">
        <v>65</v>
      </c>
    </row>
    <row r="22" spans="1:7" x14ac:dyDescent="0.35">
      <c r="B22" t="s">
        <v>56</v>
      </c>
      <c r="D22" t="s">
        <v>66</v>
      </c>
    </row>
    <row r="24" spans="1:7" x14ac:dyDescent="0.35">
      <c r="A24" s="12" t="s">
        <v>71</v>
      </c>
      <c r="C24" s="12" t="s">
        <v>63</v>
      </c>
    </row>
    <row r="25" spans="1:7" x14ac:dyDescent="0.35">
      <c r="B25" t="s">
        <v>57</v>
      </c>
      <c r="D25" t="s">
        <v>67</v>
      </c>
    </row>
    <row r="26" spans="1:7" x14ac:dyDescent="0.35">
      <c r="B26" t="s">
        <v>58</v>
      </c>
      <c r="D26" t="s">
        <v>68</v>
      </c>
    </row>
    <row r="27" spans="1:7" x14ac:dyDescent="0.35">
      <c r="B27" t="s">
        <v>59</v>
      </c>
      <c r="D27" t="s">
        <v>69</v>
      </c>
    </row>
    <row r="29" spans="1:7" x14ac:dyDescent="0.35">
      <c r="A29" s="12" t="s">
        <v>72</v>
      </c>
      <c r="C29" s="12" t="s">
        <v>63</v>
      </c>
    </row>
    <row r="30" spans="1:7" x14ac:dyDescent="0.35">
      <c r="B30" t="s">
        <v>60</v>
      </c>
      <c r="D30" t="s">
        <v>70</v>
      </c>
    </row>
    <row r="31" spans="1:7" x14ac:dyDescent="0.35">
      <c r="B31" t="s">
        <v>61</v>
      </c>
      <c r="D31" t="s">
        <v>70</v>
      </c>
    </row>
    <row r="32" spans="1:7" x14ac:dyDescent="0.35">
      <c r="B32" t="s">
        <v>62</v>
      </c>
      <c r="D32" t="s">
        <v>70</v>
      </c>
    </row>
    <row r="34" spans="1:7" x14ac:dyDescent="0.35">
      <c r="A34" s="32" t="s">
        <v>75</v>
      </c>
      <c r="B34" s="32"/>
      <c r="C34" s="32"/>
      <c r="D34" s="32"/>
      <c r="E34" s="32"/>
      <c r="F34" s="32"/>
      <c r="G34" s="32"/>
    </row>
  </sheetData>
  <sheetProtection algorithmName="SHA-512" hashValue="zfBwPvhrdRa67uKrjO0XbRt7reB2fqePXHaUBhpc2WBV2B6Wpn3VRVZV6P001D54OW4S0H6mSyOCwV4jDAA0WQ==" saltValue="uSABL3oJOqyXBc88XxbZiw==" spinCount="100000" sheet="1" objects="1" scenarios="1"/>
  <mergeCells count="5">
    <mergeCell ref="A34:G34"/>
    <mergeCell ref="A2:G2"/>
    <mergeCell ref="A7:G7"/>
    <mergeCell ref="A17:G17"/>
    <mergeCell ref="A1:G1"/>
  </mergeCells>
  <hyperlinks>
    <hyperlink ref="A3" location="'1. Instructions'!A1" display="1. Instructions" xr:uid="{7CEB26FC-4C38-4566-BC3C-3A2E31003A31}"/>
    <hyperlink ref="A4" location="'2. Definitions'!A1" display="2. Definitions " xr:uid="{C2EA8E54-89E8-4A1D-B6A9-F8CEC1B17B22}"/>
    <hyperlink ref="A5" location="'3. Calculator'!A1" display="3. Calculator " xr:uid="{073F7073-7F4A-47CA-8B38-EAB26194138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E38" sqref="E38"/>
    </sheetView>
  </sheetViews>
  <sheetFormatPr defaultRowHeight="14.5" x14ac:dyDescent="0.35"/>
  <cols>
    <col min="1" max="1" width="87.26953125" bestFit="1" customWidth="1"/>
  </cols>
  <sheetData>
    <row r="1" spans="1:2" ht="19" x14ac:dyDescent="0.35">
      <c r="A1" s="29" t="s">
        <v>79</v>
      </c>
    </row>
    <row r="2" spans="1:2" ht="16" x14ac:dyDescent="0.4">
      <c r="A2" s="17" t="s">
        <v>7</v>
      </c>
    </row>
    <row r="3" spans="1:2" ht="17" customHeight="1" x14ac:dyDescent="0.4">
      <c r="A3" s="4" t="s">
        <v>74</v>
      </c>
      <c r="B3" s="31" t="s">
        <v>81</v>
      </c>
    </row>
    <row r="4" spans="1:2" ht="16" x14ac:dyDescent="0.4">
      <c r="A4" s="4" t="s">
        <v>10</v>
      </c>
      <c r="B4" s="31" t="s">
        <v>82</v>
      </c>
    </row>
    <row r="5" spans="1:2" ht="16" x14ac:dyDescent="0.4">
      <c r="A5" s="4" t="s">
        <v>11</v>
      </c>
      <c r="B5" s="31" t="s">
        <v>82</v>
      </c>
    </row>
    <row r="6" spans="1:2" ht="16" x14ac:dyDescent="0.4">
      <c r="A6" s="4" t="s">
        <v>12</v>
      </c>
      <c r="B6" s="31" t="s">
        <v>82</v>
      </c>
    </row>
    <row r="7" spans="1:2" ht="16" x14ac:dyDescent="0.4">
      <c r="A7" s="4"/>
    </row>
    <row r="8" spans="1:2" ht="96" x14ac:dyDescent="0.35">
      <c r="A8" s="33" t="s">
        <v>87</v>
      </c>
    </row>
    <row r="9" spans="1:2" ht="16" x14ac:dyDescent="0.4">
      <c r="A9" s="4"/>
    </row>
    <row r="10" spans="1:2" ht="16" x14ac:dyDescent="0.4">
      <c r="A10" s="17" t="s">
        <v>8</v>
      </c>
    </row>
    <row r="11" spans="1:2" ht="32" x14ac:dyDescent="0.35">
      <c r="A11" s="3" t="s">
        <v>0</v>
      </c>
    </row>
    <row r="12" spans="1:2" ht="16" x14ac:dyDescent="0.4">
      <c r="A12" s="4"/>
    </row>
    <row r="13" spans="1:2" ht="16" x14ac:dyDescent="0.4">
      <c r="A13" s="17" t="s">
        <v>9</v>
      </c>
    </row>
    <row r="14" spans="1:2" ht="64" x14ac:dyDescent="0.35">
      <c r="A14" s="3" t="s">
        <v>6</v>
      </c>
    </row>
    <row r="15" spans="1:2" ht="14.5" customHeight="1" x14ac:dyDescent="0.35"/>
  </sheetData>
  <sheetProtection algorithmName="SHA-512" hashValue="gnz22/+UD+5ne0qAGvfVYKoNLqtX2cpFD6CsH32riNwwpreNw/oi+dfbTzWvMpTlnPpUC5gTpyX620JYKYZGkA==" saltValue="cVAlgYswSGAvFf1WdvvPHw=="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14" sqref="B14"/>
    </sheetView>
  </sheetViews>
  <sheetFormatPr defaultRowHeight="14.5" x14ac:dyDescent="0.35"/>
  <cols>
    <col min="1" max="1" width="35.7265625" customWidth="1"/>
    <col min="2" max="2" width="60.08984375" customWidth="1"/>
  </cols>
  <sheetData>
    <row r="1" spans="1:2" ht="19" x14ac:dyDescent="0.35">
      <c r="A1" s="9" t="s">
        <v>73</v>
      </c>
      <c r="B1" s="9"/>
    </row>
    <row r="2" spans="1:2" ht="16" x14ac:dyDescent="0.4">
      <c r="A2" s="17" t="s">
        <v>1</v>
      </c>
      <c r="B2" s="17" t="s">
        <v>2</v>
      </c>
    </row>
    <row r="3" spans="1:2" ht="176" x14ac:dyDescent="0.35">
      <c r="A3" s="2" t="s">
        <v>52</v>
      </c>
      <c r="B3" s="3" t="s">
        <v>76</v>
      </c>
    </row>
    <row r="4" spans="1:2" ht="128" x14ac:dyDescent="0.35">
      <c r="A4" s="2" t="s">
        <v>3</v>
      </c>
      <c r="B4" s="3" t="s">
        <v>77</v>
      </c>
    </row>
    <row r="5" spans="1:2" ht="112" x14ac:dyDescent="0.35">
      <c r="A5" s="2" t="s">
        <v>4</v>
      </c>
      <c r="B5" s="3" t="s">
        <v>13</v>
      </c>
    </row>
    <row r="6" spans="1:2" ht="96" x14ac:dyDescent="0.35">
      <c r="A6" s="2" t="s">
        <v>5</v>
      </c>
      <c r="B6" s="3" t="s">
        <v>78</v>
      </c>
    </row>
    <row r="7" spans="1:2" x14ac:dyDescent="0.35">
      <c r="B7" s="1"/>
    </row>
  </sheetData>
  <sheetProtection algorithmName="SHA-512" hashValue="H1vCMGdoMcYx3hYf+njquhFb0REFasOMIZIgaf86FjMSnyhj+Zh/Trz//MyMo8Sc32v0prvrVoHWTaBX7/fq6g==" saltValue="cViCIY92pavTMrgZF3GSbA==" spinCount="100000" sheet="1" objects="1" scenarios="1"/>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64AC1-5F2C-472B-BD9C-97ABCDDB1741}">
  <dimension ref="A1:D42"/>
  <sheetViews>
    <sheetView workbookViewId="0">
      <selection activeCell="G24" sqref="G24"/>
    </sheetView>
  </sheetViews>
  <sheetFormatPr defaultRowHeight="14.5" x14ac:dyDescent="0.35"/>
  <cols>
    <col min="1" max="1" width="43.7265625" bestFit="1" customWidth="1"/>
    <col min="2" max="2" width="51.08984375" bestFit="1" customWidth="1"/>
    <col min="3" max="4" width="15.54296875" bestFit="1" customWidth="1"/>
    <col min="7" max="7" width="24.6328125" customWidth="1"/>
    <col min="8" max="8" width="29.26953125" bestFit="1" customWidth="1"/>
    <col min="9" max="9" width="26.54296875" customWidth="1"/>
    <col min="10" max="10" width="31.6328125" bestFit="1" customWidth="1"/>
    <col min="11" max="11" width="33.26953125" bestFit="1" customWidth="1"/>
  </cols>
  <sheetData>
    <row r="1" spans="1:4" ht="19" x14ac:dyDescent="0.35">
      <c r="A1" s="9" t="s">
        <v>80</v>
      </c>
      <c r="B1" s="9"/>
      <c r="C1" s="9"/>
      <c r="D1" s="9"/>
    </row>
    <row r="2" spans="1:4" ht="16" x14ac:dyDescent="0.4">
      <c r="A2" s="34" t="s">
        <v>23</v>
      </c>
      <c r="B2" s="34"/>
      <c r="C2" s="34"/>
      <c r="D2" s="34"/>
    </row>
    <row r="3" spans="1:4" ht="16" x14ac:dyDescent="0.4">
      <c r="A3" s="35" t="s">
        <v>22</v>
      </c>
      <c r="B3" s="35" t="s">
        <v>17</v>
      </c>
      <c r="C3" s="35"/>
      <c r="D3" s="35"/>
    </row>
    <row r="4" spans="1:4" ht="16" x14ac:dyDescent="0.35">
      <c r="A4" s="2" t="s">
        <v>86</v>
      </c>
      <c r="B4" s="42"/>
      <c r="C4" s="42"/>
      <c r="D4" s="42"/>
    </row>
    <row r="5" spans="1:4" ht="16" x14ac:dyDescent="0.35">
      <c r="A5" s="2" t="s">
        <v>19</v>
      </c>
      <c r="B5" s="43"/>
      <c r="C5" s="43"/>
      <c r="D5" s="43"/>
    </row>
    <row r="6" spans="1:4" ht="16" x14ac:dyDescent="0.35">
      <c r="A6" s="7" t="s">
        <v>20</v>
      </c>
      <c r="B6" s="43"/>
      <c r="C6" s="43"/>
      <c r="D6" s="43"/>
    </row>
    <row r="7" spans="1:4" ht="19" x14ac:dyDescent="0.35">
      <c r="A7" s="8" t="s">
        <v>37</v>
      </c>
      <c r="B7" s="8"/>
      <c r="C7" s="8"/>
      <c r="D7" s="8"/>
    </row>
    <row r="8" spans="1:4" ht="17.5" customHeight="1" x14ac:dyDescent="0.35">
      <c r="A8" s="37" t="s">
        <v>33</v>
      </c>
      <c r="B8" s="37" t="s">
        <v>29</v>
      </c>
      <c r="C8" s="36"/>
      <c r="D8" s="36"/>
    </row>
    <row r="9" spans="1:4" ht="16" x14ac:dyDescent="0.35">
      <c r="A9" s="3" t="s">
        <v>35</v>
      </c>
      <c r="B9" s="44"/>
      <c r="C9" s="14"/>
      <c r="D9" s="14"/>
    </row>
    <row r="10" spans="1:4" ht="16" x14ac:dyDescent="0.35">
      <c r="A10" s="3" t="s">
        <v>27</v>
      </c>
      <c r="B10" s="45"/>
      <c r="C10" s="14"/>
      <c r="D10" s="14"/>
    </row>
    <row r="11" spans="1:4" ht="16" x14ac:dyDescent="0.35">
      <c r="A11" s="3" t="s">
        <v>28</v>
      </c>
      <c r="B11" s="45"/>
      <c r="C11" s="14"/>
      <c r="D11" s="14"/>
    </row>
    <row r="12" spans="1:4" ht="16" x14ac:dyDescent="0.35">
      <c r="A12" s="3" t="s">
        <v>34</v>
      </c>
      <c r="B12" s="45"/>
      <c r="C12" s="14"/>
      <c r="D12" s="14"/>
    </row>
    <row r="13" spans="1:4" ht="16" x14ac:dyDescent="0.35">
      <c r="A13" s="3" t="s">
        <v>30</v>
      </c>
      <c r="B13" s="45"/>
      <c r="C13" s="14"/>
      <c r="D13" s="14"/>
    </row>
    <row r="14" spans="1:4" ht="16" x14ac:dyDescent="0.35">
      <c r="A14" s="3" t="s">
        <v>31</v>
      </c>
      <c r="B14" s="45"/>
      <c r="C14" s="14"/>
      <c r="D14" s="14"/>
    </row>
    <row r="15" spans="1:4" ht="16" x14ac:dyDescent="0.35">
      <c r="A15" s="15" t="s">
        <v>32</v>
      </c>
      <c r="B15" s="45"/>
      <c r="C15" s="14"/>
      <c r="D15" s="14"/>
    </row>
    <row r="16" spans="1:4" ht="16" customHeight="1" x14ac:dyDescent="0.35">
      <c r="A16" s="11" t="s">
        <v>36</v>
      </c>
      <c r="B16" s="11"/>
      <c r="C16" s="16"/>
      <c r="D16" s="16"/>
    </row>
    <row r="17" spans="1:4" ht="14.5" customHeight="1" x14ac:dyDescent="0.35">
      <c r="A17" s="13"/>
      <c r="B17" s="13"/>
      <c r="C17" s="2"/>
      <c r="D17" s="2"/>
    </row>
    <row r="18" spans="1:4" ht="141" customHeight="1" x14ac:dyDescent="0.35">
      <c r="A18" s="13"/>
      <c r="B18" s="13"/>
      <c r="C18" s="2"/>
      <c r="D18" s="2"/>
    </row>
    <row r="19" spans="1:4" ht="16" x14ac:dyDescent="0.35">
      <c r="A19" s="2"/>
      <c r="B19" s="5"/>
    </row>
    <row r="21" spans="1:4" ht="16" x14ac:dyDescent="0.4">
      <c r="A21" s="34" t="s">
        <v>24</v>
      </c>
      <c r="B21" s="34"/>
      <c r="C21" s="34"/>
      <c r="D21" s="34"/>
    </row>
    <row r="22" spans="1:4" ht="19" x14ac:dyDescent="0.35">
      <c r="A22" s="9" t="s">
        <v>26</v>
      </c>
      <c r="B22" s="9"/>
      <c r="C22" s="9"/>
      <c r="D22" s="9"/>
    </row>
    <row r="23" spans="1:4" ht="16" x14ac:dyDescent="0.4">
      <c r="A23" s="35"/>
      <c r="B23" s="35" t="s">
        <v>14</v>
      </c>
      <c r="C23" s="35" t="s">
        <v>15</v>
      </c>
      <c r="D23" s="35" t="s">
        <v>16</v>
      </c>
    </row>
    <row r="24" spans="1:4" ht="16" x14ac:dyDescent="0.35">
      <c r="A24" s="3" t="s">
        <v>25</v>
      </c>
      <c r="B24" s="39">
        <v>1800</v>
      </c>
      <c r="C24" s="39">
        <v>10750</v>
      </c>
      <c r="D24" s="39">
        <v>32250</v>
      </c>
    </row>
    <row r="25" spans="1:4" ht="16" x14ac:dyDescent="0.35">
      <c r="A25" s="3" t="s">
        <v>88</v>
      </c>
      <c r="B25" s="40">
        <f>MAX(0,B4-100)*'4. Pricing Tables'!B2</f>
        <v>0</v>
      </c>
      <c r="C25" s="40">
        <f>MAX(0,B4-15000)*'4. Pricing Tables'!C2</f>
        <v>0</v>
      </c>
      <c r="D25" s="40">
        <f>MAX(0,B4-45000)*'4. Pricing Tables'!D2</f>
        <v>0</v>
      </c>
    </row>
    <row r="26" spans="1:4" ht="16" x14ac:dyDescent="0.35">
      <c r="A26" s="3" t="s">
        <v>19</v>
      </c>
      <c r="B26" s="40">
        <f>MAX(0,B5-100)*'4. Pricing Tables'!B3</f>
        <v>0</v>
      </c>
      <c r="C26" s="40">
        <f>MAX(0,B5-15000)*'4. Pricing Tables'!C3</f>
        <v>0</v>
      </c>
      <c r="D26" s="40">
        <f>MAX(0,B5-45000)*'4. Pricing Tables'!D3</f>
        <v>0</v>
      </c>
    </row>
    <row r="27" spans="1:4" ht="16" x14ac:dyDescent="0.35">
      <c r="A27" s="3" t="s">
        <v>20</v>
      </c>
      <c r="B27" s="40">
        <f>MAX(0,B6-100)*'4. Pricing Tables'!B4</f>
        <v>0</v>
      </c>
      <c r="C27" s="40">
        <f>MAX(0,B6-15000)*'4. Pricing Tables'!C4</f>
        <v>0</v>
      </c>
      <c r="D27" s="40">
        <f>MAX(0,B6-45000)*'4. Pricing Tables'!D4</f>
        <v>0</v>
      </c>
    </row>
    <row r="28" spans="1:4" ht="16" x14ac:dyDescent="0.35">
      <c r="A28" s="3" t="s">
        <v>21</v>
      </c>
      <c r="B28" s="40">
        <f>('3. Calculator'!$B$9*'4. Pricing Tables'!B7)+('3. Calculator'!$B$10*'4. Pricing Tables'!B8)+('3. Calculator'!$B$11*'4. Pricing Tables'!B9)+('3. Calculator'!$B$12*'4. Pricing Tables'!B10)+('3. Calculator'!$B$13*'4. Pricing Tables'!B11)+('3. Calculator'!$B$14*'4. Pricing Tables'!B12)+('3. Calculator'!$B$15*'4. Pricing Tables'!B13)</f>
        <v>0</v>
      </c>
      <c r="C28" s="40">
        <f>('3. Calculator'!$B$9*'4. Pricing Tables'!C7)+('3. Calculator'!$B$10*'4. Pricing Tables'!C8)+('3. Calculator'!$B$11*'4. Pricing Tables'!C9)+('3. Calculator'!$B$12*'4. Pricing Tables'!C10)+('3. Calculator'!$B$13*'4. Pricing Tables'!C11)+('3. Calculator'!$B$14*'4. Pricing Tables'!C12)+('3. Calculator'!$B$15*'4. Pricing Tables'!C13)</f>
        <v>0</v>
      </c>
      <c r="D28" s="40">
        <f>('3. Calculator'!$B$9*'4. Pricing Tables'!D7)+('3. Calculator'!$B$10*'4. Pricing Tables'!D8)+('3. Calculator'!$B$11*'4. Pricing Tables'!D9)+('3. Calculator'!$B$12*'4. Pricing Tables'!D10)+('3. Calculator'!$B$13*'4. Pricing Tables'!D11)+('3. Calculator'!$B$14*'4. Pricing Tables'!D12)+('3. Calculator'!$B$15*'4. Pricing Tables'!D13)</f>
        <v>0</v>
      </c>
    </row>
    <row r="29" spans="1:4" ht="16" x14ac:dyDescent="0.35">
      <c r="A29" s="7" t="s">
        <v>26</v>
      </c>
      <c r="B29" s="41">
        <f>SUM(B24:B28)</f>
        <v>1800</v>
      </c>
      <c r="C29" s="41">
        <f t="shared" ref="C29:D29" si="0">SUM(C24:C28)</f>
        <v>10750</v>
      </c>
      <c r="D29" s="41">
        <f t="shared" si="0"/>
        <v>32250</v>
      </c>
    </row>
    <row r="31" spans="1:4" ht="19" x14ac:dyDescent="0.35">
      <c r="A31" s="9" t="s">
        <v>38</v>
      </c>
      <c r="B31" s="9"/>
      <c r="C31" s="9"/>
      <c r="D31" s="9"/>
    </row>
    <row r="32" spans="1:4" ht="16" x14ac:dyDescent="0.4">
      <c r="A32" s="35"/>
      <c r="B32" s="35" t="s">
        <v>14</v>
      </c>
      <c r="C32" s="35" t="s">
        <v>15</v>
      </c>
      <c r="D32" s="35" t="s">
        <v>16</v>
      </c>
    </row>
    <row r="33" spans="1:4" ht="16" x14ac:dyDescent="0.35">
      <c r="A33" s="3" t="s">
        <v>88</v>
      </c>
      <c r="B33" s="40">
        <f>(B24+(MAX(0,B4-100)*'4. Pricing Tables'!B2))/(100+(MAX(0,B4-100)))</f>
        <v>18</v>
      </c>
      <c r="C33" s="40">
        <f>(C24+(MAX(0,B4-15000)*'4. Pricing Tables'!C2))/(15000+(MAX(0,B4-15000)))</f>
        <v>0.71666666666666667</v>
      </c>
      <c r="D33" s="40">
        <f>(D24+(MAX(0,B4-45000)*'4. Pricing Tables'!D2))/(45000+(MAX(0,B4-45000)))</f>
        <v>0.71666666666666667</v>
      </c>
    </row>
    <row r="34" spans="1:4" ht="16" x14ac:dyDescent="0.35">
      <c r="A34" s="3" t="s">
        <v>19</v>
      </c>
      <c r="B34" s="40">
        <f>(B24+(MAX(0,B5-100)*'4. Pricing Tables'!B3))/(100+(MAX(0,B5-100)))</f>
        <v>18</v>
      </c>
      <c r="C34" s="40">
        <f>(C24+(MAX(0,B5-15000)*'4. Pricing Tables'!C3))/(15000+(MAX(0,B5-15000)))</f>
        <v>0.71666666666666667</v>
      </c>
      <c r="D34" s="40">
        <f>(D24+(MAX(0,B5-45000)*'4. Pricing Tables'!D3))/(45000+(MAX(0,B5-45000)))</f>
        <v>0.71666666666666667</v>
      </c>
    </row>
    <row r="35" spans="1:4" ht="16" x14ac:dyDescent="0.35">
      <c r="A35" s="10" t="s">
        <v>20</v>
      </c>
      <c r="B35" s="40">
        <f>(B24+(MAX(0,B6-100)*'4. Pricing Tables'!B4))/(100+(MAX(0,B6-100)))</f>
        <v>18</v>
      </c>
      <c r="C35" s="40">
        <f>(C24+(MAX(0,B6-15000)*'4. Pricing Tables'!C4))/(15000+(MAX(0,B6-15000)))</f>
        <v>0.71666666666666667</v>
      </c>
      <c r="D35" s="40">
        <f>(D24+(MAX(0,B6-45000)*'4. Pricing Tables'!D4))/(45000+(MAX(0,B6-45000)))</f>
        <v>0.71666666666666667</v>
      </c>
    </row>
    <row r="37" spans="1:4" x14ac:dyDescent="0.35">
      <c r="D37" s="6"/>
    </row>
    <row r="42" spans="1:4" x14ac:dyDescent="0.35">
      <c r="A42" s="30"/>
      <c r="B42" t="s">
        <v>89</v>
      </c>
    </row>
  </sheetData>
  <sheetProtection algorithmName="SHA-512" hashValue="FTxqmKiFb+8HUnAsc2Rpxc2RUerDvv5KSngp0CWm0M7Sg22N46ZbVnjbQtrQD0m6WarzYFQEhhdw4oYGiMepqg==" saltValue="mGIyS6DPaZlicoa3UmQLTQ==" spinCount="100000" sheet="1" objects="1" scenarios="1"/>
  <mergeCells count="10">
    <mergeCell ref="A1:D1"/>
    <mergeCell ref="A22:D22"/>
    <mergeCell ref="A31:D31"/>
    <mergeCell ref="A16:B18"/>
    <mergeCell ref="A7:D7"/>
    <mergeCell ref="A2:D2"/>
    <mergeCell ref="A21:D21"/>
    <mergeCell ref="B4:D4"/>
    <mergeCell ref="B5:D5"/>
    <mergeCell ref="B6:D6"/>
  </mergeCells>
  <dataValidations count="2">
    <dataValidation allowBlank="1" showInputMessage="1" showErrorMessage="1" prompt="Required _x000a_" sqref="B4:D4" xr:uid="{B9B33240-429A-4D6E-8E05-8775671353C3}"/>
    <dataValidation allowBlank="1" showInputMessage="1" showErrorMessage="1" prompt="Optional" sqref="B5:D6 B9:B15" xr:uid="{44BD0CA6-0163-41F4-B932-03F56173A8CE}"/>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3FD4-8B2A-4234-AC36-EF5A66B528AA}">
  <dimension ref="A1:D28"/>
  <sheetViews>
    <sheetView workbookViewId="0">
      <selection activeCell="B15" sqref="B15"/>
    </sheetView>
  </sheetViews>
  <sheetFormatPr defaultRowHeight="14.5" x14ac:dyDescent="0.35"/>
  <cols>
    <col min="1" max="1" width="33.54296875" bestFit="1" customWidth="1"/>
    <col min="2" max="2" width="33.81640625" bestFit="1" customWidth="1"/>
    <col min="3" max="3" width="20.08984375" bestFit="1" customWidth="1"/>
    <col min="4" max="4" width="21.1796875" bestFit="1" customWidth="1"/>
  </cols>
  <sheetData>
    <row r="1" spans="1:4" x14ac:dyDescent="0.35">
      <c r="A1" s="21" t="s">
        <v>22</v>
      </c>
      <c r="B1" s="22" t="s">
        <v>14</v>
      </c>
      <c r="C1" s="22" t="s">
        <v>15</v>
      </c>
      <c r="D1" s="22" t="s">
        <v>16</v>
      </c>
    </row>
    <row r="2" spans="1:4" x14ac:dyDescent="0.35">
      <c r="A2" s="23" t="s">
        <v>18</v>
      </c>
      <c r="B2" s="27">
        <v>2</v>
      </c>
      <c r="C2" s="27">
        <v>0.3</v>
      </c>
      <c r="D2" s="27">
        <v>0.1</v>
      </c>
    </row>
    <row r="3" spans="1:4" x14ac:dyDescent="0.35">
      <c r="A3" s="23" t="s">
        <v>19</v>
      </c>
      <c r="B3" s="27">
        <v>2</v>
      </c>
      <c r="C3" s="27">
        <v>0.3</v>
      </c>
      <c r="D3" s="27">
        <v>0.1</v>
      </c>
    </row>
    <row r="4" spans="1:4" x14ac:dyDescent="0.35">
      <c r="A4" s="23" t="s">
        <v>20</v>
      </c>
      <c r="B4" s="27">
        <v>2</v>
      </c>
      <c r="C4" s="27">
        <v>0.3</v>
      </c>
      <c r="D4" s="27">
        <v>0.1</v>
      </c>
    </row>
    <row r="5" spans="1:4" x14ac:dyDescent="0.35">
      <c r="A5" s="23"/>
      <c r="B5" s="24"/>
      <c r="C5" s="24"/>
      <c r="D5" s="23"/>
    </row>
    <row r="6" spans="1:4" x14ac:dyDescent="0.35">
      <c r="A6" s="21" t="s">
        <v>33</v>
      </c>
      <c r="B6" s="22" t="s">
        <v>39</v>
      </c>
      <c r="C6" s="22" t="s">
        <v>40</v>
      </c>
      <c r="D6" s="22" t="s">
        <v>41</v>
      </c>
    </row>
    <row r="7" spans="1:4" x14ac:dyDescent="0.35">
      <c r="A7" s="23" t="s">
        <v>35</v>
      </c>
      <c r="B7" s="27">
        <v>0.75</v>
      </c>
      <c r="C7" s="27">
        <v>0.1</v>
      </c>
      <c r="D7" s="28">
        <v>0.05</v>
      </c>
    </row>
    <row r="8" spans="1:4" x14ac:dyDescent="0.35">
      <c r="A8" s="23" t="s">
        <v>27</v>
      </c>
      <c r="B8" s="27">
        <v>7.4999999999999997E-3</v>
      </c>
      <c r="C8" s="28">
        <v>1E-3</v>
      </c>
      <c r="D8" s="28">
        <v>7.5000000000000002E-4</v>
      </c>
    </row>
    <row r="9" spans="1:4" x14ac:dyDescent="0.35">
      <c r="A9" s="23" t="s">
        <v>28</v>
      </c>
      <c r="B9" s="27">
        <v>1.9950000000000002E-2</v>
      </c>
      <c r="C9" s="28">
        <v>3.0000000000000001E-3</v>
      </c>
      <c r="D9" s="28">
        <v>1E-3</v>
      </c>
    </row>
    <row r="10" spans="1:4" x14ac:dyDescent="0.35">
      <c r="A10" s="23" t="s">
        <v>34</v>
      </c>
      <c r="B10" s="27">
        <v>1.9950000000000002E-2</v>
      </c>
      <c r="C10" s="28">
        <v>3.0000000000000001E-3</v>
      </c>
      <c r="D10" s="28">
        <v>1E-3</v>
      </c>
    </row>
    <row r="11" spans="1:4" x14ac:dyDescent="0.35">
      <c r="A11" s="23" t="s">
        <v>30</v>
      </c>
      <c r="B11" s="27">
        <v>1.9950000000000002E-2</v>
      </c>
      <c r="C11" s="28">
        <v>3.0000000000000001E-3</v>
      </c>
      <c r="D11" s="28">
        <v>1E-3</v>
      </c>
    </row>
    <row r="12" spans="1:4" x14ac:dyDescent="0.35">
      <c r="A12" s="23" t="s">
        <v>31</v>
      </c>
      <c r="B12" s="27">
        <v>1.9950000000000002E-2</v>
      </c>
      <c r="C12" s="28">
        <v>3.0000000000000001E-3</v>
      </c>
      <c r="D12" s="28">
        <v>1E-3</v>
      </c>
    </row>
    <row r="13" spans="1:4" x14ac:dyDescent="0.35">
      <c r="A13" s="23" t="s">
        <v>32</v>
      </c>
      <c r="B13" s="27">
        <v>1.9950000000000002E-2</v>
      </c>
      <c r="C13" s="28">
        <v>3.0000000000000001E-3</v>
      </c>
      <c r="D13" s="28">
        <v>1E-3</v>
      </c>
    </row>
    <row r="21" spans="4:4" x14ac:dyDescent="0.35">
      <c r="D21" s="20"/>
    </row>
    <row r="28" spans="4:4" x14ac:dyDescent="0.35">
      <c r="D28"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read me</vt:lpstr>
      <vt:lpstr>1. Instructions</vt:lpstr>
      <vt:lpstr>2. Definitions</vt:lpstr>
      <vt:lpstr>3. Calculator</vt:lpstr>
      <vt:lpstr>4. Pricing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dc:creator>
  <cp:lastModifiedBy>Dominic Sutton-Vermeulen</cp:lastModifiedBy>
  <dcterms:created xsi:type="dcterms:W3CDTF">2024-10-04T01:23:26Z</dcterms:created>
  <dcterms:modified xsi:type="dcterms:W3CDTF">2024-10-06T14:09:16Z</dcterms:modified>
</cp:coreProperties>
</file>