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fespan_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7" i="1" l="1"/>
  <c r="B7" i="1"/>
  <c r="B18" i="1"/>
  <c r="D18" i="1"/>
  <c r="D12" i="1"/>
  <c r="D10" i="1"/>
  <c r="C5" i="1"/>
  <c r="C2" i="1"/>
  <c r="B2" i="1"/>
</calcChain>
</file>

<file path=xl/sharedStrings.xml><?xml version="1.0" encoding="utf-8"?>
<sst xmlns="http://schemas.openxmlformats.org/spreadsheetml/2006/main" count="92" uniqueCount="68">
  <si>
    <t>mouse lifespan</t>
  </si>
  <si>
    <t>human lifespan</t>
  </si>
  <si>
    <t>mouse SD</t>
  </si>
  <si>
    <t>human SD</t>
  </si>
  <si>
    <t>cell type</t>
  </si>
  <si>
    <t>source for human</t>
  </si>
  <si>
    <t>source for mouse</t>
  </si>
  <si>
    <t>erythrocytes</t>
  </si>
  <si>
    <t>neutrophils</t>
  </si>
  <si>
    <t>epidermal cells</t>
  </si>
  <si>
    <t>endothelial cells</t>
  </si>
  <si>
    <t>adipocytes</t>
  </si>
  <si>
    <t>muscle cells</t>
  </si>
  <si>
    <t>Landaw et al., 1970, van Putten and Croon, 1958</t>
  </si>
  <si>
    <t>average of their results for different mice</t>
  </si>
  <si>
    <t>Potten et al., 1987</t>
  </si>
  <si>
    <t>calculated as 5 days cell cycle in basal layer + 4.5 days transit in viables layers</t>
  </si>
  <si>
    <t>comment</t>
  </si>
  <si>
    <t>Tcell CD4+Naïve</t>
  </si>
  <si>
    <t>Tcell CD4+Memory</t>
  </si>
  <si>
    <t>Tcell CD8+Naïve</t>
  </si>
  <si>
    <t>Tcell CD8+Memory</t>
  </si>
  <si>
    <t>B cells average</t>
  </si>
  <si>
    <t>B cells Naïve</t>
  </si>
  <si>
    <t>stomach epithelium</t>
  </si>
  <si>
    <t>colon epithelium</t>
  </si>
  <si>
    <t>dentate gyrus neurons</t>
  </si>
  <si>
    <t>Borghans et al., 2018</t>
  </si>
  <si>
    <t>Pillay J, Braber I Den, Vrisekoop N, Kwast LM, Boer RJ De, Borghans AM, et al. In vivo labeling with 2H2O reveals a human neutrophil lifespan of 5.4 days. Blood 2010;116:625–7. doi:10.1182/blood-2010-01-259028</t>
  </si>
  <si>
    <t>Pillay at el., 2010</t>
  </si>
  <si>
    <t>Lahoz-beneytez et al., 2015</t>
  </si>
  <si>
    <t>Bergstresser PR, Taylor RJ. Epidermal ‘turnover time’—a new examination. Br J Dermatol. 1977;96: 503–506. doi:10.1111/j.1365-2133.1977.tb07152.x</t>
  </si>
  <si>
    <t>Halprin KM. Epidermal “turnover time” - a re-eximation. Br J Dermatology. 1972;86: 14–19. doi:10.1016/0923-1811(94)90057-4</t>
  </si>
  <si>
    <t>Weinstein GD, McCullough JL, Ross P. Cell proliferation in normal epidermis. J Invest Dermatol. Elsevier Masson SAS; 1984;82: 623–628. doi:10.1111/1523-1747.ep12261462</t>
  </si>
  <si>
    <t>Halprin, 1972, Bergstresser  and Taylor, 1977, Weinstein et al., 1984</t>
  </si>
  <si>
    <t>Bergmann et al., 2015</t>
  </si>
  <si>
    <t>Hobson and Denekamp, 1984</t>
  </si>
  <si>
    <t>Darwich et al., 2014</t>
  </si>
  <si>
    <t>Darwich AS, Aslam U, Ashcroft DM, Rostami-Hodjegan A. Meta-analysis of the turnover of intestinal epithelia in preclinical animal species and humans. Drug Metab Dispos 2014;42:2016–22. doi:10.1124/dmd.114.058404.</t>
  </si>
  <si>
    <t>Spaldin et al., 2008</t>
  </si>
  <si>
    <t>Schmalbruch et al., 2000</t>
  </si>
  <si>
    <t>Neese et al., 2002, Rigamonti et al., 2011</t>
  </si>
  <si>
    <t>The method used for mice different from that used for the ref. value of human. We scaled the value for human by didviding by factor 6,  derived from Rigamonti: By label 2H20 in human they got 0.16-2.9% per day and in mice 1-1.5%.</t>
  </si>
  <si>
    <t>Spalding et al., 2013</t>
  </si>
  <si>
    <t>small intestinal epithelial cells</t>
  </si>
  <si>
    <t>Fulcher and Basten, 1997</t>
  </si>
  <si>
    <t>there is no seperation to naïve or memory in mice data, so we consider the slowest renewed cells lifespan of10-12 weeks</t>
  </si>
  <si>
    <t>colors</t>
  </si>
  <si>
    <t>rgb(156, 0, 0)</t>
  </si>
  <si>
    <t>rgb(183,70,70)</t>
  </si>
  <si>
    <t>rgb(217, 93, 41)</t>
  </si>
  <si>
    <t>rgb(205, 160, 70)</t>
  </si>
  <si>
    <t>rgb(138, 94, 49)</t>
  </si>
  <si>
    <t>rgb(199, 181, 139)</t>
  </si>
  <si>
    <t>rgb(58, 142, 141)</t>
  </si>
  <si>
    <t>rgb(166, 60, 81)</t>
  </si>
  <si>
    <t>rgb(211, 117, 145)</t>
  </si>
  <si>
    <t>rgb(190,140,160)</t>
  </si>
  <si>
    <t>rgb(100, 110, 100)</t>
  </si>
  <si>
    <t>monocyte</t>
  </si>
  <si>
    <t xml:space="preserve"> (classic, in the blood)</t>
  </si>
  <si>
    <t>rgb(120, 130, 120)</t>
  </si>
  <si>
    <t>Réu P, Khosravi A, Bernard S, Mold JE, Salehpour M, Alkass K, et al. The Lifespan and Turnover of Microglia in the Human Brain. Cell Rep. 2017;20: 779–784. doi:10.1016/j.celrep.2017.07.004</t>
  </si>
  <si>
    <t>Shankaran M, Marino ME, Busch R, Keim C, King C, Lee J, et al. Measurement of brain microglial proliferation rates in vivo in response to neuroinflammatory stimuli: Application to drug discovery. J Neurosci Res. 2007;85: 2374–2384. doi:10.1002/jnr.21389</t>
  </si>
  <si>
    <t>Lawson LJ, Perry VH, Gordon S. Turnover of resident microglia in the normal adult mouse brain. Neuroscience. 1992;48: 405–415. doi:10.1016/0306-4522(92)90500-2</t>
  </si>
  <si>
    <t>Réu et al., 2017</t>
  </si>
  <si>
    <t>Lawason et al., 1992, Shankaran et al., 2007, Reu et al., 2017</t>
  </si>
  <si>
    <t>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</si>
</sst>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C0000"/>
        <bgColor indexed="64"/>
      </patternFill>
    </fill>
    <fill>
      <patternFill patternType="solid">
        <fgColor rgb="FFB74646"/>
        <bgColor indexed="64"/>
      </patternFill>
    </fill>
    <fill>
      <patternFill patternType="solid">
        <fgColor rgb="FFD95D29"/>
        <bgColor indexed="64"/>
      </patternFill>
    </fill>
    <fill>
      <patternFill patternType="solid">
        <fgColor rgb="FFCDA046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C7B58B"/>
        <bgColor indexed="64"/>
      </patternFill>
    </fill>
    <fill>
      <patternFill patternType="solid">
        <fgColor rgb="FF3A8E8D"/>
        <bgColor indexed="64"/>
      </patternFill>
    </fill>
    <fill>
      <patternFill patternType="solid">
        <fgColor rgb="FFA63C51"/>
        <bgColor indexed="64"/>
      </patternFill>
    </fill>
    <fill>
      <patternFill patternType="solid">
        <fgColor rgb="FFD37591"/>
        <bgColor indexed="64"/>
      </patternFill>
    </fill>
    <fill>
      <patternFill patternType="solid">
        <fgColor rgb="FFBE8CA0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78827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horizontal="center" vertical="center"/>
    </xf>
    <xf numFmtId="1" fontId="0" fillId="0" borderId="0" xfId="2" applyNumberFormat="1" applyFont="1" applyFill="1" applyBorder="1" applyAlignment="1">
      <alignment horizontal="center"/>
    </xf>
    <xf numFmtId="0" fontId="0" fillId="0" borderId="0" xfId="1" applyNumberFormat="1" applyFont="1" applyFill="1" applyAlignment="1"/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1" applyNumberFormat="1" applyFont="1" applyFill="1" applyBorder="1" applyAlignment="1"/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2" fillId="0" borderId="2" xfId="1" applyNumberFormat="1" applyFont="1" applyBorder="1" applyAlignment="1">
      <alignment horizontal="left" vertical="center"/>
    </xf>
    <xf numFmtId="1" fontId="1" fillId="0" borderId="0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wrapText="1" readingOrder="1"/>
    </xf>
    <xf numFmtId="0" fontId="3" fillId="5" borderId="3" xfId="0" applyFont="1" applyFill="1" applyBorder="1" applyAlignment="1">
      <alignment horizontal="left" wrapText="1" readingOrder="1"/>
    </xf>
    <xf numFmtId="0" fontId="3" fillId="6" borderId="3" xfId="0" applyFont="1" applyFill="1" applyBorder="1" applyAlignment="1">
      <alignment horizontal="left" wrapText="1" readingOrder="1"/>
    </xf>
    <xf numFmtId="0" fontId="3" fillId="7" borderId="3" xfId="0" applyFont="1" applyFill="1" applyBorder="1" applyAlignment="1">
      <alignment horizontal="left" vertical="center" wrapText="1" readingOrder="1"/>
    </xf>
    <xf numFmtId="0" fontId="3" fillId="8" borderId="3" xfId="0" applyFont="1" applyFill="1" applyBorder="1" applyAlignment="1">
      <alignment horizontal="left" vertical="center" wrapText="1" readingOrder="1"/>
    </xf>
    <xf numFmtId="0" fontId="3" fillId="9" borderId="3" xfId="0" applyFont="1" applyFill="1" applyBorder="1" applyAlignment="1">
      <alignment horizontal="left" wrapText="1" readingOrder="1"/>
    </xf>
    <xf numFmtId="0" fontId="3" fillId="10" borderId="3" xfId="0" applyFont="1" applyFill="1" applyBorder="1" applyAlignment="1">
      <alignment horizontal="left" wrapText="1" readingOrder="1"/>
    </xf>
    <xf numFmtId="0" fontId="3" fillId="11" borderId="3" xfId="0" applyFont="1" applyFill="1" applyBorder="1" applyAlignment="1">
      <alignment horizontal="left" vertical="center" wrapText="1" readingOrder="1"/>
    </xf>
    <xf numFmtId="0" fontId="3" fillId="12" borderId="3" xfId="0" applyFont="1" applyFill="1" applyBorder="1" applyAlignment="1">
      <alignment horizontal="left" wrapText="1" readingOrder="1"/>
    </xf>
    <xf numFmtId="164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Border="1" applyAlignment="1"/>
    <xf numFmtId="0" fontId="3" fillId="13" borderId="4" xfId="0" applyFont="1" applyFill="1" applyBorder="1" applyAlignment="1">
      <alignment horizontal="left" wrapText="1" readingOrder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E8CA0"/>
      <color rgb="FFF08CA0"/>
      <color rgb="FFA00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nse/Dropbox/&#1489;&#1497;&#1493;&#1500;&#1493;&#1490;&#1497;&#1492;/Human%20Cells/Age%20and%20rates/Summary%20190728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 vs. lifespan"/>
      <sheetName val="mass vs. lifespan"/>
      <sheetName val="mouse Vs human"/>
      <sheetName val="Adipocytes"/>
      <sheetName val="Neurons"/>
      <sheetName val="Glial cells"/>
      <sheetName val="Erythrocytes"/>
      <sheetName val="Enterocytes"/>
      <sheetName val="Myocytes"/>
      <sheetName val="Neutrophils"/>
      <sheetName val="Endothelial cells"/>
      <sheetName val="Thymocytes"/>
      <sheetName val="Mature T cells"/>
      <sheetName val="B cells progenitors"/>
      <sheetName val="Transitional B cells"/>
      <sheetName val="Mature B cells"/>
      <sheetName val="epidermal cells"/>
      <sheetName val="dermal fibrobla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Table1" displayName="Table1" ref="A1:I19" totalsRowShown="0">
  <autoFilter ref="A1:I19"/>
  <tableColumns count="9">
    <tableColumn id="1" name="cell type" dataDxfId="6" dataCellStyle="Normal 2"/>
    <tableColumn id="2" name="mouse lifespan" dataDxfId="5" dataCellStyle="Normal 2"/>
    <tableColumn id="3" name="mouse SD" dataDxfId="4" dataCellStyle="Normal 2"/>
    <tableColumn id="4" name="human lifespan" dataDxfId="3"/>
    <tableColumn id="5" name="human SD" dataDxfId="2"/>
    <tableColumn id="6" name="source for mouse"/>
    <tableColumn id="7" name="source for human" dataDxfId="1"/>
    <tableColumn id="8" name="comment" dataDxfId="0" dataCellStyle="Normal 2"/>
    <tableColumn id="9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N16" sqref="N16"/>
    </sheetView>
  </sheetViews>
  <sheetFormatPr defaultRowHeight="15"/>
  <cols>
    <col min="1" max="1" width="23.28515625" bestFit="1" customWidth="1"/>
    <col min="2" max="2" width="16" customWidth="1"/>
    <col min="3" max="3" width="11.5703125" customWidth="1"/>
    <col min="4" max="4" width="16.140625" customWidth="1"/>
    <col min="5" max="5" width="11.7109375" customWidth="1"/>
    <col min="6" max="6" width="18" customWidth="1"/>
    <col min="7" max="7" width="18.140625" customWidth="1"/>
    <col min="9" max="9" width="18.85546875" customWidth="1"/>
  </cols>
  <sheetData>
    <row r="1" spans="1:17" ht="15.75" thickBot="1">
      <c r="A1" t="s">
        <v>4</v>
      </c>
      <c r="B1" t="s">
        <v>0</v>
      </c>
      <c r="C1" t="s">
        <v>2</v>
      </c>
      <c r="D1" t="s">
        <v>1</v>
      </c>
      <c r="E1" s="9" t="s">
        <v>3</v>
      </c>
      <c r="F1" s="9" t="s">
        <v>6</v>
      </c>
      <c r="G1" s="9" t="s">
        <v>5</v>
      </c>
      <c r="H1" s="9" t="s">
        <v>17</v>
      </c>
      <c r="I1" t="s">
        <v>47</v>
      </c>
      <c r="Q1" t="s">
        <v>28</v>
      </c>
    </row>
    <row r="2" spans="1:17" ht="18.75" customHeight="1" thickBot="1">
      <c r="A2" s="1" t="s">
        <v>7</v>
      </c>
      <c r="B2" s="2">
        <f>AVERAGE(47,52,57,60)</f>
        <v>54</v>
      </c>
      <c r="C2" s="5">
        <f>STDEV(47,52,57,60)/SQRT(4)</f>
        <v>2.857738033247041</v>
      </c>
      <c r="D2" s="32">
        <v>119.31666666666671</v>
      </c>
      <c r="E2" s="5">
        <v>3.260075195110963</v>
      </c>
      <c r="F2" s="9" t="s">
        <v>13</v>
      </c>
      <c r="G2" s="9"/>
      <c r="H2" s="10" t="s">
        <v>14</v>
      </c>
      <c r="I2" s="17" t="s">
        <v>48</v>
      </c>
      <c r="Q2" t="s">
        <v>31</v>
      </c>
    </row>
    <row r="3" spans="1:17" ht="15.75" thickBot="1">
      <c r="A3" s="1" t="s">
        <v>8</v>
      </c>
      <c r="B3" s="2">
        <v>3.05</v>
      </c>
      <c r="C3" s="6"/>
      <c r="D3" s="32">
        <v>6.617543859649123</v>
      </c>
      <c r="E3" s="5">
        <v>0.1433398826049955</v>
      </c>
      <c r="F3" s="9" t="s">
        <v>29</v>
      </c>
      <c r="G3" s="9" t="s">
        <v>30</v>
      </c>
      <c r="H3" s="10"/>
      <c r="I3" s="18" t="s">
        <v>49</v>
      </c>
      <c r="Q3" s="13" t="s">
        <v>32</v>
      </c>
    </row>
    <row r="4" spans="1:17" ht="15.75" thickBot="1">
      <c r="A4" s="1" t="s">
        <v>9</v>
      </c>
      <c r="B4" s="3">
        <v>9.5</v>
      </c>
      <c r="C4" s="7">
        <v>1</v>
      </c>
      <c r="D4" s="32">
        <v>30</v>
      </c>
      <c r="E4" s="5">
        <v>0</v>
      </c>
      <c r="F4" s="9" t="s">
        <v>15</v>
      </c>
      <c r="G4" s="10" t="s">
        <v>34</v>
      </c>
      <c r="H4" s="10" t="s">
        <v>16</v>
      </c>
      <c r="I4" s="19" t="s">
        <v>50</v>
      </c>
      <c r="Q4" s="13" t="s">
        <v>33</v>
      </c>
    </row>
    <row r="5" spans="1:17" ht="15.75" thickBot="1">
      <c r="A5" s="1" t="s">
        <v>10</v>
      </c>
      <c r="B5" s="2">
        <v>300</v>
      </c>
      <c r="C5" s="8">
        <f>[1]!mouse[[#This Row],[average life span]]*[1]!human[[#This Row],[lifespan delta]]/[1]!human[[#This Row],[average life span]]</f>
        <v>6.6136316326325479</v>
      </c>
      <c r="D5" s="32">
        <v>2281.25</v>
      </c>
      <c r="E5" s="5">
        <v>1250</v>
      </c>
      <c r="F5" s="10" t="s">
        <v>36</v>
      </c>
      <c r="G5" s="10" t="s">
        <v>35</v>
      </c>
      <c r="H5" s="11"/>
      <c r="I5" s="20" t="s">
        <v>51</v>
      </c>
      <c r="Q5" s="15" t="s">
        <v>38</v>
      </c>
    </row>
    <row r="6" spans="1:17" ht="15.75" thickBot="1">
      <c r="A6" s="1" t="s">
        <v>44</v>
      </c>
      <c r="B6" s="2">
        <v>2.7866666666666671</v>
      </c>
      <c r="C6" s="7">
        <v>1</v>
      </c>
      <c r="D6" s="32">
        <v>2.1922222222222221</v>
      </c>
      <c r="E6" s="5">
        <v>0.8703546885900123</v>
      </c>
      <c r="F6" s="14" t="s">
        <v>37</v>
      </c>
      <c r="G6" s="14" t="s">
        <v>37</v>
      </c>
      <c r="H6" s="11"/>
      <c r="I6" s="21" t="s">
        <v>52</v>
      </c>
      <c r="Q6" s="13" t="s">
        <v>62</v>
      </c>
    </row>
    <row r="7" spans="1:17" ht="15.75" thickBot="1">
      <c r="A7" s="1" t="s">
        <v>11</v>
      </c>
      <c r="B7" s="16">
        <f>Table1[[#This Row],[human lifespan]]/6</f>
        <v>741.869918699187</v>
      </c>
      <c r="C7" s="16">
        <f>Table1[[#This Row],[human SD]]/6</f>
        <v>479.50128891532813</v>
      </c>
      <c r="D7" s="5">
        <v>4451.2195121951218</v>
      </c>
      <c r="E7" s="5">
        <v>2877.0077334919688</v>
      </c>
      <c r="F7" s="9" t="s">
        <v>41</v>
      </c>
      <c r="G7" s="9" t="s">
        <v>39</v>
      </c>
      <c r="H7" s="11" t="s">
        <v>42</v>
      </c>
      <c r="I7" s="23" t="s">
        <v>54</v>
      </c>
      <c r="Q7" s="13" t="s">
        <v>63</v>
      </c>
    </row>
    <row r="8" spans="1:17" ht="16.5" customHeight="1" thickBot="1">
      <c r="A8" s="1" t="s">
        <v>12</v>
      </c>
      <c r="B8" s="2">
        <v>1000</v>
      </c>
      <c r="C8" s="2">
        <v>300</v>
      </c>
      <c r="D8" s="5">
        <v>18340.241382358188</v>
      </c>
      <c r="E8" s="5">
        <v>6627.0687820507492</v>
      </c>
      <c r="F8" s="9" t="s">
        <v>40</v>
      </c>
      <c r="G8" s="9"/>
      <c r="H8" s="4"/>
      <c r="I8" s="22" t="s">
        <v>53</v>
      </c>
      <c r="Q8" s="13" t="s">
        <v>64</v>
      </c>
    </row>
    <row r="9" spans="1:17" ht="15.75" thickBot="1">
      <c r="A9" s="11" t="s">
        <v>59</v>
      </c>
      <c r="B9" s="12">
        <v>0.9</v>
      </c>
      <c r="C9" s="12"/>
      <c r="D9" s="33">
        <v>1</v>
      </c>
      <c r="E9" s="6"/>
      <c r="F9" t="s">
        <v>27</v>
      </c>
      <c r="G9" t="s">
        <v>27</v>
      </c>
      <c r="H9" s="11" t="s">
        <v>60</v>
      </c>
      <c r="I9" s="26" t="s">
        <v>57</v>
      </c>
      <c r="Q9" s="13"/>
    </row>
    <row r="10" spans="1:17" ht="15.75" thickBot="1">
      <c r="A10" s="11" t="s">
        <v>18</v>
      </c>
      <c r="B10" s="12">
        <v>40</v>
      </c>
      <c r="C10" s="12"/>
      <c r="D10" s="33">
        <f>4*365</f>
        <v>1460</v>
      </c>
      <c r="E10" s="6"/>
      <c r="F10" t="s">
        <v>27</v>
      </c>
      <c r="G10" t="s">
        <v>27</v>
      </c>
      <c r="H10" s="11"/>
      <c r="I10" s="24" t="s">
        <v>55</v>
      </c>
    </row>
    <row r="11" spans="1:17" ht="15.75" thickBot="1">
      <c r="A11" s="11" t="s">
        <v>19</v>
      </c>
      <c r="B11" s="12">
        <v>15</v>
      </c>
      <c r="C11" s="12"/>
      <c r="D11" s="33">
        <v>250</v>
      </c>
      <c r="E11" s="6"/>
      <c r="F11" t="s">
        <v>27</v>
      </c>
      <c r="G11" t="s">
        <v>27</v>
      </c>
      <c r="H11" s="11"/>
      <c r="I11" s="24" t="s">
        <v>55</v>
      </c>
    </row>
    <row r="12" spans="1:17" ht="15.75" thickBot="1">
      <c r="A12" s="11" t="s">
        <v>20</v>
      </c>
      <c r="B12" s="12">
        <v>70</v>
      </c>
      <c r="C12" s="12"/>
      <c r="D12" s="33">
        <f>6*365</f>
        <v>2190</v>
      </c>
      <c r="E12" s="6"/>
      <c r="F12" t="s">
        <v>27</v>
      </c>
      <c r="G12" t="s">
        <v>27</v>
      </c>
      <c r="H12" s="11"/>
      <c r="I12" s="24" t="s">
        <v>55</v>
      </c>
    </row>
    <row r="13" spans="1:17" ht="15.75" thickBot="1">
      <c r="A13" s="11" t="s">
        <v>21</v>
      </c>
      <c r="B13" s="12">
        <v>20</v>
      </c>
      <c r="C13" s="12"/>
      <c r="D13" s="33">
        <v>250</v>
      </c>
      <c r="E13" s="6"/>
      <c r="F13" t="s">
        <v>27</v>
      </c>
      <c r="G13" t="s">
        <v>27</v>
      </c>
      <c r="H13" s="11"/>
      <c r="I13" s="24" t="s">
        <v>55</v>
      </c>
    </row>
    <row r="14" spans="1:17" ht="15.75" thickBot="1">
      <c r="A14" s="11" t="s">
        <v>22</v>
      </c>
      <c r="B14" s="12">
        <v>40</v>
      </c>
      <c r="C14" s="12">
        <v>7</v>
      </c>
      <c r="D14" s="33">
        <v>70</v>
      </c>
      <c r="E14" s="6"/>
      <c r="F14" s="9" t="s">
        <v>45</v>
      </c>
      <c r="G14" t="s">
        <v>27</v>
      </c>
      <c r="H14" s="4"/>
      <c r="I14" s="25" t="s">
        <v>56</v>
      </c>
    </row>
    <row r="15" spans="1:17" ht="15.75" thickBot="1">
      <c r="A15" s="11" t="s">
        <v>23</v>
      </c>
      <c r="B15" s="12">
        <v>80</v>
      </c>
      <c r="C15" s="12">
        <v>7</v>
      </c>
      <c r="D15" s="33">
        <v>215</v>
      </c>
      <c r="E15" s="6"/>
      <c r="F15" s="9" t="s">
        <v>45</v>
      </c>
      <c r="G15" t="s">
        <v>27</v>
      </c>
      <c r="H15" s="11" t="s">
        <v>46</v>
      </c>
      <c r="I15" s="25" t="s">
        <v>56</v>
      </c>
    </row>
    <row r="16" spans="1:17" ht="15.75" thickBot="1">
      <c r="A16" s="11" t="s">
        <v>24</v>
      </c>
      <c r="B16" s="12">
        <v>3</v>
      </c>
      <c r="C16" s="12"/>
      <c r="D16" s="33">
        <v>2.8</v>
      </c>
      <c r="E16" s="6"/>
      <c r="F16" s="14" t="s">
        <v>37</v>
      </c>
      <c r="G16" s="14" t="s">
        <v>37</v>
      </c>
      <c r="H16" s="11"/>
      <c r="I16" s="21" t="s">
        <v>52</v>
      </c>
    </row>
    <row r="17" spans="1:9" ht="15.75" thickBot="1">
      <c r="A17" s="11" t="s">
        <v>25</v>
      </c>
      <c r="B17" s="12">
        <v>2.7</v>
      </c>
      <c r="C17" s="12"/>
      <c r="D17" s="33">
        <v>4.0999999999999996</v>
      </c>
      <c r="E17" s="6"/>
      <c r="F17" s="14" t="s">
        <v>37</v>
      </c>
      <c r="G17" s="14" t="s">
        <v>37</v>
      </c>
      <c r="H17" s="11"/>
      <c r="I17" s="21" t="s">
        <v>52</v>
      </c>
    </row>
    <row r="18" spans="1:9" ht="15.75" thickBot="1">
      <c r="A18" s="11" t="s">
        <v>26</v>
      </c>
      <c r="B18" s="12">
        <f>1/0.04%</f>
        <v>2500</v>
      </c>
      <c r="C18" s="12"/>
      <c r="D18" s="33">
        <f>1/0.004%</f>
        <v>24999.999999999996</v>
      </c>
      <c r="E18" s="6"/>
      <c r="F18" s="9" t="s">
        <v>43</v>
      </c>
      <c r="G18" s="9" t="s">
        <v>43</v>
      </c>
      <c r="H18" s="11"/>
      <c r="I18" s="27" t="s">
        <v>58</v>
      </c>
    </row>
    <row r="19" spans="1:9">
      <c r="A19" s="11" t="s">
        <v>67</v>
      </c>
      <c r="B19" s="31">
        <v>600</v>
      </c>
      <c r="C19" s="28">
        <v>300</v>
      </c>
      <c r="D19" s="32">
        <f>ROUND(365/0.28,-1)</f>
        <v>1300</v>
      </c>
      <c r="E19" s="6">
        <v>600</v>
      </c>
      <c r="F19" s="9" t="s">
        <v>66</v>
      </c>
      <c r="G19" s="9" t="s">
        <v>65</v>
      </c>
      <c r="H19" s="29"/>
      <c r="I19" s="30" t="s">
        <v>61</v>
      </c>
    </row>
    <row r="20" spans="1:9">
      <c r="A20" s="9"/>
      <c r="B20" s="9"/>
      <c r="C20" s="9"/>
      <c r="D20" s="9"/>
      <c r="E20" s="9"/>
      <c r="F20" s="9"/>
      <c r="G20" s="9"/>
      <c r="H20" s="9"/>
    </row>
    <row r="21" spans="1:9">
      <c r="A21" s="9"/>
      <c r="B21" s="9"/>
      <c r="C21" s="9"/>
      <c r="D21" s="9"/>
      <c r="E21" s="9"/>
      <c r="F21" s="9"/>
      <c r="G21" s="9"/>
      <c r="H21" s="9"/>
    </row>
    <row r="22" spans="1:9">
      <c r="A22" s="9"/>
      <c r="B22" s="9"/>
      <c r="C22" s="9"/>
      <c r="D22" s="9"/>
      <c r="E22" s="9"/>
      <c r="F22" s="9"/>
      <c r="G22" s="9"/>
      <c r="H2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2019-07-30T14:07:42Z</dcterms:modified>
</cp:coreProperties>
</file>