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lood Volume" sheetId="1" r:id="rId1"/>
    <sheet name="RBC concentration" sheetId="2" r:id="rId2"/>
    <sheet name="total_marrow_cells" sheetId="3" r:id="rId3"/>
    <sheet name="marrow_cell_distribution" sheetId="4" r:id="rId4"/>
    <sheet name="circ_RBC_lifespan" sheetId="5" r:id="rId5"/>
    <sheet name="RBC_mass" sheetId="6" r:id="rId6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3" i="5"/>
  <c r="C2" i="5"/>
  <c r="E4" i="5"/>
  <c r="E3" i="5"/>
  <c r="E2" i="5"/>
  <c r="G4" i="5"/>
  <c r="G3" i="5"/>
  <c r="G2" i="5"/>
  <c r="B4" i="3"/>
  <c r="D6" i="2"/>
  <c r="D5" i="2"/>
  <c r="D4" i="2"/>
  <c r="D3" i="2"/>
  <c r="B2" i="2"/>
  <c r="D2" i="2"/>
</calcChain>
</file>

<file path=xl/sharedStrings.xml><?xml version="1.0" encoding="utf-8"?>
<sst xmlns="http://schemas.openxmlformats.org/spreadsheetml/2006/main" count="66" uniqueCount="54">
  <si>
    <t>sources:</t>
  </si>
  <si>
    <t>SD</t>
  </si>
  <si>
    <t>CV(%)</t>
  </si>
  <si>
    <t>Snyder,1975 (1)</t>
  </si>
  <si>
    <t>Boer, 1984 (2)</t>
  </si>
  <si>
    <t>Nadler, 1962 (4)</t>
  </si>
  <si>
    <t>Blood volume mean</t>
  </si>
  <si>
    <t>RBC cell count for male (*10^12/liter)</t>
  </si>
  <si>
    <t>source</t>
  </si>
  <si>
    <t>10^12 cells/liter</t>
  </si>
  <si>
    <t>Erythroid marrow cells x10^9/kg</t>
  </si>
  <si>
    <t>Osgood</t>
  </si>
  <si>
    <t>Patt</t>
  </si>
  <si>
    <t>Killman et al.</t>
  </si>
  <si>
    <t>Suit</t>
  </si>
  <si>
    <t>Donohue</t>
  </si>
  <si>
    <t>Harrison</t>
  </si>
  <si>
    <t>Harker</t>
  </si>
  <si>
    <t>Skarberg</t>
  </si>
  <si>
    <t xml:space="preserve">from Skarberg KO. Cellularity and Cell Proliferation Rates in Human Bone Marrow: I. An in Vivo Method to Estimate the Total Marrow Cellularity in Man. Acta Med Scand. 1974;195: 291–299. </t>
  </si>
  <si>
    <t>Proerythroblasts</t>
  </si>
  <si>
    <t>mitotic</t>
  </si>
  <si>
    <t>Basophilic erythroblasts</t>
  </si>
  <si>
    <t xml:space="preserve">polychromatic erythroblasts </t>
  </si>
  <si>
    <t>Orthochromatic erythroblasts</t>
  </si>
  <si>
    <t>not mitotic</t>
  </si>
  <si>
    <t xml:space="preserve">Marrow reticulocytes </t>
  </si>
  <si>
    <t>type</t>
  </si>
  <si>
    <t>% of erythroblast</t>
  </si>
  <si>
    <t>delta % erytroblast</t>
  </si>
  <si>
    <t>generation [h]</t>
  </si>
  <si>
    <t>gen error [h]</t>
  </si>
  <si>
    <t>model</t>
  </si>
  <si>
    <t xml:space="preserve">from </t>
  </si>
  <si>
    <t>Shrestha et al., 2016</t>
  </si>
  <si>
    <t>Weibull</t>
  </si>
  <si>
    <t>lognormal</t>
  </si>
  <si>
    <t>gamma</t>
  </si>
  <si>
    <t>alpha</t>
  </si>
  <si>
    <t>delta alpha</t>
  </si>
  <si>
    <t>betta</t>
  </si>
  <si>
    <t>delta betta</t>
  </si>
  <si>
    <t>mean lifespan</t>
  </si>
  <si>
    <t>delta lifespan</t>
  </si>
  <si>
    <t>mean mass [pg]</t>
  </si>
  <si>
    <t>sd</t>
  </si>
  <si>
    <t>Frank et al., 1997</t>
  </si>
  <si>
    <t>Child et al., 1967</t>
  </si>
  <si>
    <t>sources</t>
  </si>
  <si>
    <r>
      <t xml:space="preserve">Wakeman L, et al. (2007) Robust, routine haematology reference ranges for healthy adults. </t>
    </r>
    <r>
      <rPr>
        <i/>
        <sz val="11"/>
        <color theme="1"/>
        <rFont val="Calibri"/>
        <family val="2"/>
      </rPr>
      <t>Int J Lab Hematol</t>
    </r>
    <r>
      <rPr>
        <sz val="11"/>
        <color theme="1"/>
        <rFont val="Calibri"/>
        <family val="2"/>
      </rPr>
      <t xml:space="preserve"> 29(4):279–83.</t>
    </r>
  </si>
  <si>
    <r>
      <t xml:space="preserve">Nordin G, et al. (2004) A multicentre study of reference intervals for haemoglobin, basic blood cell counts and erythrocyte indices in the adult population of the Nordic countries. </t>
    </r>
    <r>
      <rPr>
        <i/>
        <sz val="11"/>
        <color theme="1"/>
        <rFont val="Calibri"/>
        <family val="2"/>
      </rPr>
      <t>Scand J Clin Lab Invest</t>
    </r>
    <r>
      <rPr>
        <sz val="11"/>
        <color theme="1"/>
        <rFont val="Calibri"/>
        <family val="2"/>
      </rPr>
      <t xml:space="preserve"> 64:385–398.</t>
    </r>
  </si>
  <si>
    <r>
      <t xml:space="preserve">Pekelharing JM, et al. (2010) Haematology reference intervals for established and novel parameters in healthy adults. </t>
    </r>
    <r>
      <rPr>
        <i/>
        <sz val="11"/>
        <color theme="1"/>
        <rFont val="Calibri"/>
        <family val="2"/>
      </rPr>
      <t>Diagnostic Perspect</t>
    </r>
    <r>
      <rPr>
        <sz val="11"/>
        <color theme="1"/>
        <rFont val="Calibri"/>
        <family val="2"/>
      </rPr>
      <t xml:space="preserve"> 1:1–11.</t>
    </r>
  </si>
  <si>
    <r>
      <t xml:space="preserve">Ambayya A, et al. (2014) Haematological reference intervals in a multiethnic population. </t>
    </r>
    <r>
      <rPr>
        <i/>
        <sz val="11"/>
        <color theme="1"/>
        <rFont val="Calibri"/>
        <family val="2"/>
      </rPr>
      <t>PLoS One</t>
    </r>
    <r>
      <rPr>
        <sz val="11"/>
        <color theme="1"/>
        <rFont val="Calibri"/>
        <family val="2"/>
      </rPr>
      <t xml:space="preserve"> 9(3):1–7.</t>
    </r>
  </si>
  <si>
    <r>
      <t xml:space="preserve">Dosoo DK, et al. (2012) Haematological and biochemical reference values for healthy adults in the Middle Belt of Ghana. </t>
    </r>
    <r>
      <rPr>
        <i/>
        <sz val="11"/>
        <color theme="1"/>
        <rFont val="Calibri"/>
        <family val="2"/>
      </rPr>
      <t>PLoS One</t>
    </r>
    <r>
      <rPr>
        <sz val="11"/>
        <color theme="1"/>
        <rFont val="Calibri"/>
        <family val="2"/>
      </rPr>
      <t xml:space="preserve"> 7(4):1–9.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</si>
</sst>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/>
    <xf numFmtId="165" fontId="0" fillId="0" borderId="0" xfId="0" applyNumberFormat="1" applyFont="1" applyFill="1" applyBorder="1"/>
    <xf numFmtId="9" fontId="0" fillId="0" borderId="0" xfId="1" applyNumberFormat="1" applyFont="1" applyFill="1" applyBorder="1"/>
    <xf numFmtId="0" fontId="3" fillId="0" borderId="0" xfId="0" applyFont="1"/>
    <xf numFmtId="0" fontId="0" fillId="0" borderId="2" xfId="0" applyBorder="1"/>
    <xf numFmtId="0" fontId="2" fillId="0" borderId="3" xfId="0" applyFont="1" applyBorder="1" applyAlignment="1">
      <alignment horizontal="left" vertical="center" indent="3"/>
    </xf>
    <xf numFmtId="0" fontId="2" fillId="0" borderId="4" xfId="0" applyFont="1" applyBorder="1" applyAlignment="1">
      <alignment horizontal="left" vertical="center" indent="3"/>
    </xf>
    <xf numFmtId="0" fontId="6" fillId="0" borderId="1" xfId="0" applyFont="1" applyBorder="1" applyAlignment="1">
      <alignment horizontal="left" vertical="center" indent="3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6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8" totalsRowShown="0">
  <autoFilter ref="A1:D8"/>
  <tableColumns count="4">
    <tableColumn id="1" name="sources:"/>
    <tableColumn id="2" name="Blood volume mean" dataDxfId="15"/>
    <tableColumn id="3" name="SD"/>
    <tableColumn id="4" name="CV(%)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" totalsRowShown="0">
  <autoFilter ref="A1:D6"/>
  <tableColumns count="4">
    <tableColumn id="1" name="source" dataDxfId="13"/>
    <tableColumn id="2" name="10^12 cells/liter" dataDxfId="12"/>
    <tableColumn id="3" name="SD" dataDxfId="11"/>
    <tableColumn id="4" name="CV(%)" dataDxfId="10" dataCellStyle="Percent">
      <calculatedColumnFormula>C2/B2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92" displayName="Table92" ref="A1:B9" totalsRowShown="0">
  <autoFilter ref="A1:B9"/>
  <tableColumns count="2">
    <tableColumn id="1" name="source"/>
    <tableColumn id="2" name="Erythroid marrow cells x10^9/kg" totalsRow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6" totalsRowShown="0" headerRowDxfId="8" dataDxfId="7">
  <autoFilter ref="A1:F6"/>
  <tableColumns count="6">
    <tableColumn id="1" name="type" dataDxfId="6"/>
    <tableColumn id="2" name="mitotic" dataDxfId="5"/>
    <tableColumn id="3" name="% of erythroblast" dataDxfId="4"/>
    <tableColumn id="4" name="delta % erytroblast" dataDxfId="3"/>
    <tableColumn id="5" name="generation [h]" dataDxfId="2"/>
    <tableColumn id="6" name="gen error [h]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4" totalsRowShown="0">
  <autoFilter ref="A1:G4"/>
  <tableColumns count="7">
    <tableColumn id="1" name="model"/>
    <tableColumn id="2" name="mean lifespan"/>
    <tableColumn id="3" name="delta lifespan"/>
    <tableColumn id="4" name="alpha" dataDxfId="0"/>
    <tableColumn id="5" name="delta alpha"/>
    <tableColumn id="6" name="betta"/>
    <tableColumn id="7" name="delta bet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C3" totalsRowShown="0">
  <autoFilter ref="A1:C3"/>
  <tableColumns count="3">
    <tableColumn id="1" name="source"/>
    <tableColumn id="2" name="mean mass [pg]"/>
    <tableColumn id="3" name="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12" sqref="A12"/>
    </sheetView>
  </sheetViews>
  <sheetFormatPr defaultRowHeight="15"/>
  <cols>
    <col min="1" max="1" width="19.140625" customWidth="1"/>
    <col min="2" max="2" width="17.42578125" customWidth="1"/>
    <col min="4" max="4" width="12.85546875" customWidth="1"/>
  </cols>
  <sheetData>
    <row r="1" spans="1:4">
      <c r="A1" t="s">
        <v>0</v>
      </c>
      <c r="B1" t="s">
        <v>6</v>
      </c>
      <c r="C1" t="s">
        <v>1</v>
      </c>
      <c r="D1" t="s">
        <v>2</v>
      </c>
    </row>
    <row r="2" spans="1:4">
      <c r="A2" t="s">
        <v>3</v>
      </c>
      <c r="B2">
        <v>5.2</v>
      </c>
      <c r="C2">
        <v>0.26</v>
      </c>
      <c r="D2" s="4">
        <v>0.05</v>
      </c>
    </row>
    <row r="3" spans="1:4">
      <c r="A3" t="s">
        <v>4</v>
      </c>
      <c r="B3" s="5">
        <v>4.8109999999999999</v>
      </c>
      <c r="C3" s="5">
        <v>0.54400000000000004</v>
      </c>
      <c r="D3" s="4">
        <v>0.11307420494699648</v>
      </c>
    </row>
    <row r="4" spans="1:4">
      <c r="A4" t="s">
        <v>4</v>
      </c>
      <c r="B4" s="5">
        <v>4.9769999999999994</v>
      </c>
      <c r="C4" s="5">
        <v>0.61599999999999999</v>
      </c>
      <c r="D4" s="4">
        <v>0.12376933895921238</v>
      </c>
    </row>
    <row r="5" spans="1:4">
      <c r="A5" t="s">
        <v>4</v>
      </c>
      <c r="B5" s="6">
        <v>4.8508000000000004</v>
      </c>
      <c r="C5" s="6">
        <v>0.48870000000000002</v>
      </c>
      <c r="D5" s="4">
        <v>0.10074626865671642</v>
      </c>
    </row>
    <row r="6" spans="1:4">
      <c r="A6" t="s">
        <v>5</v>
      </c>
      <c r="B6" s="6">
        <v>4.8508000000000004</v>
      </c>
      <c r="C6">
        <v>0.4</v>
      </c>
      <c r="D6" s="4">
        <v>8.2460625051537881E-2</v>
      </c>
    </row>
    <row r="7" spans="1:4">
      <c r="A7" t="s">
        <v>5</v>
      </c>
      <c r="B7" s="6">
        <v>4.6599797000000001</v>
      </c>
      <c r="C7">
        <v>0.4</v>
      </c>
      <c r="D7" s="4">
        <v>8.5837283797609673E-2</v>
      </c>
    </row>
    <row r="8" spans="1:4">
      <c r="A8" t="s">
        <v>5</v>
      </c>
      <c r="B8" s="6">
        <v>5.25</v>
      </c>
      <c r="C8">
        <v>0.4</v>
      </c>
      <c r="D8" s="4">
        <v>7.6190476190476197E-2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selection activeCell="K1" sqref="K1:L6"/>
    </sheetView>
  </sheetViews>
  <sheetFormatPr defaultRowHeight="15"/>
  <sheetData>
    <row r="1" spans="1:12">
      <c r="A1" s="7" t="s">
        <v>8</v>
      </c>
      <c r="B1" s="7" t="s">
        <v>9</v>
      </c>
      <c r="C1" s="7" t="s">
        <v>1</v>
      </c>
      <c r="D1" s="1" t="s">
        <v>2</v>
      </c>
      <c r="F1" s="7" t="s">
        <v>7</v>
      </c>
      <c r="K1" s="18" t="s">
        <v>48</v>
      </c>
      <c r="L1" s="15"/>
    </row>
    <row r="2" spans="1:12">
      <c r="A2" s="8">
        <v>1</v>
      </c>
      <c r="B2" s="2">
        <f>AVERAGE(4.5,5.6)</f>
        <v>5.05</v>
      </c>
      <c r="C2" s="2">
        <v>0.27500000000000002</v>
      </c>
      <c r="D2" s="9">
        <f>C2/B2</f>
        <v>5.4455445544554462E-2</v>
      </c>
      <c r="K2" s="16">
        <v>1</v>
      </c>
      <c r="L2" s="19" t="s">
        <v>49</v>
      </c>
    </row>
    <row r="3" spans="1:12">
      <c r="A3" s="8">
        <v>2</v>
      </c>
      <c r="B3" s="3">
        <v>4.9800000000000004</v>
      </c>
      <c r="C3" s="3">
        <v>0.37</v>
      </c>
      <c r="D3" s="9">
        <f>C3/B3</f>
        <v>7.4297188755020074E-2</v>
      </c>
      <c r="K3" s="16">
        <v>2</v>
      </c>
      <c r="L3" s="19" t="s">
        <v>50</v>
      </c>
    </row>
    <row r="4" spans="1:12">
      <c r="A4" s="8">
        <v>3</v>
      </c>
      <c r="B4" s="2">
        <v>5.0250000000000004</v>
      </c>
      <c r="C4" s="3">
        <v>0.3</v>
      </c>
      <c r="D4" s="9">
        <f>C4/B4</f>
        <v>5.9701492537313425E-2</v>
      </c>
      <c r="K4" s="16">
        <v>3</v>
      </c>
      <c r="L4" s="19" t="s">
        <v>51</v>
      </c>
    </row>
    <row r="5" spans="1:12">
      <c r="A5" s="8">
        <v>4</v>
      </c>
      <c r="B5" s="3">
        <v>5.24</v>
      </c>
      <c r="C5" s="3">
        <v>0.36</v>
      </c>
      <c r="D5" s="9">
        <f>C5/B5</f>
        <v>6.8702290076335867E-2</v>
      </c>
      <c r="K5" s="16">
        <v>4</v>
      </c>
      <c r="L5" s="19" t="s">
        <v>52</v>
      </c>
    </row>
    <row r="6" spans="1:12" ht="15.75" thickBot="1">
      <c r="A6" s="8">
        <v>5</v>
      </c>
      <c r="B6" s="2">
        <v>4.87</v>
      </c>
      <c r="C6" s="3">
        <v>0.55000000000000004</v>
      </c>
      <c r="D6" s="9">
        <f>C6/B6</f>
        <v>0.11293634496919919</v>
      </c>
      <c r="K6" s="17">
        <v>5</v>
      </c>
      <c r="L6" s="20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32" sqref="I32"/>
    </sheetView>
  </sheetViews>
  <sheetFormatPr defaultRowHeight="15"/>
  <sheetData>
    <row r="1" spans="1:5">
      <c r="A1" t="s">
        <v>8</v>
      </c>
      <c r="B1" t="s">
        <v>10</v>
      </c>
      <c r="E1" t="s">
        <v>19</v>
      </c>
    </row>
    <row r="2" spans="1:5">
      <c r="A2" t="s">
        <v>11</v>
      </c>
      <c r="B2">
        <v>8.6</v>
      </c>
    </row>
    <row r="3" spans="1:5">
      <c r="A3" t="s">
        <v>12</v>
      </c>
      <c r="B3">
        <v>3.4</v>
      </c>
    </row>
    <row r="4" spans="1:5">
      <c r="A4" t="s">
        <v>13</v>
      </c>
      <c r="B4">
        <f>AVERAGE(3.5,5.2)</f>
        <v>4.3499999999999996</v>
      </c>
    </row>
    <row r="5" spans="1:5">
      <c r="A5" t="s">
        <v>14</v>
      </c>
      <c r="B5">
        <v>4.5999999999999996</v>
      </c>
    </row>
    <row r="6" spans="1:5">
      <c r="A6" t="s">
        <v>15</v>
      </c>
      <c r="B6">
        <v>5</v>
      </c>
    </row>
    <row r="7" spans="1:5">
      <c r="A7" t="s">
        <v>16</v>
      </c>
      <c r="B7">
        <v>2.8</v>
      </c>
    </row>
    <row r="8" spans="1:5">
      <c r="A8" t="s">
        <v>17</v>
      </c>
      <c r="B8">
        <v>2.9</v>
      </c>
    </row>
    <row r="9" spans="1:5">
      <c r="A9" t="s">
        <v>18</v>
      </c>
      <c r="B9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2" sqref="D12"/>
    </sheetView>
  </sheetViews>
  <sheetFormatPr defaultRowHeight="15"/>
  <cols>
    <col min="1" max="1" width="20.28515625" customWidth="1"/>
    <col min="2" max="3" width="17.85546875" customWidth="1"/>
    <col min="4" max="4" width="19.85546875" customWidth="1"/>
    <col min="5" max="5" width="15.85546875" customWidth="1"/>
    <col min="6" max="6" width="14.28515625" customWidth="1"/>
  </cols>
  <sheetData>
    <row r="1" spans="1:6">
      <c r="A1" s="10" t="s">
        <v>27</v>
      </c>
      <c r="B1" s="10" t="s">
        <v>21</v>
      </c>
      <c r="C1" s="10" t="s">
        <v>28</v>
      </c>
      <c r="D1" s="10" t="s">
        <v>29</v>
      </c>
      <c r="E1" s="10" t="s">
        <v>30</v>
      </c>
      <c r="F1" s="10" t="s">
        <v>31</v>
      </c>
    </row>
    <row r="2" spans="1:6">
      <c r="A2" s="11" t="s">
        <v>20</v>
      </c>
      <c r="B2" s="11" t="s">
        <v>21</v>
      </c>
      <c r="C2" s="12">
        <v>3.7999999999999999E-2</v>
      </c>
      <c r="D2" s="12">
        <v>8.9999999999999993E-3</v>
      </c>
      <c r="E2" s="11">
        <v>10.9</v>
      </c>
      <c r="F2" s="11">
        <v>2.1</v>
      </c>
    </row>
    <row r="3" spans="1:6">
      <c r="A3" s="11" t="s">
        <v>22</v>
      </c>
      <c r="B3" s="11" t="s">
        <v>21</v>
      </c>
      <c r="C3" s="12">
        <v>0.111</v>
      </c>
      <c r="D3" s="12">
        <v>2.8000000000000001E-2</v>
      </c>
      <c r="E3" s="11">
        <v>16</v>
      </c>
      <c r="F3" s="11">
        <v>3.4</v>
      </c>
    </row>
    <row r="4" spans="1:6">
      <c r="A4" s="11" t="s">
        <v>23</v>
      </c>
      <c r="B4" s="11" t="s">
        <v>21</v>
      </c>
      <c r="C4" s="12">
        <v>0.35399999999999998</v>
      </c>
      <c r="D4" s="12">
        <v>6.6000000000000003E-2</v>
      </c>
      <c r="E4" s="11">
        <v>26</v>
      </c>
      <c r="F4" s="11">
        <v>5.7</v>
      </c>
    </row>
    <row r="5" spans="1:6">
      <c r="A5" s="11" t="s">
        <v>24</v>
      </c>
      <c r="B5" s="11" t="s">
        <v>25</v>
      </c>
      <c r="C5" s="13">
        <v>0.46600000000000003</v>
      </c>
      <c r="D5" s="13">
        <v>9.9000000000000005E-2</v>
      </c>
      <c r="E5" s="11">
        <v>19.600000000000001</v>
      </c>
      <c r="F5" s="11">
        <v>8.5</v>
      </c>
    </row>
    <row r="6" spans="1:6">
      <c r="A6" s="11" t="s">
        <v>26</v>
      </c>
      <c r="B6" s="11" t="s">
        <v>25</v>
      </c>
      <c r="C6" s="11"/>
      <c r="D6" s="11"/>
      <c r="E6" s="11">
        <v>51.2</v>
      </c>
      <c r="F6" s="11">
        <v>12.3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C1" sqref="C1"/>
    </sheetView>
  </sheetViews>
  <sheetFormatPr defaultRowHeight="15"/>
  <cols>
    <col min="2" max="2" width="9.5703125" customWidth="1"/>
    <col min="3" max="3" width="12.7109375" customWidth="1"/>
    <col min="5" max="5" width="12.42578125" customWidth="1"/>
    <col min="7" max="7" width="12.42578125" customWidth="1"/>
  </cols>
  <sheetData>
    <row r="1" spans="1:11">
      <c r="A1" t="s">
        <v>32</v>
      </c>
      <c r="B1" t="s">
        <v>42</v>
      </c>
      <c r="C1" t="s">
        <v>43</v>
      </c>
      <c r="D1" t="s">
        <v>38</v>
      </c>
      <c r="E1" t="s">
        <v>39</v>
      </c>
      <c r="F1" t="s">
        <v>40</v>
      </c>
      <c r="G1" t="s">
        <v>41</v>
      </c>
      <c r="J1" t="s">
        <v>33</v>
      </c>
      <c r="K1" t="s">
        <v>34</v>
      </c>
    </row>
    <row r="2" spans="1:11">
      <c r="A2" t="s">
        <v>35</v>
      </c>
      <c r="B2">
        <v>115.6</v>
      </c>
      <c r="C2">
        <f>ROUND((121.6-109.1)/(2*1.96),1)</f>
        <v>3.2</v>
      </c>
      <c r="D2" s="5">
        <v>5.38</v>
      </c>
      <c r="E2">
        <f>ROUND((6.58-4.17)/(2*1.96),1)</f>
        <v>0.6</v>
      </c>
      <c r="F2">
        <v>125.4</v>
      </c>
      <c r="G2">
        <f>ROUND((131-119.8)/(2*1.96),1)</f>
        <v>2.9</v>
      </c>
    </row>
    <row r="3" spans="1:11">
      <c r="A3" t="s">
        <v>37</v>
      </c>
      <c r="B3">
        <v>116.7</v>
      </c>
      <c r="C3" s="5">
        <f>ROUND((122.5-110.8)/(2*1.96),1)</f>
        <v>3</v>
      </c>
      <c r="D3" s="5">
        <v>23.02</v>
      </c>
      <c r="E3">
        <f>ROUND((32-14)/(2*1.96),1)</f>
        <v>4.5999999999999996</v>
      </c>
      <c r="F3">
        <v>5.03</v>
      </c>
      <c r="G3">
        <f>ROUND((6.8-3.3)/(2*1.96),1)</f>
        <v>0.9</v>
      </c>
    </row>
    <row r="4" spans="1:11">
      <c r="A4" t="s">
        <v>36</v>
      </c>
      <c r="B4">
        <v>116.8</v>
      </c>
      <c r="C4" s="5">
        <f>ROUND((122.8-111.2)/(2*1.96),1)</f>
        <v>3</v>
      </c>
      <c r="D4" s="5">
        <v>4.74</v>
      </c>
      <c r="E4">
        <f>ROUND((4.8-4.68)/(2*1.96),2)</f>
        <v>0.03</v>
      </c>
      <c r="F4">
        <v>4.2000000000000003E-2</v>
      </c>
      <c r="G4">
        <f>ROUND((0.059-0.028)/(2*1.96),2)</f>
        <v>0.01</v>
      </c>
    </row>
    <row r="18" spans="8:8">
      <c r="H18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defaultRowHeight="15"/>
  <cols>
    <col min="1" max="1" width="20" customWidth="1"/>
    <col min="2" max="2" width="17" customWidth="1"/>
  </cols>
  <sheetData>
    <row r="1" spans="1:3">
      <c r="A1" t="s">
        <v>8</v>
      </c>
      <c r="B1" t="s">
        <v>44</v>
      </c>
      <c r="C1" t="s">
        <v>45</v>
      </c>
    </row>
    <row r="2" spans="1:3">
      <c r="A2" t="s">
        <v>47</v>
      </c>
      <c r="B2">
        <v>90</v>
      </c>
      <c r="C2">
        <v>4</v>
      </c>
    </row>
    <row r="3" spans="1:3">
      <c r="A3" t="s">
        <v>46</v>
      </c>
      <c r="B3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Blood Volume</vt:lpstr>
      <vt:lpstr>RBC concentration</vt:lpstr>
      <vt:lpstr>total_marrow_cells</vt:lpstr>
      <vt:lpstr>marrow_cell_distribution</vt:lpstr>
      <vt:lpstr>circ_RBC_lifespan</vt:lpstr>
      <vt:lpstr>RBC_mass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2019-08-14T12:09:29Z</dcterms:modified>
</cp:coreProperties>
</file>