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Seminario Analisis multisectorial\"/>
    </mc:Choice>
  </mc:AlternateContent>
  <xr:revisionPtr revIDLastSave="0" documentId="13_ncr:1_{C07B8388-59D4-429E-AD7E-A937547C85D8}" xr6:coauthVersionLast="36" xr6:coauthVersionMax="36" xr10:uidLastSave="{00000000-0000-0000-0000-000000000000}"/>
  <bookViews>
    <workbookView xWindow="0" yWindow="0" windowWidth="12720" windowHeight="3225" xr2:uid="{5187DEE5-505C-4548-884E-87881DB61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2" i="1" l="1"/>
  <c r="Q92" i="1"/>
  <c r="Q90" i="1"/>
  <c r="R71" i="1"/>
  <c r="S71" i="1"/>
  <c r="T71" i="1"/>
  <c r="U71" i="1"/>
  <c r="V71" i="1"/>
  <c r="Q71" i="1"/>
  <c r="C22" i="1" a="1"/>
  <c r="C22" i="1" s="1"/>
  <c r="X90" i="1"/>
  <c r="X92" i="1" s="1"/>
  <c r="R92" i="1"/>
  <c r="S92" i="1"/>
  <c r="T92" i="1"/>
  <c r="U92" i="1"/>
  <c r="K90" i="1"/>
  <c r="L90" i="1"/>
  <c r="M90" i="1"/>
  <c r="N90" i="1"/>
  <c r="O90" i="1"/>
  <c r="J90" i="1"/>
  <c r="X84" i="1"/>
  <c r="X85" i="1"/>
  <c r="X86" i="1"/>
  <c r="X87" i="1"/>
  <c r="X88" i="1"/>
  <c r="X83" i="1"/>
  <c r="R90" i="1"/>
  <c r="S90" i="1"/>
  <c r="T90" i="1"/>
  <c r="U90" i="1"/>
  <c r="V90" i="1"/>
  <c r="F32" i="1" l="1"/>
  <c r="H31" i="1"/>
  <c r="D31" i="1"/>
  <c r="F30" i="1"/>
  <c r="H29" i="1"/>
  <c r="D29" i="1"/>
  <c r="F28" i="1"/>
  <c r="H27" i="1"/>
  <c r="D27" i="1"/>
  <c r="F26" i="1"/>
  <c r="H25" i="1"/>
  <c r="D25" i="1"/>
  <c r="F24" i="1"/>
  <c r="H23" i="1"/>
  <c r="D23" i="1"/>
  <c r="F22" i="1"/>
  <c r="E32" i="1"/>
  <c r="G31" i="1"/>
  <c r="C31" i="1"/>
  <c r="E30" i="1"/>
  <c r="G29" i="1"/>
  <c r="C29" i="1"/>
  <c r="E28" i="1"/>
  <c r="G27" i="1"/>
  <c r="C27" i="1"/>
  <c r="E26" i="1"/>
  <c r="G25" i="1"/>
  <c r="C25" i="1"/>
  <c r="E24" i="1"/>
  <c r="G23" i="1"/>
  <c r="C23" i="1"/>
  <c r="E22" i="1"/>
  <c r="H32" i="1"/>
  <c r="D32" i="1"/>
  <c r="F31" i="1"/>
  <c r="H30" i="1"/>
  <c r="D30" i="1"/>
  <c r="F29" i="1"/>
  <c r="H28" i="1"/>
  <c r="D28" i="1"/>
  <c r="F27" i="1"/>
  <c r="H26" i="1"/>
  <c r="D26" i="1"/>
  <c r="F25" i="1"/>
  <c r="H24" i="1"/>
  <c r="D24" i="1"/>
  <c r="F23" i="1"/>
  <c r="H22" i="1"/>
  <c r="D22" i="1"/>
  <c r="G32" i="1"/>
  <c r="C32" i="1"/>
  <c r="E31" i="1"/>
  <c r="G30" i="1"/>
  <c r="C30" i="1"/>
  <c r="E29" i="1"/>
  <c r="G28" i="1"/>
  <c r="C28" i="1"/>
  <c r="E27" i="1"/>
  <c r="G26" i="1"/>
  <c r="C26" i="1"/>
  <c r="E25" i="1"/>
  <c r="G24" i="1"/>
  <c r="C24" i="1"/>
  <c r="E23" i="1"/>
  <c r="G22" i="1"/>
  <c r="Q83" i="1" l="1" a="1"/>
  <c r="Q83" i="1" s="1"/>
  <c r="L73" i="1" a="1"/>
  <c r="L73" i="1"/>
  <c r="L74" i="1"/>
  <c r="L75" i="1"/>
  <c r="L76" i="1"/>
  <c r="L77" i="1"/>
  <c r="L78" i="1"/>
  <c r="Q64" i="1" a="1"/>
  <c r="Q64" i="1" s="1"/>
  <c r="V88" i="1" l="1"/>
  <c r="R88" i="1"/>
  <c r="T87" i="1"/>
  <c r="V86" i="1"/>
  <c r="R86" i="1"/>
  <c r="T85" i="1"/>
  <c r="V84" i="1"/>
  <c r="R84" i="1"/>
  <c r="T83" i="1"/>
  <c r="U88" i="1"/>
  <c r="Q88" i="1"/>
  <c r="S87" i="1"/>
  <c r="U86" i="1"/>
  <c r="Q86" i="1"/>
  <c r="S85" i="1"/>
  <c r="U84" i="1"/>
  <c r="Q84" i="1"/>
  <c r="S83" i="1"/>
  <c r="T88" i="1"/>
  <c r="V87" i="1"/>
  <c r="R87" i="1"/>
  <c r="T86" i="1"/>
  <c r="V85" i="1"/>
  <c r="R85" i="1"/>
  <c r="T84" i="1"/>
  <c r="V83" i="1"/>
  <c r="R83" i="1"/>
  <c r="S88" i="1"/>
  <c r="U87" i="1"/>
  <c r="Q87" i="1"/>
  <c r="S86" i="1"/>
  <c r="U85" i="1"/>
  <c r="Q85" i="1"/>
  <c r="S84" i="1"/>
  <c r="U83" i="1"/>
  <c r="V69" i="1"/>
  <c r="V67" i="1"/>
  <c r="V65" i="1"/>
  <c r="S68" i="1"/>
  <c r="U67" i="1"/>
  <c r="Q67" i="1"/>
  <c r="S66" i="1"/>
  <c r="U65" i="1"/>
  <c r="Q65" i="1"/>
  <c r="S64" i="1"/>
  <c r="R69" i="1"/>
  <c r="T66" i="1"/>
  <c r="R65" i="1"/>
  <c r="U69" i="1"/>
  <c r="V68" i="1"/>
  <c r="V66" i="1"/>
  <c r="R64" i="1"/>
  <c r="T68" i="1"/>
  <c r="R67" i="1"/>
  <c r="T64" i="1"/>
  <c r="Q69" i="1"/>
  <c r="T69" i="1"/>
  <c r="R68" i="1"/>
  <c r="T67" i="1"/>
  <c r="R66" i="1"/>
  <c r="T65" i="1"/>
  <c r="V64" i="1"/>
  <c r="S69" i="1"/>
  <c r="U68" i="1"/>
  <c r="Q68" i="1"/>
  <c r="S67" i="1"/>
  <c r="U66" i="1"/>
  <c r="Q66" i="1"/>
  <c r="S65" i="1"/>
  <c r="U64" i="1"/>
  <c r="L46" i="1" a="1"/>
  <c r="L46" i="1" s="1"/>
  <c r="C46" i="1" a="1"/>
  <c r="C46" i="1" s="1"/>
  <c r="C37" i="1" a="1"/>
  <c r="C37" i="1" s="1"/>
  <c r="V27" i="1"/>
  <c r="U26" i="1"/>
  <c r="T25" i="1"/>
  <c r="S24" i="1"/>
  <c r="R23" i="1"/>
  <c r="Q22" i="1"/>
  <c r="P8" i="1"/>
  <c r="P7" i="1"/>
  <c r="P6" i="1"/>
  <c r="P5" i="1"/>
  <c r="P4" i="1"/>
  <c r="P3" i="1"/>
  <c r="D15" i="1"/>
  <c r="H15" i="1"/>
  <c r="G15" i="1"/>
  <c r="F15" i="1"/>
  <c r="E15" i="1"/>
  <c r="C15" i="1"/>
  <c r="L49" i="1" l="1"/>
  <c r="L48" i="1"/>
  <c r="L47" i="1"/>
  <c r="L50" i="1"/>
  <c r="D51" i="1"/>
  <c r="H49" i="1"/>
  <c r="F48" i="1"/>
  <c r="D47" i="1"/>
  <c r="G51" i="1"/>
  <c r="E50" i="1"/>
  <c r="C49" i="1"/>
  <c r="G47" i="1"/>
  <c r="E46" i="1"/>
  <c r="F51" i="1"/>
  <c r="H50" i="1"/>
  <c r="D50" i="1"/>
  <c r="F49" i="1"/>
  <c r="H48" i="1"/>
  <c r="D48" i="1"/>
  <c r="F47" i="1"/>
  <c r="H46" i="1"/>
  <c r="D46" i="1"/>
  <c r="H51" i="1"/>
  <c r="F50" i="1"/>
  <c r="D49" i="1"/>
  <c r="H47" i="1"/>
  <c r="F46" i="1"/>
  <c r="C51" i="1"/>
  <c r="G49" i="1"/>
  <c r="E48" i="1"/>
  <c r="C47" i="1"/>
  <c r="E51" i="1"/>
  <c r="G50" i="1"/>
  <c r="C50" i="1"/>
  <c r="E49" i="1"/>
  <c r="G48" i="1"/>
  <c r="C48" i="1"/>
  <c r="E47" i="1"/>
  <c r="G46" i="1"/>
  <c r="H42" i="1"/>
  <c r="F41" i="1"/>
  <c r="D40" i="1"/>
  <c r="H38" i="1"/>
  <c r="F37" i="1"/>
  <c r="C42" i="1"/>
  <c r="E41" i="1"/>
  <c r="C40" i="1"/>
  <c r="E39" i="1"/>
  <c r="C38" i="1"/>
  <c r="E37" i="1"/>
  <c r="F42" i="1"/>
  <c r="H41" i="1"/>
  <c r="D41" i="1"/>
  <c r="F40" i="1"/>
  <c r="H39" i="1"/>
  <c r="D39" i="1"/>
  <c r="F38" i="1"/>
  <c r="H37" i="1"/>
  <c r="D37" i="1"/>
  <c r="D42" i="1"/>
  <c r="H40" i="1"/>
  <c r="F39" i="1"/>
  <c r="D38" i="1"/>
  <c r="G42" i="1"/>
  <c r="G40" i="1"/>
  <c r="G38" i="1"/>
  <c r="E42" i="1"/>
  <c r="G41" i="1"/>
  <c r="C41" i="1"/>
  <c r="E40" i="1"/>
  <c r="G39" i="1"/>
  <c r="C39" i="1"/>
  <c r="E38" i="1"/>
  <c r="G37" i="1"/>
</calcChain>
</file>

<file path=xl/sharedStrings.xml><?xml version="1.0" encoding="utf-8"?>
<sst xmlns="http://schemas.openxmlformats.org/spreadsheetml/2006/main" count="25" uniqueCount="18">
  <si>
    <t>S1</t>
  </si>
  <si>
    <t>S2</t>
  </si>
  <si>
    <t>S3</t>
  </si>
  <si>
    <t>S4</t>
  </si>
  <si>
    <t>S5</t>
  </si>
  <si>
    <t>S6</t>
  </si>
  <si>
    <t>Importaciones</t>
  </si>
  <si>
    <t>Impuestos netos sobre los productos</t>
  </si>
  <si>
    <t>Remuneración de los asalariados</t>
  </si>
  <si>
    <t>Impuestos netos sobre la producción</t>
  </si>
  <si>
    <t>B.2b -Excedente bruto de operación</t>
  </si>
  <si>
    <t>Total</t>
  </si>
  <si>
    <t>C</t>
  </si>
  <si>
    <t>G</t>
  </si>
  <si>
    <t>FBKF</t>
  </si>
  <si>
    <t>VE</t>
  </si>
  <si>
    <t>Exp.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</si>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</sst>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6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70C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 style="thick">
        <color rgb="FF0070C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5"/>
      </left>
      <right/>
      <top style="thick">
        <color rgb="FF0070C0"/>
      </top>
      <bottom style="thick">
        <color rgb="FF00B050"/>
      </bottom>
      <diagonal/>
    </border>
    <border>
      <left/>
      <right/>
      <top style="thick">
        <color rgb="FF0070C0"/>
      </top>
      <bottom style="thick">
        <color rgb="FF00B050"/>
      </bottom>
      <diagonal/>
    </border>
    <border>
      <left/>
      <right style="thick">
        <color theme="5"/>
      </right>
      <top style="thick">
        <color rgb="FF0070C0"/>
      </top>
      <bottom style="thick">
        <color rgb="FF00B050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10" fontId="2" fillId="2" borderId="0" xfId="1" applyNumberFormat="1" applyFont="1"/>
    <xf numFmtId="164" fontId="1" fillId="2" borderId="0" xfId="1" applyNumberFormat="1"/>
    <xf numFmtId="0" fontId="1" fillId="2" borderId="0" xfId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18</xdr:row>
      <xdr:rowOff>171449</xdr:rowOff>
    </xdr:from>
    <xdr:to>
      <xdr:col>5</xdr:col>
      <xdr:colOff>409575</xdr:colOff>
      <xdr:row>20</xdr:row>
      <xdr:rowOff>180974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E082CCC-EE61-4DDE-BDC1-40B73990FE17}"/>
            </a:ext>
          </a:extLst>
        </xdr:cNvPr>
        <xdr:cNvSpPr txBox="1"/>
      </xdr:nvSpPr>
      <xdr:spPr>
        <a:xfrm>
          <a:off x="3638550" y="3124199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 b="1"/>
            <a:t>A</a:t>
          </a:r>
          <a:r>
            <a:rPr lang="es-MX" sz="3200"/>
            <a:t> </a:t>
          </a:r>
        </a:p>
      </xdr:txBody>
    </xdr:sp>
    <xdr:clientData/>
  </xdr:twoCellAnchor>
  <xdr:twoCellAnchor>
    <xdr:from>
      <xdr:col>4</xdr:col>
      <xdr:colOff>361951</xdr:colOff>
      <xdr:row>34</xdr:row>
      <xdr:rowOff>38100</xdr:rowOff>
    </xdr:from>
    <xdr:to>
      <xdr:col>5</xdr:col>
      <xdr:colOff>361951</xdr:colOff>
      <xdr:row>35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3ECAFD7-3257-4ED2-ACDE-E4C28198F7E3}"/>
            </a:ext>
          </a:extLst>
        </xdr:cNvPr>
        <xdr:cNvSpPr txBox="1"/>
      </xdr:nvSpPr>
      <xdr:spPr>
        <a:xfrm>
          <a:off x="3638551" y="4705350"/>
          <a:ext cx="762000" cy="304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/>
            <a:t>(</a:t>
          </a:r>
          <a:r>
            <a:rPr lang="es-MX" sz="2000" b="1"/>
            <a:t>I</a:t>
          </a:r>
          <a:r>
            <a:rPr lang="es-MX" sz="2000"/>
            <a:t>-</a:t>
          </a:r>
          <a:r>
            <a:rPr lang="es-MX" sz="2000" b="1"/>
            <a:t>A</a:t>
          </a:r>
          <a:r>
            <a:rPr lang="es-MX" sz="2000"/>
            <a:t>)</a:t>
          </a:r>
        </a:p>
      </xdr:txBody>
    </xdr:sp>
    <xdr:clientData/>
  </xdr:twoCellAnchor>
  <xdr:twoCellAnchor>
    <xdr:from>
      <xdr:col>0</xdr:col>
      <xdr:colOff>19051</xdr:colOff>
      <xdr:row>42</xdr:row>
      <xdr:rowOff>19050</xdr:rowOff>
    </xdr:from>
    <xdr:to>
      <xdr:col>2</xdr:col>
      <xdr:colOff>466726</xdr:colOff>
      <xdr:row>44</xdr:row>
      <xdr:rowOff>171450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0895830-4730-4929-8464-722DBB31A602}"/>
            </a:ext>
          </a:extLst>
        </xdr:cNvPr>
        <xdr:cNvSpPr txBox="1"/>
      </xdr:nvSpPr>
      <xdr:spPr>
        <a:xfrm>
          <a:off x="19051" y="5924550"/>
          <a:ext cx="2171700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600"/>
            <a:t>Inversa</a:t>
          </a:r>
          <a:r>
            <a:rPr lang="es-MX" sz="1600" baseline="0"/>
            <a:t> de Leontief</a:t>
          </a:r>
          <a:endParaRPr lang="es-MX" sz="1600"/>
        </a:p>
      </xdr:txBody>
    </xdr:sp>
    <xdr:clientData/>
  </xdr:twoCellAnchor>
  <xdr:twoCellAnchor>
    <xdr:from>
      <xdr:col>0</xdr:col>
      <xdr:colOff>28575</xdr:colOff>
      <xdr:row>0</xdr:row>
      <xdr:rowOff>38099</xdr:rowOff>
    </xdr:from>
    <xdr:to>
      <xdr:col>1</xdr:col>
      <xdr:colOff>304800</xdr:colOff>
      <xdr:row>1</xdr:row>
      <xdr:rowOff>161924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ADF6028-E795-4259-B31A-36BA00885ECD}"/>
            </a:ext>
          </a:extLst>
        </xdr:cNvPr>
        <xdr:cNvSpPr txBox="1"/>
      </xdr:nvSpPr>
      <xdr:spPr>
        <a:xfrm>
          <a:off x="28575" y="38099"/>
          <a:ext cx="1038225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MIP:</a:t>
          </a:r>
          <a:r>
            <a:rPr lang="es-MX" sz="32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7</xdr:col>
      <xdr:colOff>733425</xdr:colOff>
      <xdr:row>18</xdr:row>
      <xdr:rowOff>180974</xdr:rowOff>
    </xdr:from>
    <xdr:to>
      <xdr:col>9</xdr:col>
      <xdr:colOff>19050</xdr:colOff>
      <xdr:row>20</xdr:row>
      <xdr:rowOff>190499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E871E125-5C3E-456B-87F4-C1293018EF23}"/>
            </a:ext>
          </a:extLst>
        </xdr:cNvPr>
        <xdr:cNvSpPr txBox="1"/>
      </xdr:nvSpPr>
      <xdr:spPr>
        <a:xfrm>
          <a:off x="6296025" y="3133724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/>
            <a:t>=</a:t>
          </a:r>
          <a:endParaRPr lang="es-MX" sz="3200"/>
        </a:p>
      </xdr:txBody>
    </xdr:sp>
    <xdr:clientData/>
  </xdr:twoCellAnchor>
  <xdr:twoCellAnchor>
    <xdr:from>
      <xdr:col>11</xdr:col>
      <xdr:colOff>314325</xdr:colOff>
      <xdr:row>18</xdr:row>
      <xdr:rowOff>180975</xdr:rowOff>
    </xdr:from>
    <xdr:to>
      <xdr:col>12</xdr:col>
      <xdr:colOff>333375</xdr:colOff>
      <xdr:row>21</xdr:row>
      <xdr:rowOff>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D8B09F68-C73B-4425-ACA2-F0BE61D4C1EB}"/>
            </a:ext>
          </a:extLst>
        </xdr:cNvPr>
        <xdr:cNvSpPr txBox="1"/>
      </xdr:nvSpPr>
      <xdr:spPr>
        <a:xfrm>
          <a:off x="8991600" y="3133725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 b="1"/>
            <a:t>Z</a:t>
          </a:r>
          <a:r>
            <a:rPr lang="es-MX" sz="3200"/>
            <a:t> </a:t>
          </a:r>
        </a:p>
      </xdr:txBody>
    </xdr:sp>
    <xdr:clientData/>
  </xdr:twoCellAnchor>
  <xdr:twoCellAnchor>
    <xdr:from>
      <xdr:col>18</xdr:col>
      <xdr:colOff>371475</xdr:colOff>
      <xdr:row>18</xdr:row>
      <xdr:rowOff>161925</xdr:rowOff>
    </xdr:from>
    <xdr:to>
      <xdr:col>19</xdr:col>
      <xdr:colOff>419100</xdr:colOff>
      <xdr:row>20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E6550A1-CD7F-42CB-B96D-943F2DD60189}"/>
                </a:ext>
              </a:extLst>
            </xdr:cNvPr>
            <xdr:cNvSpPr txBox="1"/>
          </xdr:nvSpPr>
          <xdr:spPr>
            <a:xfrm>
              <a:off x="14497050" y="3114675"/>
              <a:ext cx="809625" cy="39052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s-MX" sz="3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MX" sz="3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s-MX" sz="3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MX" sz="32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E6550A1-CD7F-42CB-B96D-943F2DD60189}"/>
                </a:ext>
              </a:extLst>
            </xdr:cNvPr>
            <xdr:cNvSpPr txBox="1"/>
          </xdr:nvSpPr>
          <xdr:spPr>
            <a:xfrm>
              <a:off x="14497050" y="3114675"/>
              <a:ext cx="809625" cy="39052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3200" b="0" i="0">
                  <a:latin typeface="Cambria Math" panose="02040503050406030204" pitchFamily="18" charset="0"/>
                </a:rPr>
                <a:t>𝑥 ̂^(−1)</a:t>
              </a:r>
              <a:endParaRPr lang="es-MX" sz="3200"/>
            </a:p>
          </xdr:txBody>
        </xdr:sp>
      </mc:Fallback>
    </mc:AlternateContent>
    <xdr:clientData/>
  </xdr:twoCellAnchor>
  <xdr:twoCellAnchor>
    <xdr:from>
      <xdr:col>8</xdr:col>
      <xdr:colOff>180975</xdr:colOff>
      <xdr:row>34</xdr:row>
      <xdr:rowOff>0</xdr:rowOff>
    </xdr:from>
    <xdr:to>
      <xdr:col>9</xdr:col>
      <xdr:colOff>228600</xdr:colOff>
      <xdr:row>35</xdr:row>
      <xdr:rowOff>190499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BD24884-DC4B-4FA2-88D5-6F2F2B9DDC8D}"/>
            </a:ext>
          </a:extLst>
        </xdr:cNvPr>
        <xdr:cNvSpPr txBox="1"/>
      </xdr:nvSpPr>
      <xdr:spPr>
        <a:xfrm>
          <a:off x="6505575" y="6191250"/>
          <a:ext cx="809625" cy="38099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/>
            <a:t>=</a:t>
          </a:r>
          <a:endParaRPr lang="es-MX" sz="3200"/>
        </a:p>
      </xdr:txBody>
    </xdr:sp>
    <xdr:clientData/>
  </xdr:twoCellAnchor>
  <xdr:twoCellAnchor>
    <xdr:from>
      <xdr:col>11</xdr:col>
      <xdr:colOff>371475</xdr:colOff>
      <xdr:row>34</xdr:row>
      <xdr:rowOff>9525</xdr:rowOff>
    </xdr:from>
    <xdr:to>
      <xdr:col>12</xdr:col>
      <xdr:colOff>390525</xdr:colOff>
      <xdr:row>35</xdr:row>
      <xdr:rowOff>171450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74540611-9921-4445-AA33-7AF082DA7457}"/>
            </a:ext>
          </a:extLst>
        </xdr:cNvPr>
        <xdr:cNvSpPr txBox="1"/>
      </xdr:nvSpPr>
      <xdr:spPr>
        <a:xfrm>
          <a:off x="9048750" y="6581775"/>
          <a:ext cx="809625" cy="3524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 b="1"/>
            <a:t>I</a:t>
          </a:r>
          <a:r>
            <a:rPr lang="es-MX" sz="3200"/>
            <a:t> </a:t>
          </a:r>
        </a:p>
      </xdr:txBody>
    </xdr:sp>
    <xdr:clientData/>
  </xdr:twoCellAnchor>
  <xdr:twoCellAnchor>
    <xdr:from>
      <xdr:col>18</xdr:col>
      <xdr:colOff>361950</xdr:colOff>
      <xdr:row>34</xdr:row>
      <xdr:rowOff>0</xdr:rowOff>
    </xdr:from>
    <xdr:to>
      <xdr:col>19</xdr:col>
      <xdr:colOff>409575</xdr:colOff>
      <xdr:row>35</xdr:row>
      <xdr:rowOff>161924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E10A46A-DB23-48F3-BF99-5C976CF27EFD}"/>
            </a:ext>
          </a:extLst>
        </xdr:cNvPr>
        <xdr:cNvSpPr txBox="1"/>
      </xdr:nvSpPr>
      <xdr:spPr>
        <a:xfrm>
          <a:off x="14516100" y="6572250"/>
          <a:ext cx="809625" cy="3524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 b="1"/>
            <a:t>A</a:t>
          </a:r>
          <a:r>
            <a:rPr lang="es-MX" sz="3200"/>
            <a:t> </a:t>
          </a:r>
        </a:p>
      </xdr:txBody>
    </xdr:sp>
    <xdr:clientData/>
  </xdr:twoCellAnchor>
  <xdr:twoCellAnchor>
    <xdr:from>
      <xdr:col>14</xdr:col>
      <xdr:colOff>781050</xdr:colOff>
      <xdr:row>34</xdr:row>
      <xdr:rowOff>19050</xdr:rowOff>
    </xdr:from>
    <xdr:to>
      <xdr:col>16</xdr:col>
      <xdr:colOff>38100</xdr:colOff>
      <xdr:row>35</xdr:row>
      <xdr:rowOff>161925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A084452-FC96-4AD2-A5C8-7179030A7447}"/>
            </a:ext>
          </a:extLst>
        </xdr:cNvPr>
        <xdr:cNvSpPr txBox="1"/>
      </xdr:nvSpPr>
      <xdr:spPr>
        <a:xfrm>
          <a:off x="11830050" y="6210300"/>
          <a:ext cx="8096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 b="1"/>
            <a:t>-</a:t>
          </a:r>
          <a:r>
            <a:rPr lang="es-MX" sz="3200"/>
            <a:t> </a:t>
          </a:r>
        </a:p>
      </xdr:txBody>
    </xdr:sp>
    <xdr:clientData/>
  </xdr:twoCellAnchor>
  <xdr:twoCellAnchor>
    <xdr:from>
      <xdr:col>14</xdr:col>
      <xdr:colOff>752475</xdr:colOff>
      <xdr:row>18</xdr:row>
      <xdr:rowOff>114300</xdr:rowOff>
    </xdr:from>
    <xdr:to>
      <xdr:col>16</xdr:col>
      <xdr:colOff>9525</xdr:colOff>
      <xdr:row>20</xdr:row>
      <xdr:rowOff>123825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44A00CA1-E7B7-4804-A7D2-AB06A8EC76DF}"/>
            </a:ext>
          </a:extLst>
        </xdr:cNvPr>
        <xdr:cNvSpPr txBox="1"/>
      </xdr:nvSpPr>
      <xdr:spPr>
        <a:xfrm>
          <a:off x="11801475" y="3067050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200"/>
            <a:t>*</a:t>
          </a:r>
        </a:p>
      </xdr:txBody>
    </xdr:sp>
    <xdr:clientData/>
  </xdr:twoCellAnchor>
  <xdr:twoCellAnchor>
    <xdr:from>
      <xdr:col>4</xdr:col>
      <xdr:colOff>114301</xdr:colOff>
      <xdr:row>42</xdr:row>
      <xdr:rowOff>104775</xdr:rowOff>
    </xdr:from>
    <xdr:to>
      <xdr:col>5</xdr:col>
      <xdr:colOff>676275</xdr:colOff>
      <xdr:row>44</xdr:row>
      <xdr:rowOff>104775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6601152C-D859-4FBB-8CEB-2FABA04F2E06}"/>
                </a:ext>
              </a:extLst>
            </xdr:cNvPr>
            <xdr:cNvSpPr txBox="1"/>
          </xdr:nvSpPr>
          <xdr:spPr>
            <a:xfrm>
              <a:off x="3390901" y="6296025"/>
              <a:ext cx="1323974" cy="38100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2000" b="1" i="1">
                                <a:latin typeface="Cambria Math" panose="02040503050406030204" pitchFamily="18" charset="0"/>
                              </a:rPr>
                              <m:t>𝑰</m:t>
                            </m:r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MX" sz="20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</m:d>
                      </m:e>
                      <m:sup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MX" sz="200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6601152C-D859-4FBB-8CEB-2FABA04F2E06}"/>
                </a:ext>
              </a:extLst>
            </xdr:cNvPr>
            <xdr:cNvSpPr txBox="1"/>
          </xdr:nvSpPr>
          <xdr:spPr>
            <a:xfrm>
              <a:off x="3390901" y="6296025"/>
              <a:ext cx="1323974" cy="38100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2000" i="0">
                  <a:latin typeface="Cambria Math" panose="02040503050406030204" pitchFamily="18" charset="0"/>
                </a:rPr>
                <a:t>(</a:t>
              </a:r>
              <a:r>
                <a:rPr lang="es-MX" sz="2000" b="1" i="0">
                  <a:latin typeface="Cambria Math" panose="02040503050406030204" pitchFamily="18" charset="0"/>
                </a:rPr>
                <a:t>𝑰</a:t>
              </a:r>
              <a:r>
                <a:rPr lang="es-MX" sz="2000" b="0" i="0">
                  <a:latin typeface="Cambria Math" panose="02040503050406030204" pitchFamily="18" charset="0"/>
                </a:rPr>
                <a:t>−</a:t>
              </a:r>
              <a:r>
                <a:rPr lang="es-MX" sz="2000" b="1" i="0">
                  <a:latin typeface="Cambria Math" panose="02040503050406030204" pitchFamily="18" charset="0"/>
                </a:rPr>
                <a:t>𝑨)^(</a:t>
              </a:r>
              <a:r>
                <a:rPr lang="es-MX" sz="2000" b="0" i="0">
                  <a:latin typeface="Cambria Math" panose="02040503050406030204" pitchFamily="18" charset="0"/>
                </a:rPr>
                <a:t>−1)</a:t>
              </a:r>
              <a:endParaRPr lang="es-MX" sz="2000"/>
            </a:p>
          </xdr:txBody>
        </xdr:sp>
      </mc:Fallback>
    </mc:AlternateContent>
    <xdr:clientData/>
  </xdr:twoCellAnchor>
  <xdr:twoCellAnchor>
    <xdr:from>
      <xdr:col>7</xdr:col>
      <xdr:colOff>666750</xdr:colOff>
      <xdr:row>42</xdr:row>
      <xdr:rowOff>142875</xdr:rowOff>
    </xdr:from>
    <xdr:to>
      <xdr:col>8</xdr:col>
      <xdr:colOff>714375</xdr:colOff>
      <xdr:row>44</xdr:row>
      <xdr:rowOff>152400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2D3A0352-EA2D-4127-AD16-89386CAC6E8C}"/>
            </a:ext>
          </a:extLst>
        </xdr:cNvPr>
        <xdr:cNvSpPr txBox="1"/>
      </xdr:nvSpPr>
      <xdr:spPr>
        <a:xfrm>
          <a:off x="6229350" y="6334125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200"/>
            <a:t>*</a:t>
          </a:r>
        </a:p>
      </xdr:txBody>
    </xdr:sp>
    <xdr:clientData/>
  </xdr:twoCellAnchor>
  <xdr:twoCellAnchor>
    <xdr:from>
      <xdr:col>9</xdr:col>
      <xdr:colOff>9525</xdr:colOff>
      <xdr:row>42</xdr:row>
      <xdr:rowOff>142875</xdr:rowOff>
    </xdr:from>
    <xdr:to>
      <xdr:col>10</xdr:col>
      <xdr:colOff>19050</xdr:colOff>
      <xdr:row>44</xdr:row>
      <xdr:rowOff>152400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B926E4F-1C56-4092-B2A5-0EADD26F3812}"/>
            </a:ext>
          </a:extLst>
        </xdr:cNvPr>
        <xdr:cNvSpPr txBox="1"/>
      </xdr:nvSpPr>
      <xdr:spPr>
        <a:xfrm>
          <a:off x="7096125" y="6334125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3200" b="0"/>
            <a:t>e</a:t>
          </a:r>
          <a:endParaRPr lang="es-MX" sz="3200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2</xdr:col>
      <xdr:colOff>447675</xdr:colOff>
      <xdr:row>20</xdr:row>
      <xdr:rowOff>152400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9B323C7A-8626-45A7-9589-BC9D35CBC7CE}"/>
            </a:ext>
          </a:extLst>
        </xdr:cNvPr>
        <xdr:cNvSpPr txBox="1"/>
      </xdr:nvSpPr>
      <xdr:spPr>
        <a:xfrm>
          <a:off x="0" y="3524250"/>
          <a:ext cx="2171700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600"/>
            <a:t>Coeficientes</a:t>
          </a:r>
          <a:r>
            <a:rPr lang="es-MX" sz="1600" baseline="0"/>
            <a:t> técnicos</a:t>
          </a:r>
          <a:endParaRPr lang="es-MX" sz="1600"/>
        </a:p>
      </xdr:txBody>
    </xdr:sp>
    <xdr:clientData/>
  </xdr:twoCellAnchor>
  <xdr:twoCellAnchor>
    <xdr:from>
      <xdr:col>0</xdr:col>
      <xdr:colOff>0</xdr:colOff>
      <xdr:row>51</xdr:row>
      <xdr:rowOff>9525</xdr:rowOff>
    </xdr:from>
    <xdr:to>
      <xdr:col>3</xdr:col>
      <xdr:colOff>342900</xdr:colOff>
      <xdr:row>53</xdr:row>
      <xdr:rowOff>161925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4220E0D7-D8EA-4963-A80B-71B805130B8F}"/>
            </a:ext>
          </a:extLst>
        </xdr:cNvPr>
        <xdr:cNvSpPr txBox="1"/>
      </xdr:nvSpPr>
      <xdr:spPr>
        <a:xfrm>
          <a:off x="0" y="9858375"/>
          <a:ext cx="2857500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600"/>
            <a:t>Coeficientes</a:t>
          </a:r>
          <a:r>
            <a:rPr lang="es-MX" sz="1600" baseline="0"/>
            <a:t> de importaciones</a:t>
          </a:r>
          <a:endParaRPr lang="es-MX" sz="1600"/>
        </a:p>
      </xdr:txBody>
    </xdr:sp>
    <xdr:clientData/>
  </xdr:twoCellAnchor>
  <xdr:twoCellAnchor>
    <xdr:from>
      <xdr:col>4</xdr:col>
      <xdr:colOff>438150</xdr:colOff>
      <xdr:row>51</xdr:row>
      <xdr:rowOff>161925</xdr:rowOff>
    </xdr:from>
    <xdr:to>
      <xdr:col>5</xdr:col>
      <xdr:colOff>485775</xdr:colOff>
      <xdr:row>53</xdr:row>
      <xdr:rowOff>171450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E6CF84A8-7D15-404C-9343-FD41ECCC1547}"/>
            </a:ext>
          </a:extLst>
        </xdr:cNvPr>
        <xdr:cNvSpPr txBox="1"/>
      </xdr:nvSpPr>
      <xdr:spPr>
        <a:xfrm>
          <a:off x="3714750" y="10010775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3200" b="0"/>
            <a:t>M</a:t>
          </a:r>
          <a:endParaRPr lang="es-MX" sz="3200"/>
        </a:p>
      </xdr:txBody>
    </xdr:sp>
    <xdr:clientData/>
  </xdr:twoCellAnchor>
  <xdr:twoCellAnchor>
    <xdr:from>
      <xdr:col>4</xdr:col>
      <xdr:colOff>361950</xdr:colOff>
      <xdr:row>60</xdr:row>
      <xdr:rowOff>133350</xdr:rowOff>
    </xdr:from>
    <xdr:to>
      <xdr:col>5</xdr:col>
      <xdr:colOff>409575</xdr:colOff>
      <xdr:row>62</xdr:row>
      <xdr:rowOff>142875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A15102EE-358A-47CF-823A-5C26E7960A25}"/>
            </a:ext>
          </a:extLst>
        </xdr:cNvPr>
        <xdr:cNvSpPr txBox="1"/>
      </xdr:nvSpPr>
      <xdr:spPr>
        <a:xfrm>
          <a:off x="3638550" y="11696700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3200" b="0"/>
            <a:t>M</a:t>
          </a:r>
          <a:endParaRPr lang="es-MX" sz="3200"/>
        </a:p>
      </xdr:txBody>
    </xdr:sp>
    <xdr:clientData/>
  </xdr:twoCellAnchor>
  <xdr:twoCellAnchor>
    <xdr:from>
      <xdr:col>7</xdr:col>
      <xdr:colOff>733425</xdr:colOff>
      <xdr:row>60</xdr:row>
      <xdr:rowOff>180975</xdr:rowOff>
    </xdr:from>
    <xdr:to>
      <xdr:col>9</xdr:col>
      <xdr:colOff>19050</xdr:colOff>
      <xdr:row>63</xdr:row>
      <xdr:rowOff>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617EEF5C-2F2B-4B01-AFE3-2E573164EFDF}"/>
            </a:ext>
          </a:extLst>
        </xdr:cNvPr>
        <xdr:cNvSpPr txBox="1"/>
      </xdr:nvSpPr>
      <xdr:spPr>
        <a:xfrm>
          <a:off x="6296025" y="11744325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200"/>
            <a:t>*</a:t>
          </a:r>
        </a:p>
      </xdr:txBody>
    </xdr:sp>
    <xdr:clientData/>
  </xdr:twoCellAnchor>
  <xdr:twoCellAnchor>
    <xdr:from>
      <xdr:col>15</xdr:col>
      <xdr:colOff>28575</xdr:colOff>
      <xdr:row>60</xdr:row>
      <xdr:rowOff>171450</xdr:rowOff>
    </xdr:from>
    <xdr:to>
      <xdr:col>16</xdr:col>
      <xdr:colOff>76200</xdr:colOff>
      <xdr:row>62</xdr:row>
      <xdr:rowOff>171449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7C1B9555-F267-4763-A318-88CF9B762457}"/>
            </a:ext>
          </a:extLst>
        </xdr:cNvPr>
        <xdr:cNvSpPr txBox="1"/>
      </xdr:nvSpPr>
      <xdr:spPr>
        <a:xfrm>
          <a:off x="11868150" y="11734800"/>
          <a:ext cx="809625" cy="38099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/>
            <a:t>=</a:t>
          </a:r>
          <a:endParaRPr lang="es-MX" sz="3200"/>
        </a:p>
      </xdr:txBody>
    </xdr:sp>
    <xdr:clientData/>
  </xdr:twoCellAnchor>
  <xdr:twoCellAnchor>
    <xdr:from>
      <xdr:col>11</xdr:col>
      <xdr:colOff>66676</xdr:colOff>
      <xdr:row>60</xdr:row>
      <xdr:rowOff>142875</xdr:rowOff>
    </xdr:from>
    <xdr:to>
      <xdr:col>12</xdr:col>
      <xdr:colOff>600075</xdr:colOff>
      <xdr:row>62</xdr:row>
      <xdr:rowOff>142875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1F617FC1-2A76-42C5-9F78-A4AF801475D8}"/>
                </a:ext>
              </a:extLst>
            </xdr:cNvPr>
            <xdr:cNvSpPr txBox="1"/>
          </xdr:nvSpPr>
          <xdr:spPr>
            <a:xfrm>
              <a:off x="8743951" y="11706225"/>
              <a:ext cx="1323974" cy="38100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2000" b="1" i="1">
                                <a:latin typeface="Cambria Math" panose="02040503050406030204" pitchFamily="18" charset="0"/>
                              </a:rPr>
                              <m:t>𝑰</m:t>
                            </m:r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MX" sz="20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</m:d>
                      </m:e>
                      <m:sup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MX" sz="20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1F617FC1-2A76-42C5-9F78-A4AF801475D8}"/>
                </a:ext>
              </a:extLst>
            </xdr:cNvPr>
            <xdr:cNvSpPr txBox="1"/>
          </xdr:nvSpPr>
          <xdr:spPr>
            <a:xfrm>
              <a:off x="8743951" y="11706225"/>
              <a:ext cx="1323974" cy="38100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2000" i="0">
                  <a:latin typeface="Cambria Math" panose="02040503050406030204" pitchFamily="18" charset="0"/>
                </a:rPr>
                <a:t>(</a:t>
              </a:r>
              <a:r>
                <a:rPr lang="es-MX" sz="2000" b="1" i="0">
                  <a:latin typeface="Cambria Math" panose="02040503050406030204" pitchFamily="18" charset="0"/>
                </a:rPr>
                <a:t>𝑰</a:t>
              </a:r>
              <a:r>
                <a:rPr lang="es-MX" sz="2000" b="0" i="0">
                  <a:latin typeface="Cambria Math" panose="02040503050406030204" pitchFamily="18" charset="0"/>
                </a:rPr>
                <a:t>−</a:t>
              </a:r>
              <a:r>
                <a:rPr lang="es-MX" sz="2000" b="1" i="0">
                  <a:latin typeface="Cambria Math" panose="02040503050406030204" pitchFamily="18" charset="0"/>
                </a:rPr>
                <a:t>𝑨)^(</a:t>
              </a:r>
              <a:r>
                <a:rPr lang="es-MX" sz="2000" b="0" i="0">
                  <a:latin typeface="Cambria Math" panose="02040503050406030204" pitchFamily="18" charset="0"/>
                </a:rPr>
                <a:t>−1)</a:t>
              </a:r>
              <a:endParaRPr lang="es-MX" sz="2000"/>
            </a:p>
          </xdr:txBody>
        </xdr:sp>
      </mc:Fallback>
    </mc:AlternateContent>
    <xdr:clientData/>
  </xdr:twoCellAnchor>
  <xdr:twoCellAnchor>
    <xdr:from>
      <xdr:col>17</xdr:col>
      <xdr:colOff>285750</xdr:colOff>
      <xdr:row>59</xdr:row>
      <xdr:rowOff>152400</xdr:rowOff>
    </xdr:from>
    <xdr:to>
      <xdr:col>21</xdr:col>
      <xdr:colOff>57150</xdr:colOff>
      <xdr:row>62</xdr:row>
      <xdr:rowOff>114300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213D5FB8-E53E-470D-8C0A-3C37152D07B6}"/>
            </a:ext>
          </a:extLst>
        </xdr:cNvPr>
        <xdr:cNvSpPr txBox="1"/>
      </xdr:nvSpPr>
      <xdr:spPr>
        <a:xfrm>
          <a:off x="13677900" y="11525250"/>
          <a:ext cx="2857500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/>
            <a:t>Multiplicadores</a:t>
          </a:r>
          <a:r>
            <a:rPr lang="es-MX" sz="1400" baseline="0"/>
            <a:t> de importaciones</a:t>
          </a:r>
          <a:endParaRPr lang="es-MX" sz="1400"/>
        </a:p>
      </xdr:txBody>
    </xdr:sp>
    <xdr:clientData/>
  </xdr:twoCellAnchor>
  <xdr:twoCellAnchor>
    <xdr:from>
      <xdr:col>2</xdr:col>
      <xdr:colOff>742950</xdr:colOff>
      <xdr:row>69</xdr:row>
      <xdr:rowOff>19050</xdr:rowOff>
    </xdr:from>
    <xdr:to>
      <xdr:col>6</xdr:col>
      <xdr:colOff>523875</xdr:colOff>
      <xdr:row>71</xdr:row>
      <xdr:rowOff>171450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4159339C-111F-4797-A78A-88D6F73A11D5}"/>
            </a:ext>
          </a:extLst>
        </xdr:cNvPr>
        <xdr:cNvSpPr txBox="1"/>
      </xdr:nvSpPr>
      <xdr:spPr>
        <a:xfrm>
          <a:off x="2466975" y="13296900"/>
          <a:ext cx="2857500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/>
            <a:t>Multiplicadores</a:t>
          </a:r>
          <a:r>
            <a:rPr lang="es-MX" sz="1400" baseline="0"/>
            <a:t> de importaciones</a:t>
          </a:r>
          <a:endParaRPr lang="es-MX" sz="1400"/>
        </a:p>
      </xdr:txBody>
    </xdr:sp>
    <xdr:clientData/>
  </xdr:twoCellAnchor>
  <xdr:twoCellAnchor>
    <xdr:from>
      <xdr:col>9</xdr:col>
      <xdr:colOff>9525</xdr:colOff>
      <xdr:row>70</xdr:row>
      <xdr:rowOff>0</xdr:rowOff>
    </xdr:from>
    <xdr:to>
      <xdr:col>10</xdr:col>
      <xdr:colOff>19050</xdr:colOff>
      <xdr:row>72</xdr:row>
      <xdr:rowOff>9525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EDDD21DA-1068-4AE8-953E-1ED4C6A482B8}"/>
            </a:ext>
          </a:extLst>
        </xdr:cNvPr>
        <xdr:cNvSpPr txBox="1"/>
      </xdr:nvSpPr>
      <xdr:spPr>
        <a:xfrm>
          <a:off x="7096125" y="13468350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3200" b="0"/>
            <a:t>e</a:t>
          </a:r>
          <a:endParaRPr lang="es-MX" sz="3200"/>
        </a:p>
      </xdr:txBody>
    </xdr:sp>
    <xdr:clientData/>
  </xdr:twoCellAnchor>
  <xdr:twoCellAnchor>
    <xdr:from>
      <xdr:col>7</xdr:col>
      <xdr:colOff>676275</xdr:colOff>
      <xdr:row>70</xdr:row>
      <xdr:rowOff>19050</xdr:rowOff>
    </xdr:from>
    <xdr:to>
      <xdr:col>8</xdr:col>
      <xdr:colOff>723900</xdr:colOff>
      <xdr:row>72</xdr:row>
      <xdr:rowOff>28575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3B8DD02-6443-4351-9D7E-AEB66EEF32B5}"/>
            </a:ext>
          </a:extLst>
        </xdr:cNvPr>
        <xdr:cNvSpPr txBox="1"/>
      </xdr:nvSpPr>
      <xdr:spPr>
        <a:xfrm>
          <a:off x="6238875" y="13487400"/>
          <a:ext cx="80962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3200" b="0"/>
            <a:t>*</a:t>
          </a:r>
          <a:endParaRPr lang="es-MX" sz="3200"/>
        </a:p>
      </xdr:txBody>
    </xdr:sp>
    <xdr:clientData/>
  </xdr:twoCellAnchor>
  <xdr:twoCellAnchor>
    <xdr:from>
      <xdr:col>16</xdr:col>
      <xdr:colOff>523874</xdr:colOff>
      <xdr:row>71</xdr:row>
      <xdr:rowOff>161925</xdr:rowOff>
    </xdr:from>
    <xdr:to>
      <xdr:col>21</xdr:col>
      <xdr:colOff>485774</xdr:colOff>
      <xdr:row>74</xdr:row>
      <xdr:rowOff>123825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4B8B9E27-D511-4104-895D-E04E57E64D45}"/>
            </a:ext>
          </a:extLst>
        </xdr:cNvPr>
        <xdr:cNvSpPr txBox="1"/>
      </xdr:nvSpPr>
      <xdr:spPr>
        <a:xfrm>
          <a:off x="13125449" y="13820775"/>
          <a:ext cx="3838575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/>
            <a:t>Multiplicadores totales</a:t>
          </a:r>
          <a:r>
            <a:rPr lang="es-MX" sz="1400" baseline="0"/>
            <a:t> de importaciones</a:t>
          </a:r>
          <a:endParaRPr lang="es-MX" sz="1400"/>
        </a:p>
      </xdr:txBody>
    </xdr:sp>
    <xdr:clientData/>
  </xdr:twoCellAnchor>
  <xdr:twoCellAnchor>
    <xdr:from>
      <xdr:col>10</xdr:col>
      <xdr:colOff>676274</xdr:colOff>
      <xdr:row>69</xdr:row>
      <xdr:rowOff>19050</xdr:rowOff>
    </xdr:from>
    <xdr:to>
      <xdr:col>15</xdr:col>
      <xdr:colOff>561974</xdr:colOff>
      <xdr:row>71</xdr:row>
      <xdr:rowOff>171450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CEF25C4-F3AE-4230-8E9C-A0AA253992ED}"/>
            </a:ext>
          </a:extLst>
        </xdr:cNvPr>
        <xdr:cNvSpPr txBox="1"/>
      </xdr:nvSpPr>
      <xdr:spPr>
        <a:xfrm>
          <a:off x="8562974" y="13296900"/>
          <a:ext cx="3838575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/>
            <a:t>Importaciones realizadas por el sector i, para satisfacer las exportaciones  totales</a:t>
          </a:r>
        </a:p>
      </xdr:txBody>
    </xdr:sp>
    <xdr:clientData/>
  </xdr:twoCellAnchor>
  <xdr:twoCellAnchor>
    <xdr:from>
      <xdr:col>16</xdr:col>
      <xdr:colOff>57149</xdr:colOff>
      <xdr:row>79</xdr:row>
      <xdr:rowOff>161924</xdr:rowOff>
    </xdr:from>
    <xdr:to>
      <xdr:col>22</xdr:col>
      <xdr:colOff>9525</xdr:colOff>
      <xdr:row>81</xdr:row>
      <xdr:rowOff>95249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D2B9CA57-44A7-4559-81CD-1F7C6604CC35}"/>
            </a:ext>
          </a:extLst>
        </xdr:cNvPr>
        <xdr:cNvSpPr txBox="1"/>
      </xdr:nvSpPr>
      <xdr:spPr>
        <a:xfrm>
          <a:off x="12658724" y="15344774"/>
          <a:ext cx="4591051" cy="3143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/>
            <a:t>Importaciones</a:t>
          </a:r>
          <a:r>
            <a:rPr lang="es-MX" sz="1400" baseline="0"/>
            <a:t> requeridas para exportar</a:t>
          </a:r>
          <a:endParaRPr lang="es-MX" sz="1400"/>
        </a:p>
      </xdr:txBody>
    </xdr:sp>
    <xdr:clientData/>
  </xdr:twoCellAnchor>
  <xdr:twoCellAnchor>
    <xdr:from>
      <xdr:col>15</xdr:col>
      <xdr:colOff>761999</xdr:colOff>
      <xdr:row>92</xdr:row>
      <xdr:rowOff>180975</xdr:rowOff>
    </xdr:from>
    <xdr:to>
      <xdr:col>20</xdr:col>
      <xdr:colOff>761999</xdr:colOff>
      <xdr:row>95</xdr:row>
      <xdr:rowOff>142875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9F0913FB-FCAF-4215-A922-54E91D36507A}"/>
            </a:ext>
          </a:extLst>
        </xdr:cNvPr>
        <xdr:cNvSpPr txBox="1"/>
      </xdr:nvSpPr>
      <xdr:spPr>
        <a:xfrm>
          <a:off x="12601574" y="17459325"/>
          <a:ext cx="3838575" cy="533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/>
            <a:t>Importaciones</a:t>
          </a:r>
          <a:r>
            <a:rPr lang="es-MX" sz="1400" baseline="0"/>
            <a:t> requeridas para las exportaciones del sector j</a:t>
          </a:r>
          <a:endParaRPr lang="es-MX" sz="1400"/>
        </a:p>
      </xdr:txBody>
    </xdr:sp>
    <xdr:clientData/>
  </xdr:twoCellAnchor>
  <xdr:twoCellAnchor>
    <xdr:from>
      <xdr:col>24</xdr:col>
      <xdr:colOff>104774</xdr:colOff>
      <xdr:row>80</xdr:row>
      <xdr:rowOff>142875</xdr:rowOff>
    </xdr:from>
    <xdr:to>
      <xdr:col>25</xdr:col>
      <xdr:colOff>695325</xdr:colOff>
      <xdr:row>88</xdr:row>
      <xdr:rowOff>9525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EC0A7DC1-F8A4-4677-944F-2C817F3A14F4}"/>
            </a:ext>
          </a:extLst>
        </xdr:cNvPr>
        <xdr:cNvSpPr txBox="1"/>
      </xdr:nvSpPr>
      <xdr:spPr>
        <a:xfrm>
          <a:off x="18869024" y="15135225"/>
          <a:ext cx="1352551" cy="13906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/>
            <a:t>Importaciones realizadas por el sector i, para satisfacer las exportaciones  totales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346F-EEC0-431E-A02F-64B75EFC4A2A}">
  <dimension ref="B2:X92"/>
  <sheetViews>
    <sheetView tabSelected="1" topLeftCell="A64" workbookViewId="0">
      <selection activeCell="W99" sqref="W99"/>
    </sheetView>
  </sheetViews>
  <sheetFormatPr baseColWidth="10" defaultRowHeight="15" x14ac:dyDescent="0.25"/>
  <cols>
    <col min="2" max="2" width="14.42578125" customWidth="1"/>
    <col min="3" max="3" width="11.85546875" bestFit="1" customWidth="1"/>
    <col min="10" max="10" width="12" bestFit="1" customWidth="1"/>
    <col min="11" max="15" width="11.85546875" bestFit="1" customWidth="1"/>
    <col min="17" max="17" width="11.85546875" bestFit="1" customWidth="1"/>
    <col min="21" max="21" width="12" bestFit="1" customWidth="1"/>
  </cols>
  <sheetData>
    <row r="2" spans="2:16" ht="15.75" thickBot="1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P2" t="s">
        <v>11</v>
      </c>
    </row>
    <row r="3" spans="2:16" ht="15.75" thickTop="1" x14ac:dyDescent="0.25">
      <c r="B3" t="s">
        <v>0</v>
      </c>
      <c r="C3" s="3">
        <v>66.997199944371744</v>
      </c>
      <c r="D3" s="4">
        <v>9.5565056753807998</v>
      </c>
      <c r="E3" s="4">
        <v>431.13349391121739</v>
      </c>
      <c r="F3" s="4">
        <v>25.549348496999283</v>
      </c>
      <c r="G3" s="4">
        <v>8.444366339513401</v>
      </c>
      <c r="H3" s="5">
        <v>1.9023794839159235E-2</v>
      </c>
      <c r="I3" s="25">
        <v>266.79783574679669</v>
      </c>
      <c r="J3" s="26">
        <v>0</v>
      </c>
      <c r="K3" s="26">
        <v>10.637781722311855</v>
      </c>
      <c r="L3" s="26">
        <v>8.5575758636481556</v>
      </c>
      <c r="M3" s="26">
        <v>158.07900805912985</v>
      </c>
      <c r="N3" s="27">
        <v>27.413209000000002</v>
      </c>
      <c r="P3" s="11">
        <f>SUM(C3:O3)</f>
        <v>1013.1853485542083</v>
      </c>
    </row>
    <row r="4" spans="2:16" x14ac:dyDescent="0.25">
      <c r="B4" t="s">
        <v>1</v>
      </c>
      <c r="C4" s="6">
        <v>19.114130086510784</v>
      </c>
      <c r="D4" s="2">
        <v>251.62988098725293</v>
      </c>
      <c r="E4" s="2">
        <v>49.636610546646622</v>
      </c>
      <c r="F4" s="2">
        <v>648.92193156140956</v>
      </c>
      <c r="G4" s="2">
        <v>186.38567971451559</v>
      </c>
      <c r="H4" s="7">
        <v>27.667600927905852</v>
      </c>
      <c r="I4" s="28">
        <v>130.95740423934177</v>
      </c>
      <c r="J4" s="1">
        <v>13.300775999999999</v>
      </c>
      <c r="K4" s="1">
        <v>2542.8305918114811</v>
      </c>
      <c r="L4" s="1">
        <v>5.1095040246407537</v>
      </c>
      <c r="M4" s="1">
        <v>355.36552675677297</v>
      </c>
      <c r="N4" s="29">
        <v>-81.239349999999988</v>
      </c>
      <c r="P4" s="12">
        <f t="shared" ref="P4:P8" si="0">SUM(C4:O4)</f>
        <v>4149.6802866564785</v>
      </c>
    </row>
    <row r="5" spans="2:16" x14ac:dyDescent="0.25">
      <c r="B5" t="s">
        <v>2</v>
      </c>
      <c r="C5" s="6">
        <v>71.018496401195705</v>
      </c>
      <c r="D5" s="2">
        <v>9.099872765160649</v>
      </c>
      <c r="E5" s="2">
        <v>229.51451605986455</v>
      </c>
      <c r="F5" s="2">
        <v>35.692143846033964</v>
      </c>
      <c r="G5" s="2">
        <v>58.255541201966018</v>
      </c>
      <c r="H5" s="7">
        <v>9.1932115678918613</v>
      </c>
      <c r="I5" s="28">
        <v>1975.1180186520614</v>
      </c>
      <c r="J5" s="1">
        <v>0</v>
      </c>
      <c r="K5" s="1">
        <v>0.18195791337861464</v>
      </c>
      <c r="L5" s="1">
        <v>1.2979859282661952</v>
      </c>
      <c r="M5" s="1">
        <v>283.56290756360221</v>
      </c>
      <c r="N5" s="29">
        <v>88.646227999999994</v>
      </c>
      <c r="P5" s="12">
        <f t="shared" si="0"/>
        <v>2761.5808798994212</v>
      </c>
    </row>
    <row r="6" spans="2:16" x14ac:dyDescent="0.25">
      <c r="B6" t="s">
        <v>3</v>
      </c>
      <c r="C6" s="6">
        <v>47.982004310905921</v>
      </c>
      <c r="D6" s="2">
        <v>450.32990147510242</v>
      </c>
      <c r="E6" s="2">
        <v>112.70671129117157</v>
      </c>
      <c r="F6" s="2">
        <v>1196.1395971749541</v>
      </c>
      <c r="G6" s="2">
        <v>569.53958435727475</v>
      </c>
      <c r="H6" s="7">
        <v>27.195466856131961</v>
      </c>
      <c r="I6" s="28">
        <v>1552.9504361753118</v>
      </c>
      <c r="J6" s="1">
        <v>3.3312750000000002</v>
      </c>
      <c r="K6" s="1">
        <v>748.44499384666301</v>
      </c>
      <c r="L6" s="1">
        <v>96.971341742963773</v>
      </c>
      <c r="M6" s="1">
        <v>4329.8256209264027</v>
      </c>
      <c r="N6" s="29">
        <v>147.97915499999999</v>
      </c>
      <c r="P6" s="12">
        <f t="shared" si="0"/>
        <v>9283.3960881568819</v>
      </c>
    </row>
    <row r="7" spans="2:16" x14ac:dyDescent="0.25">
      <c r="B7" t="s">
        <v>4</v>
      </c>
      <c r="C7" s="6">
        <v>76.782229443187219</v>
      </c>
      <c r="D7" s="2">
        <v>450.0944645573208</v>
      </c>
      <c r="E7" s="2">
        <v>473.73824361610514</v>
      </c>
      <c r="F7" s="2">
        <v>1061.7783643577909</v>
      </c>
      <c r="G7" s="2">
        <v>2014.679643072358</v>
      </c>
      <c r="H7" s="7">
        <v>222.36844299247593</v>
      </c>
      <c r="I7" s="28">
        <v>7351.1307538581232</v>
      </c>
      <c r="J7" s="1">
        <v>1244.9751230000002</v>
      </c>
      <c r="K7" s="1">
        <v>392.70312110879621</v>
      </c>
      <c r="L7" s="1">
        <v>0</v>
      </c>
      <c r="M7" s="1">
        <v>1966.0597116940717</v>
      </c>
      <c r="N7" s="29">
        <v>-58.737269999999995</v>
      </c>
      <c r="P7" s="12">
        <f t="shared" si="0"/>
        <v>15195.572827700229</v>
      </c>
    </row>
    <row r="8" spans="2:16" ht="15.75" thickBot="1" x14ac:dyDescent="0.3">
      <c r="B8" t="s">
        <v>5</v>
      </c>
      <c r="C8" s="8">
        <v>0</v>
      </c>
      <c r="D8" s="9">
        <v>0</v>
      </c>
      <c r="E8" s="9">
        <v>0</v>
      </c>
      <c r="F8" s="9">
        <v>0</v>
      </c>
      <c r="G8" s="9">
        <v>1.569759516302579</v>
      </c>
      <c r="H8" s="10">
        <v>0</v>
      </c>
      <c r="I8" s="30">
        <v>5.6337504082237269</v>
      </c>
      <c r="J8" s="31">
        <v>1177.495874</v>
      </c>
      <c r="K8" s="31">
        <v>0</v>
      </c>
      <c r="L8" s="31">
        <v>0</v>
      </c>
      <c r="M8" s="31">
        <v>0</v>
      </c>
      <c r="N8" s="32">
        <v>-9.0610000000000121E-2</v>
      </c>
      <c r="P8" s="13">
        <f t="shared" si="0"/>
        <v>1184.6087739245263</v>
      </c>
    </row>
    <row r="9" spans="2:16" ht="16.5" thickTop="1" thickBot="1" x14ac:dyDescent="0.3">
      <c r="B9" t="s">
        <v>6</v>
      </c>
      <c r="C9" s="33">
        <v>82.669950131304404</v>
      </c>
      <c r="D9" s="34">
        <v>408.50879125132076</v>
      </c>
      <c r="E9" s="34">
        <v>403.17597420992035</v>
      </c>
      <c r="F9" s="34">
        <v>3978.1482617012684</v>
      </c>
      <c r="G9" s="34">
        <v>832.1762199095333</v>
      </c>
      <c r="H9" s="35">
        <v>46.152306231359148</v>
      </c>
      <c r="I9">
        <v>984.19666721312103</v>
      </c>
      <c r="J9">
        <v>0</v>
      </c>
      <c r="K9">
        <v>881.12246499999992</v>
      </c>
      <c r="L9">
        <v>51.274177440481026</v>
      </c>
      <c r="M9">
        <v>0</v>
      </c>
      <c r="N9">
        <v>0</v>
      </c>
    </row>
    <row r="10" spans="2:16" ht="15.75" thickTop="1" x14ac:dyDescent="0.25">
      <c r="B10" t="s">
        <v>7</v>
      </c>
      <c r="C10" s="17">
        <v>1.9870515648521407</v>
      </c>
      <c r="D10" s="18">
        <v>6.8744324438989732</v>
      </c>
      <c r="E10" s="18">
        <v>9.1774926227166507</v>
      </c>
      <c r="F10" s="18">
        <v>34.250710164186771</v>
      </c>
      <c r="G10" s="18">
        <v>36.171187290474847</v>
      </c>
      <c r="H10" s="19">
        <v>64.771659629395955</v>
      </c>
      <c r="I10">
        <v>1071.692901707057</v>
      </c>
      <c r="J10">
        <v>0</v>
      </c>
      <c r="K10">
        <v>33.442748597365437</v>
      </c>
      <c r="L10">
        <v>0</v>
      </c>
      <c r="M10">
        <v>0</v>
      </c>
      <c r="N10">
        <v>0</v>
      </c>
    </row>
    <row r="11" spans="2:16" x14ac:dyDescent="0.25">
      <c r="B11" t="s">
        <v>8</v>
      </c>
      <c r="C11" s="20">
        <v>107.00262781375514</v>
      </c>
      <c r="D11" s="1">
        <v>575.71012116453528</v>
      </c>
      <c r="E11" s="1">
        <v>171.91298034608218</v>
      </c>
      <c r="F11" s="1">
        <v>643.02477863429488</v>
      </c>
      <c r="G11" s="1">
        <v>3093.122193041333</v>
      </c>
      <c r="H11" s="21">
        <v>770.027558</v>
      </c>
    </row>
    <row r="12" spans="2:16" x14ac:dyDescent="0.25">
      <c r="B12" t="s">
        <v>9</v>
      </c>
      <c r="C12" s="20">
        <v>8.1762332798797327E-2</v>
      </c>
      <c r="D12" s="1">
        <v>11.349271633115572</v>
      </c>
      <c r="E12" s="1">
        <v>10.675035596398818</v>
      </c>
      <c r="F12" s="1">
        <v>41.870459209740446</v>
      </c>
      <c r="G12" s="1">
        <v>56.975525227946363</v>
      </c>
      <c r="H12" s="21">
        <v>12.927356</v>
      </c>
    </row>
    <row r="13" spans="2:16" ht="15.75" thickBot="1" x14ac:dyDescent="0.3">
      <c r="B13" t="s">
        <v>10</v>
      </c>
      <c r="C13" s="22">
        <v>539.54989648317769</v>
      </c>
      <c r="D13" s="23">
        <v>1976.5270445762485</v>
      </c>
      <c r="E13" s="23">
        <v>869.90982157789961</v>
      </c>
      <c r="F13" s="23">
        <v>1618.020492704776</v>
      </c>
      <c r="G13" s="23">
        <v>8338.2531276578993</v>
      </c>
      <c r="H13" s="24">
        <v>4.2861489999999902</v>
      </c>
    </row>
    <row r="14" spans="2:16" ht="16.5" thickTop="1" thickBot="1" x14ac:dyDescent="0.3"/>
    <row r="15" spans="2:16" ht="15.75" thickBot="1" x14ac:dyDescent="0.3">
      <c r="B15" t="s">
        <v>11</v>
      </c>
      <c r="C15" s="14">
        <f>SUM(C3:C14)</f>
        <v>1013.1853485120596</v>
      </c>
      <c r="D15" s="15">
        <f>SUM(D3:D14)</f>
        <v>4149.6802865293375</v>
      </c>
      <c r="E15" s="15">
        <f t="shared" ref="E15:H15" si="1">SUM(E3:E14)</f>
        <v>2761.5808797780228</v>
      </c>
      <c r="F15" s="15">
        <f t="shared" si="1"/>
        <v>9283.3960878514536</v>
      </c>
      <c r="G15" s="15">
        <f t="shared" si="1"/>
        <v>15195.572827329117</v>
      </c>
      <c r="H15" s="16">
        <f t="shared" si="1"/>
        <v>1184.6087749999999</v>
      </c>
    </row>
    <row r="16" spans="2:16" x14ac:dyDescent="0.25">
      <c r="C16" s="1"/>
      <c r="D16" s="1"/>
      <c r="E16" s="1"/>
      <c r="F16" s="1"/>
      <c r="G16" s="1"/>
      <c r="H16" s="1"/>
    </row>
    <row r="17" spans="3:22" x14ac:dyDescent="0.25">
      <c r="C17" s="1"/>
      <c r="D17" s="1"/>
      <c r="E17" s="1"/>
      <c r="F17" s="1"/>
      <c r="G17" s="1"/>
      <c r="H17" s="1"/>
    </row>
    <row r="18" spans="3:22" x14ac:dyDescent="0.25">
      <c r="C18" s="1"/>
      <c r="D18" s="1"/>
      <c r="E18" s="1"/>
      <c r="F18" s="1"/>
      <c r="G18" s="1"/>
      <c r="H18" s="1"/>
    </row>
    <row r="22" spans="3:22" x14ac:dyDescent="0.25">
      <c r="C22">
        <f t="array" ref="C22:H32">MMULT(J22:O32,Q22:V27)</f>
        <v>6.6125314625564063E-2</v>
      </c>
      <c r="D22">
        <v>2.3029498697533526E-3</v>
      </c>
      <c r="E22">
        <v>0.15611836577673313</v>
      </c>
      <c r="F22">
        <v>2.7521553809854108E-3</v>
      </c>
      <c r="G22">
        <v>5.5571227458607445E-4</v>
      </c>
      <c r="H22">
        <v>1.6059137194183992E-5</v>
      </c>
      <c r="J22">
        <v>66.997199944371744</v>
      </c>
      <c r="K22">
        <v>9.5565056753807998</v>
      </c>
      <c r="L22">
        <v>431.13349391121739</v>
      </c>
      <c r="M22">
        <v>25.549348496999283</v>
      </c>
      <c r="N22">
        <v>8.444366339513401</v>
      </c>
      <c r="O22">
        <v>1.9023794839159235E-2</v>
      </c>
      <c r="Q22">
        <f xml:space="preserve"> 1/1013.18534851206</f>
        <v>9.8698624241712178E-4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25">
      <c r="C23">
        <v>1.8865383431157332E-2</v>
      </c>
      <c r="D23">
        <v>6.0638377805656951E-2</v>
      </c>
      <c r="E23">
        <v>1.7973983999569294E-2</v>
      </c>
      <c r="F23">
        <v>6.990135133958246E-2</v>
      </c>
      <c r="G23">
        <v>1.2265788320878738E-2</v>
      </c>
      <c r="H23">
        <v>2.3355897332354179E-2</v>
      </c>
      <c r="J23">
        <v>19.114130086510784</v>
      </c>
      <c r="K23">
        <v>251.62988098725293</v>
      </c>
      <c r="L23">
        <v>49.636610546646622</v>
      </c>
      <c r="M23">
        <v>648.92193156140956</v>
      </c>
      <c r="N23">
        <v>186.38567971451559</v>
      </c>
      <c r="O23">
        <v>27.667600927905852</v>
      </c>
      <c r="Q23">
        <v>0</v>
      </c>
      <c r="R23">
        <f xml:space="preserve"> 1/4149.68028652934</f>
        <v>2.4098242056049286E-4</v>
      </c>
      <c r="S23">
        <v>0</v>
      </c>
      <c r="T23">
        <v>0</v>
      </c>
      <c r="U23">
        <v>0</v>
      </c>
      <c r="V23">
        <v>0</v>
      </c>
    </row>
    <row r="24" spans="3:22" x14ac:dyDescent="0.25">
      <c r="C24">
        <v>7.0094278905130036E-2</v>
      </c>
      <c r="D24">
        <v>2.1929093657409187E-3</v>
      </c>
      <c r="E24">
        <v>8.3109829496760296E-2</v>
      </c>
      <c r="F24">
        <v>3.8447291818930196E-3</v>
      </c>
      <c r="G24">
        <v>3.833718008787004E-3</v>
      </c>
      <c r="H24">
        <v>7.7605465719193766E-3</v>
      </c>
      <c r="J24">
        <v>71.018496401195705</v>
      </c>
      <c r="K24">
        <v>9.099872765160649</v>
      </c>
      <c r="L24">
        <v>229.51451605986455</v>
      </c>
      <c r="M24">
        <v>35.692143846033964</v>
      </c>
      <c r="N24">
        <v>58.255541201966018</v>
      </c>
      <c r="O24">
        <v>9.1932115678918613</v>
      </c>
      <c r="Q24">
        <v>0</v>
      </c>
      <c r="R24">
        <v>0</v>
      </c>
      <c r="S24">
        <f xml:space="preserve"> 1/2761.58087977802</f>
        <v>3.6211142947961802E-4</v>
      </c>
      <c r="T24">
        <v>0</v>
      </c>
      <c r="U24">
        <v>0</v>
      </c>
      <c r="V24">
        <v>0</v>
      </c>
    </row>
    <row r="25" spans="3:22" x14ac:dyDescent="0.25">
      <c r="C25">
        <v>4.7357578138463176E-2</v>
      </c>
      <c r="D25">
        <v>0.10852158970823844</v>
      </c>
      <c r="E25">
        <v>4.0812388337592743E-2</v>
      </c>
      <c r="F25">
        <v>0.12884720051321097</v>
      </c>
      <c r="G25">
        <v>3.7480626155334068E-2</v>
      </c>
      <c r="H25">
        <v>2.2957340372674485E-2</v>
      </c>
      <c r="J25">
        <v>47.982004310905921</v>
      </c>
      <c r="K25">
        <v>450.32990147510242</v>
      </c>
      <c r="L25">
        <v>112.70671129117157</v>
      </c>
      <c r="M25">
        <v>1196.1395971749541</v>
      </c>
      <c r="N25">
        <v>569.53958435727475</v>
      </c>
      <c r="O25">
        <v>27.195466856131961</v>
      </c>
      <c r="Q25">
        <v>0</v>
      </c>
      <c r="R25">
        <v>0</v>
      </c>
      <c r="S25">
        <v>0</v>
      </c>
      <c r="T25">
        <f>1/9283.39608785145</f>
        <v>1.0771920001438181E-4</v>
      </c>
      <c r="U25">
        <v>0</v>
      </c>
      <c r="V25">
        <v>0</v>
      </c>
    </row>
    <row r="26" spans="3:22" x14ac:dyDescent="0.25">
      <c r="C26">
        <v>7.5783004122540645E-2</v>
      </c>
      <c r="D26">
        <v>0.10846485354990214</v>
      </c>
      <c r="E26">
        <v>0.17154603259499135</v>
      </c>
      <c r="F26">
        <v>0.11437391600120005</v>
      </c>
      <c r="G26">
        <v>0.13258332976095347</v>
      </c>
      <c r="H26">
        <v>0.18771466807045722</v>
      </c>
      <c r="J26">
        <v>76.782229443187219</v>
      </c>
      <c r="K26">
        <v>450.0944645573208</v>
      </c>
      <c r="L26">
        <v>473.73824361610514</v>
      </c>
      <c r="M26">
        <v>1061.7783643577909</v>
      </c>
      <c r="N26">
        <v>2014.679643072358</v>
      </c>
      <c r="O26">
        <v>222.36844299247593</v>
      </c>
      <c r="Q26">
        <v>0</v>
      </c>
      <c r="R26">
        <v>0</v>
      </c>
      <c r="S26">
        <v>0</v>
      </c>
      <c r="T26">
        <v>0</v>
      </c>
      <c r="U26">
        <f xml:space="preserve"> 1/15195.5728273291</f>
        <v>6.5808641198541003E-5</v>
      </c>
      <c r="V26">
        <v>0</v>
      </c>
    </row>
    <row r="27" spans="3:22" ht="15.75" thickBot="1" x14ac:dyDescent="0.3">
      <c r="C27">
        <v>0</v>
      </c>
      <c r="D27">
        <v>0</v>
      </c>
      <c r="E27">
        <v>0</v>
      </c>
      <c r="F27">
        <v>0</v>
      </c>
      <c r="G27">
        <v>1.033037407763517E-4</v>
      </c>
      <c r="H27">
        <v>0</v>
      </c>
      <c r="J27">
        <v>0</v>
      </c>
      <c r="K27">
        <v>0</v>
      </c>
      <c r="L27">
        <v>0</v>
      </c>
      <c r="M27">
        <v>0</v>
      </c>
      <c r="N27">
        <v>1.569759516302579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f>1/1184.608775</f>
        <v>8.4416055418802722E-4</v>
      </c>
    </row>
    <row r="28" spans="3:22" ht="16.5" thickTop="1" thickBot="1" x14ac:dyDescent="0.3">
      <c r="C28" s="36">
        <v>8.1594103440906979E-2</v>
      </c>
      <c r="D28" s="37">
        <v>9.844343733598436E-2</v>
      </c>
      <c r="E28" s="37">
        <v>0.14599462835299187</v>
      </c>
      <c r="F28" s="37">
        <v>0.42852294828906423</v>
      </c>
      <c r="G28" s="37">
        <v>5.476438626998463E-2</v>
      </c>
      <c r="H28" s="38">
        <v>3.8959956405319678E-2</v>
      </c>
      <c r="J28">
        <v>82.669950131304404</v>
      </c>
      <c r="K28">
        <v>408.50879125132076</v>
      </c>
      <c r="L28">
        <v>403.17597420992035</v>
      </c>
      <c r="M28">
        <v>3978.1482617012684</v>
      </c>
      <c r="N28">
        <v>832.1762199095333</v>
      </c>
      <c r="O28">
        <v>46.152306231359148</v>
      </c>
    </row>
    <row r="29" spans="3:22" ht="15.75" thickTop="1" x14ac:dyDescent="0.25">
      <c r="C29">
        <v>1.961192557482476E-3</v>
      </c>
      <c r="D29">
        <v>1.6566173703103592E-3</v>
      </c>
      <c r="E29">
        <v>3.3232749726505753E-3</v>
      </c>
      <c r="F29">
        <v>3.6894590988106549E-3</v>
      </c>
      <c r="G29">
        <v>2.380376686124086E-3</v>
      </c>
      <c r="H29">
        <v>5.4677680088429159E-2</v>
      </c>
      <c r="J29">
        <v>1.9870515648521407</v>
      </c>
      <c r="K29">
        <v>6.8744324438989732</v>
      </c>
      <c r="L29">
        <v>9.1774926227166507</v>
      </c>
      <c r="M29">
        <v>34.250710164186771</v>
      </c>
      <c r="N29">
        <v>36.171187290474847</v>
      </c>
      <c r="O29">
        <v>64.771659629395955</v>
      </c>
    </row>
    <row r="30" spans="3:22" x14ac:dyDescent="0.25">
      <c r="C30">
        <v>0.10561012155465599</v>
      </c>
      <c r="D30">
        <v>0.13873601853940434</v>
      </c>
      <c r="E30">
        <v>6.2251655059221297E-2</v>
      </c>
      <c r="F30">
        <v>6.92661147439112E-2</v>
      </c>
      <c r="G30">
        <v>0.20355416858510136</v>
      </c>
      <c r="H30">
        <v>0.6500268901013333</v>
      </c>
      <c r="J30">
        <v>107.00262781375514</v>
      </c>
      <c r="K30">
        <v>575.71012116453528</v>
      </c>
      <c r="L30">
        <v>171.91298034608218</v>
      </c>
      <c r="M30">
        <v>643.02477863429488</v>
      </c>
      <c r="N30">
        <v>3093.122193041333</v>
      </c>
      <c r="O30">
        <v>770.027558</v>
      </c>
    </row>
    <row r="31" spans="3:22" x14ac:dyDescent="0.25">
      <c r="C31">
        <v>8.0698297620343171E-5</v>
      </c>
      <c r="D31">
        <v>2.7349749497467286E-3</v>
      </c>
      <c r="E31">
        <v>3.8655523995577827E-3</v>
      </c>
      <c r="F31">
        <v>4.5102523703080457E-3</v>
      </c>
      <c r="G31">
        <v>3.7494818968243433E-3</v>
      </c>
      <c r="H31">
        <v>1.0912764005145919E-2</v>
      </c>
      <c r="J31">
        <v>8.1762332798797327E-2</v>
      </c>
      <c r="K31">
        <v>11.349271633115572</v>
      </c>
      <c r="L31">
        <v>10.675035596398818</v>
      </c>
      <c r="M31">
        <v>41.870459209740446</v>
      </c>
      <c r="N31">
        <v>56.975525227946363</v>
      </c>
      <c r="O31">
        <v>12.927356</v>
      </c>
    </row>
    <row r="32" spans="3:22" x14ac:dyDescent="0.25">
      <c r="C32">
        <v>0.53252832492647861</v>
      </c>
      <c r="D32">
        <v>0.47630827150526156</v>
      </c>
      <c r="E32">
        <v>0.31500428900993271</v>
      </c>
      <c r="F32">
        <v>0.17429187308103436</v>
      </c>
      <c r="G32">
        <v>0.54872910830065103</v>
      </c>
      <c r="H32">
        <v>3.6181979151724505E-3</v>
      </c>
      <c r="J32">
        <v>539.54989648317769</v>
      </c>
      <c r="K32">
        <v>1976.5270445762485</v>
      </c>
      <c r="L32">
        <v>869.90982157789961</v>
      </c>
      <c r="M32">
        <v>1618.020492704776</v>
      </c>
      <c r="N32">
        <v>8338.2531276578993</v>
      </c>
      <c r="O32">
        <v>4.2861489999999902</v>
      </c>
    </row>
    <row r="37" spans="3:22" x14ac:dyDescent="0.25">
      <c r="C37">
        <f t="array" ref="C37:H42">J37:O42-Q37:V42</f>
        <v>0.93387468537443596</v>
      </c>
      <c r="D37">
        <v>-2.3029498697533526E-3</v>
      </c>
      <c r="E37">
        <v>-0.15611836577673313</v>
      </c>
      <c r="F37">
        <v>-2.7521553809854108E-3</v>
      </c>
      <c r="G37">
        <v>-5.5571227458607445E-4</v>
      </c>
      <c r="H37">
        <v>-1.6059137194183992E-5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Q37">
        <v>6.6125314625564063E-2</v>
      </c>
      <c r="R37">
        <v>2.3029498697533526E-3</v>
      </c>
      <c r="S37">
        <v>0.15611836577673313</v>
      </c>
      <c r="T37">
        <v>2.7521553809854108E-3</v>
      </c>
      <c r="U37">
        <v>5.5571227458607445E-4</v>
      </c>
      <c r="V37">
        <v>1.6059137194183992E-5</v>
      </c>
    </row>
    <row r="38" spans="3:22" x14ac:dyDescent="0.25">
      <c r="C38">
        <v>-1.8865383431157332E-2</v>
      </c>
      <c r="D38">
        <v>0.93936162219434305</v>
      </c>
      <c r="E38">
        <v>-1.7973983999569294E-2</v>
      </c>
      <c r="F38">
        <v>-6.990135133958246E-2</v>
      </c>
      <c r="G38">
        <v>-1.2265788320878738E-2</v>
      </c>
      <c r="H38">
        <v>-2.3355897332354179E-2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Q38">
        <v>1.8865383431157332E-2</v>
      </c>
      <c r="R38">
        <v>6.0638377805656951E-2</v>
      </c>
      <c r="S38">
        <v>1.7973983999569294E-2</v>
      </c>
      <c r="T38">
        <v>6.990135133958246E-2</v>
      </c>
      <c r="U38">
        <v>1.2265788320878738E-2</v>
      </c>
      <c r="V38">
        <v>2.3355897332354179E-2</v>
      </c>
    </row>
    <row r="39" spans="3:22" x14ac:dyDescent="0.25">
      <c r="C39">
        <v>-7.0094278905130036E-2</v>
      </c>
      <c r="D39">
        <v>-2.1929093657409187E-3</v>
      </c>
      <c r="E39">
        <v>0.91689017050323973</v>
      </c>
      <c r="F39">
        <v>-3.8447291818930196E-3</v>
      </c>
      <c r="G39">
        <v>-3.833718008787004E-3</v>
      </c>
      <c r="H39">
        <v>-7.7605465719193766E-3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Q39">
        <v>7.0094278905130036E-2</v>
      </c>
      <c r="R39">
        <v>2.1929093657409187E-3</v>
      </c>
      <c r="S39">
        <v>8.3109829496760296E-2</v>
      </c>
      <c r="T39">
        <v>3.8447291818930196E-3</v>
      </c>
      <c r="U39">
        <v>3.833718008787004E-3</v>
      </c>
      <c r="V39">
        <v>7.7605465719193766E-3</v>
      </c>
    </row>
    <row r="40" spans="3:22" x14ac:dyDescent="0.25">
      <c r="C40">
        <v>-4.7357578138463176E-2</v>
      </c>
      <c r="D40">
        <v>-0.10852158970823844</v>
      </c>
      <c r="E40">
        <v>-4.0812388337592743E-2</v>
      </c>
      <c r="F40">
        <v>0.87115279948678903</v>
      </c>
      <c r="G40">
        <v>-3.7480626155334068E-2</v>
      </c>
      <c r="H40">
        <v>-2.2957340372674485E-2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Q40">
        <v>4.7357578138463176E-2</v>
      </c>
      <c r="R40">
        <v>0.10852158970823844</v>
      </c>
      <c r="S40">
        <v>4.0812388337592743E-2</v>
      </c>
      <c r="T40">
        <v>0.12884720051321097</v>
      </c>
      <c r="U40">
        <v>3.7480626155334068E-2</v>
      </c>
      <c r="V40">
        <v>2.2957340372674485E-2</v>
      </c>
    </row>
    <row r="41" spans="3:22" x14ac:dyDescent="0.25">
      <c r="C41">
        <v>-7.5783004122540645E-2</v>
      </c>
      <c r="D41">
        <v>-0.10846485354990214</v>
      </c>
      <c r="E41">
        <v>-0.17154603259499135</v>
      </c>
      <c r="F41">
        <v>-0.11437391600120005</v>
      </c>
      <c r="G41">
        <v>0.86741667023904656</v>
      </c>
      <c r="H41">
        <v>-0.18771466807045722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Q41">
        <v>7.5783004122540645E-2</v>
      </c>
      <c r="R41">
        <v>0.10846485354990214</v>
      </c>
      <c r="S41">
        <v>0.17154603259499135</v>
      </c>
      <c r="T41">
        <v>0.11437391600120005</v>
      </c>
      <c r="U41">
        <v>0.13258332976095347</v>
      </c>
      <c r="V41">
        <v>0.18771466807045722</v>
      </c>
    </row>
    <row r="42" spans="3:22" x14ac:dyDescent="0.25">
      <c r="C42">
        <v>0</v>
      </c>
      <c r="D42">
        <v>0</v>
      </c>
      <c r="E42">
        <v>0</v>
      </c>
      <c r="F42">
        <v>0</v>
      </c>
      <c r="G42">
        <v>-1.033037407763517E-4</v>
      </c>
      <c r="H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Q42">
        <v>0</v>
      </c>
      <c r="R42">
        <v>0</v>
      </c>
      <c r="S42">
        <v>0</v>
      </c>
      <c r="T42">
        <v>0</v>
      </c>
      <c r="U42">
        <v>1.033037407763517E-4</v>
      </c>
      <c r="V42">
        <v>0</v>
      </c>
    </row>
    <row r="46" spans="3:22" x14ac:dyDescent="0.25">
      <c r="C46">
        <f t="array" ref="C46:H51">MINVERSE(C37:H42)</f>
        <v>1.0851875737435661</v>
      </c>
      <c r="D46">
        <v>3.8515909632719637E-3</v>
      </c>
      <c r="E46">
        <v>0.18539525716947372</v>
      </c>
      <c r="F46">
        <v>4.7888113830286006E-3</v>
      </c>
      <c r="G46">
        <v>1.7762411275356375E-3</v>
      </c>
      <c r="H46">
        <v>1.9895179532784186E-3</v>
      </c>
      <c r="J46">
        <v>158.07900805912985</v>
      </c>
      <c r="L46">
        <f t="array" ref="L46:L50">MMULT(C46:H51,J46:J51)</f>
        <v>249.71223037759236</v>
      </c>
    </row>
    <row r="47" spans="3:22" x14ac:dyDescent="0.25">
      <c r="C47">
        <v>3.039035214949843E-2</v>
      </c>
      <c r="D47">
        <v>1.0772366075415734</v>
      </c>
      <c r="E47">
        <v>3.3866341254895488E-2</v>
      </c>
      <c r="F47">
        <v>8.9211707749526872E-2</v>
      </c>
      <c r="G47">
        <v>1.9260409791740669E-2</v>
      </c>
      <c r="H47">
        <v>3.108666194074922E-2</v>
      </c>
      <c r="J47">
        <v>355.36552675677297</v>
      </c>
      <c r="L47">
        <v>821.3583230205893</v>
      </c>
    </row>
    <row r="48" spans="3:22" x14ac:dyDescent="0.25">
      <c r="C48">
        <v>8.3856657068118429E-2</v>
      </c>
      <c r="D48">
        <v>4.1091551042171407E-3</v>
      </c>
      <c r="E48">
        <v>1.1062623128413269</v>
      </c>
      <c r="F48">
        <v>6.1687508053200795E-3</v>
      </c>
      <c r="G48">
        <v>5.2688892084882376E-3</v>
      </c>
      <c r="H48">
        <v>9.8131857706450082E-3</v>
      </c>
      <c r="J48">
        <v>283.56290756360221</v>
      </c>
      <c r="L48">
        <v>365.47975327811383</v>
      </c>
    </row>
    <row r="49" spans="3:22" x14ac:dyDescent="0.25">
      <c r="C49">
        <v>7.2072715078110611E-2</v>
      </c>
      <c r="D49">
        <v>0.14124252856043973</v>
      </c>
      <c r="E49">
        <v>7.6853108397788236E-2</v>
      </c>
      <c r="F49">
        <v>1.1667368264169427</v>
      </c>
      <c r="G49">
        <v>5.2802024241200132E-2</v>
      </c>
      <c r="H49">
        <v>4.0593314451829829E-2</v>
      </c>
      <c r="J49">
        <v>4329.8256209264027</v>
      </c>
      <c r="L49">
        <v>5238.9575361975503</v>
      </c>
    </row>
    <row r="50" spans="3:22" x14ac:dyDescent="0.25">
      <c r="C50">
        <v>0.12469900197303839</v>
      </c>
      <c r="D50">
        <v>0.15447773432806264</v>
      </c>
      <c r="E50">
        <v>0.24935289095056659</v>
      </c>
      <c r="F50">
        <v>0.1666384405389926</v>
      </c>
      <c r="G50">
        <v>1.1634423379290506</v>
      </c>
      <c r="H50">
        <v>0.22776585106663993</v>
      </c>
      <c r="J50">
        <v>1966.0597116940717</v>
      </c>
      <c r="L50">
        <v>3154.2280834952953</v>
      </c>
    </row>
    <row r="51" spans="3:22" x14ac:dyDescent="0.25">
      <c r="C51">
        <v>1.2881873374892528E-5</v>
      </c>
      <c r="D51">
        <v>1.5958127822744311E-5</v>
      </c>
      <c r="E51">
        <v>2.5759086408591228E-5</v>
      </c>
      <c r="F51">
        <v>1.7214374264815589E-5</v>
      </c>
      <c r="G51">
        <v>1.2018794568565521E-4</v>
      </c>
      <c r="H51">
        <v>1.0000235290644364</v>
      </c>
      <c r="J51">
        <v>0</v>
      </c>
      <c r="L51">
        <v>0</v>
      </c>
    </row>
    <row r="55" spans="3:22" x14ac:dyDescent="0.25">
      <c r="C55">
        <v>8.1594103440906979E-2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3:22" x14ac:dyDescent="0.25">
      <c r="C56">
        <v>0</v>
      </c>
      <c r="D56">
        <v>9.844343733598436E-2</v>
      </c>
      <c r="E56">
        <v>0</v>
      </c>
      <c r="F56">
        <v>0</v>
      </c>
      <c r="G56">
        <v>0</v>
      </c>
      <c r="H56">
        <v>0</v>
      </c>
    </row>
    <row r="57" spans="3:22" x14ac:dyDescent="0.25">
      <c r="C57">
        <v>0</v>
      </c>
      <c r="D57">
        <v>0</v>
      </c>
      <c r="E57">
        <v>0.14599462835299187</v>
      </c>
      <c r="F57">
        <v>0</v>
      </c>
      <c r="G57">
        <v>0</v>
      </c>
      <c r="H57">
        <v>0</v>
      </c>
    </row>
    <row r="58" spans="3:22" x14ac:dyDescent="0.25">
      <c r="C58">
        <v>0</v>
      </c>
      <c r="D58">
        <v>0</v>
      </c>
      <c r="E58">
        <v>0</v>
      </c>
      <c r="F58">
        <v>0.42852294828906423</v>
      </c>
      <c r="G58">
        <v>0</v>
      </c>
      <c r="H58">
        <v>0</v>
      </c>
    </row>
    <row r="59" spans="3:22" x14ac:dyDescent="0.25">
      <c r="C59">
        <v>0</v>
      </c>
      <c r="D59">
        <v>0</v>
      </c>
      <c r="E59">
        <v>0</v>
      </c>
      <c r="F59">
        <v>0</v>
      </c>
      <c r="G59">
        <v>5.476438626998463E-2</v>
      </c>
      <c r="H59">
        <v>0</v>
      </c>
    </row>
    <row r="60" spans="3:22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3.8959956405319678E-2</v>
      </c>
    </row>
    <row r="64" spans="3:22" x14ac:dyDescent="0.25">
      <c r="C64">
        <v>8.1594103440906937E-2</v>
      </c>
      <c r="D64">
        <v>0</v>
      </c>
      <c r="E64">
        <v>0</v>
      </c>
      <c r="F64">
        <v>0</v>
      </c>
      <c r="G64">
        <v>0</v>
      </c>
      <c r="H64">
        <v>0</v>
      </c>
      <c r="J64">
        <v>1.0851875737435661</v>
      </c>
      <c r="K64">
        <v>3.8515909632719637E-3</v>
      </c>
      <c r="L64">
        <v>0.18539525716947372</v>
      </c>
      <c r="M64">
        <v>4.7888113830286006E-3</v>
      </c>
      <c r="N64">
        <v>1.7762411275356375E-3</v>
      </c>
      <c r="O64">
        <v>1.9895179532784186E-3</v>
      </c>
      <c r="Q64">
        <f t="array" ref="Q64:V69">MMULT(C64:H69,J64:O69)</f>
        <v>8.8544907144819357E-2</v>
      </c>
      <c r="R64">
        <v>3.1426711146927502E-4</v>
      </c>
      <c r="S64">
        <v>1.5127159790939582E-2</v>
      </c>
      <c r="T64">
        <v>3.9073877134582826E-4</v>
      </c>
      <c r="U64">
        <v>1.4493080229613598E-4</v>
      </c>
      <c r="V64">
        <v>1.6233293367734074E-4</v>
      </c>
    </row>
    <row r="65" spans="3:22" x14ac:dyDescent="0.25">
      <c r="C65">
        <v>0</v>
      </c>
      <c r="D65">
        <v>9.844343733598436E-2</v>
      </c>
      <c r="E65">
        <v>0</v>
      </c>
      <c r="F65">
        <v>0</v>
      </c>
      <c r="G65">
        <v>0</v>
      </c>
      <c r="H65">
        <v>0</v>
      </c>
      <c r="J65">
        <v>3.039035214949843E-2</v>
      </c>
      <c r="K65">
        <v>1.0772366075415734</v>
      </c>
      <c r="L65">
        <v>3.3866341254895488E-2</v>
      </c>
      <c r="M65">
        <v>8.9211707749526872E-2</v>
      </c>
      <c r="N65">
        <v>1.9260409791740669E-2</v>
      </c>
      <c r="O65">
        <v>3.108666194074922E-2</v>
      </c>
      <c r="Q65">
        <v>2.9917307274476461E-3</v>
      </c>
      <c r="R65">
        <v>0.10604687447054725</v>
      </c>
      <c r="S65">
        <v>3.333919043125366E-3</v>
      </c>
      <c r="T65">
        <v>8.7823071614766997E-3</v>
      </c>
      <c r="U65">
        <v>1.896060944398602E-3</v>
      </c>
      <c r="V65">
        <v>3.0602778567490759E-3</v>
      </c>
    </row>
    <row r="66" spans="3:22" x14ac:dyDescent="0.25">
      <c r="C66">
        <v>0</v>
      </c>
      <c r="D66">
        <v>0</v>
      </c>
      <c r="E66">
        <v>0.14599462835299187</v>
      </c>
      <c r="F66">
        <v>0</v>
      </c>
      <c r="G66">
        <v>0</v>
      </c>
      <c r="H66">
        <v>0</v>
      </c>
      <c r="J66">
        <v>8.3856657068118429E-2</v>
      </c>
      <c r="K66">
        <v>4.1091551042171407E-3</v>
      </c>
      <c r="L66">
        <v>1.1062623128413269</v>
      </c>
      <c r="M66">
        <v>6.1687508053200795E-3</v>
      </c>
      <c r="N66">
        <v>5.2688892084882376E-3</v>
      </c>
      <c r="O66">
        <v>9.8131857706450082E-3</v>
      </c>
      <c r="Q66">
        <v>1.2242621483584239E-2</v>
      </c>
      <c r="R66">
        <v>5.9991457228498102E-4</v>
      </c>
      <c r="S66">
        <v>0.16150835522419074</v>
      </c>
      <c r="T66">
        <v>9.0060448122492433E-4</v>
      </c>
      <c r="U66">
        <v>7.6922952182632972E-4</v>
      </c>
      <c r="V66">
        <v>1.4326724095441862E-3</v>
      </c>
    </row>
    <row r="67" spans="3:22" x14ac:dyDescent="0.25">
      <c r="C67">
        <v>0</v>
      </c>
      <c r="D67">
        <v>0</v>
      </c>
      <c r="E67">
        <v>0</v>
      </c>
      <c r="F67">
        <v>0.42852294828906423</v>
      </c>
      <c r="G67">
        <v>0</v>
      </c>
      <c r="H67">
        <v>0</v>
      </c>
      <c r="J67">
        <v>7.2072715078110611E-2</v>
      </c>
      <c r="K67">
        <v>0.14124252856043973</v>
      </c>
      <c r="L67">
        <v>7.6853108397788236E-2</v>
      </c>
      <c r="M67">
        <v>1.1667368264169427</v>
      </c>
      <c r="N67">
        <v>5.2802024241200132E-2</v>
      </c>
      <c r="O67">
        <v>4.0593314451829829E-2</v>
      </c>
      <c r="Q67">
        <v>3.0884812356469653E-2</v>
      </c>
      <c r="R67">
        <v>6.052566476252199E-2</v>
      </c>
      <c r="S67">
        <v>3.2933320595799259E-2</v>
      </c>
      <c r="T67">
        <v>0.4999735047336144</v>
      </c>
      <c r="U67">
        <v>2.2626879103469721E-2</v>
      </c>
      <c r="V67">
        <v>1.7395166789723197E-2</v>
      </c>
    </row>
    <row r="68" spans="3:22" x14ac:dyDescent="0.25">
      <c r="C68">
        <v>0</v>
      </c>
      <c r="D68">
        <v>0</v>
      </c>
      <c r="E68">
        <v>0</v>
      </c>
      <c r="F68">
        <v>0</v>
      </c>
      <c r="G68">
        <v>5.476438626998463E-2</v>
      </c>
      <c r="H68">
        <v>0</v>
      </c>
      <c r="J68">
        <v>0.12469900197303839</v>
      </c>
      <c r="K68">
        <v>0.15447773432806264</v>
      </c>
      <c r="L68">
        <v>0.24935289095056659</v>
      </c>
      <c r="M68">
        <v>0.1666384405389926</v>
      </c>
      <c r="N68">
        <v>1.1634423379290506</v>
      </c>
      <c r="O68">
        <v>0.22776585106663993</v>
      </c>
      <c r="Q68">
        <v>6.8290643115330495E-3</v>
      </c>
      <c r="R68">
        <v>8.4598783128540869E-3</v>
      </c>
      <c r="S68">
        <v>1.3655658037554183E-2</v>
      </c>
      <c r="T68">
        <v>9.1258519251052571E-3</v>
      </c>
      <c r="U68">
        <v>6.3715205597200522E-2</v>
      </c>
      <c r="V68">
        <v>1.2473457046925261E-2</v>
      </c>
    </row>
    <row r="69" spans="3:22" x14ac:dyDescent="0.25">
      <c r="C69">
        <v>0</v>
      </c>
      <c r="D69">
        <v>0</v>
      </c>
      <c r="E69">
        <v>0</v>
      </c>
      <c r="F69">
        <v>0</v>
      </c>
      <c r="G69">
        <v>0</v>
      </c>
      <c r="H69">
        <v>3.8959956405319678E-2</v>
      </c>
      <c r="J69">
        <v>1.2881873374892528E-5</v>
      </c>
      <c r="K69">
        <v>1.5958127822744311E-5</v>
      </c>
      <c r="L69">
        <v>2.5759086408591228E-5</v>
      </c>
      <c r="M69">
        <v>1.7214374264815589E-5</v>
      </c>
      <c r="N69">
        <v>1.2018794568565521E-4</v>
      </c>
      <c r="O69">
        <v>1.0000235290644364</v>
      </c>
      <c r="Q69">
        <v>5.0187722510466117E-7</v>
      </c>
      <c r="R69">
        <v>6.217279642846374E-7</v>
      </c>
      <c r="S69">
        <v>1.0035728835195768E-6</v>
      </c>
      <c r="T69">
        <v>6.7067127090207236E-7</v>
      </c>
      <c r="U69">
        <v>4.6825171243580564E-6</v>
      </c>
      <c r="V69">
        <v>3.8960873096644373E-2</v>
      </c>
    </row>
    <row r="71" spans="3:22" x14ac:dyDescent="0.25">
      <c r="Q71">
        <f>SUM(Q64:Q70)</f>
        <v>0.14149363790107905</v>
      </c>
      <c r="R71">
        <f t="shared" ref="R71:V71" si="2">SUM(R64:R70)</f>
        <v>0.17594722095764184</v>
      </c>
      <c r="S71">
        <f t="shared" si="2"/>
        <v>0.22655941626449266</v>
      </c>
      <c r="T71">
        <f t="shared" si="2"/>
        <v>0.519173677744038</v>
      </c>
      <c r="U71">
        <f t="shared" si="2"/>
        <v>8.9156988486315675E-2</v>
      </c>
      <c r="V71">
        <f t="shared" si="2"/>
        <v>7.3484780133263428E-2</v>
      </c>
    </row>
    <row r="73" spans="3:22" x14ac:dyDescent="0.25">
      <c r="C73">
        <v>8.8544907144819357E-2</v>
      </c>
      <c r="D73">
        <v>3.1426711146927502E-4</v>
      </c>
      <c r="E73">
        <v>1.5127159790939582E-2</v>
      </c>
      <c r="F73">
        <v>3.9073877134582826E-4</v>
      </c>
      <c r="G73">
        <v>1.4493080229613598E-4</v>
      </c>
      <c r="H73">
        <v>1.6233293367734074E-4</v>
      </c>
      <c r="J73">
        <v>158.07900805912985</v>
      </c>
      <c r="L73">
        <f t="array" ref="L73:L78">MMULT(C73:H78,J73:J78)</f>
        <v>20.375045555888857</v>
      </c>
    </row>
    <row r="74" spans="3:22" x14ac:dyDescent="0.25">
      <c r="C74">
        <v>2.9917307274476461E-3</v>
      </c>
      <c r="D74">
        <v>0.10604687447054725</v>
      </c>
      <c r="E74">
        <v>3.333919043125366E-3</v>
      </c>
      <c r="F74">
        <v>8.7823071614766997E-3</v>
      </c>
      <c r="G74">
        <v>1.896060944398602E-3</v>
      </c>
      <c r="H74">
        <v>3.0602778567490759E-3</v>
      </c>
      <c r="J74">
        <v>355.36552675677297</v>
      </c>
      <c r="L74">
        <v>80.857336602666592</v>
      </c>
    </row>
    <row r="75" spans="3:22" x14ac:dyDescent="0.25">
      <c r="C75">
        <v>1.2242621483584239E-2</v>
      </c>
      <c r="D75">
        <v>5.9991457228498102E-4</v>
      </c>
      <c r="E75">
        <v>0.16150835522419074</v>
      </c>
      <c r="F75">
        <v>9.0060448122492433E-4</v>
      </c>
      <c r="G75">
        <v>7.6922952182632972E-4</v>
      </c>
      <c r="H75">
        <v>1.4326724095441862E-3</v>
      </c>
      <c r="J75">
        <v>283.56290756360221</v>
      </c>
      <c r="L75">
        <v>53.35808075038139</v>
      </c>
    </row>
    <row r="76" spans="3:22" x14ac:dyDescent="0.25">
      <c r="C76">
        <v>3.0884812356469653E-2</v>
      </c>
      <c r="D76">
        <v>6.052566476252199E-2</v>
      </c>
      <c r="E76">
        <v>3.2933320595799259E-2</v>
      </c>
      <c r="F76">
        <v>0.4999735047336144</v>
      </c>
      <c r="G76">
        <v>2.2626879103469721E-2</v>
      </c>
      <c r="H76">
        <v>1.7395166789723197E-2</v>
      </c>
      <c r="J76">
        <v>4329.8256209264027</v>
      </c>
      <c r="L76">
        <v>2245.0135293725857</v>
      </c>
    </row>
    <row r="77" spans="3:22" x14ac:dyDescent="0.25">
      <c r="C77">
        <v>6.8290643115330495E-3</v>
      </c>
      <c r="D77">
        <v>8.4598783128540869E-3</v>
      </c>
      <c r="E77">
        <v>1.3655658037554183E-2</v>
      </c>
      <c r="F77">
        <v>9.1258519251052571E-3</v>
      </c>
      <c r="G77">
        <v>6.3715205597200522E-2</v>
      </c>
      <c r="H77">
        <v>1.2473457046925261E-2</v>
      </c>
      <c r="J77">
        <v>1966.0597116940717</v>
      </c>
      <c r="L77">
        <v>172.73936514816972</v>
      </c>
    </row>
    <row r="78" spans="3:22" x14ac:dyDescent="0.25">
      <c r="C78">
        <v>5.0187722510466117E-7</v>
      </c>
      <c r="D78">
        <v>6.217279642846374E-7</v>
      </c>
      <c r="E78">
        <v>1.0035728835195768E-6</v>
      </c>
      <c r="F78">
        <v>6.7067127090207236E-7</v>
      </c>
      <c r="G78">
        <v>4.6825171243580564E-6</v>
      </c>
      <c r="H78">
        <v>3.8960873096644373E-2</v>
      </c>
      <c r="J78">
        <v>0</v>
      </c>
      <c r="L78">
        <v>1.2694850903731257E-2</v>
      </c>
    </row>
    <row r="83" spans="3:24" x14ac:dyDescent="0.25">
      <c r="C83">
        <v>8.8544907144819357E-2</v>
      </c>
      <c r="D83">
        <v>3.1426711146927502E-4</v>
      </c>
      <c r="E83">
        <v>1.5127159790939582E-2</v>
      </c>
      <c r="F83">
        <v>3.9073877134582826E-4</v>
      </c>
      <c r="G83">
        <v>1.4493080229613598E-4</v>
      </c>
      <c r="H83">
        <v>1.6233293367734074E-4</v>
      </c>
      <c r="J83">
        <v>158.07900805912985</v>
      </c>
      <c r="K83">
        <v>0</v>
      </c>
      <c r="L83">
        <v>0</v>
      </c>
      <c r="M83">
        <v>0</v>
      </c>
      <c r="N83">
        <v>0</v>
      </c>
      <c r="O83">
        <v>0</v>
      </c>
      <c r="Q83">
        <f t="array" ref="Q83:V88">MMULT(C83:H88,J83:O88)</f>
        <v>13.997091090140803</v>
      </c>
      <c r="R83">
        <v>0.1116796976096084</v>
      </c>
      <c r="S83">
        <v>4.2895014134980407</v>
      </c>
      <c r="T83">
        <v>1.6918307432624706</v>
      </c>
      <c r="U83">
        <v>0.28494261137793159</v>
      </c>
      <c r="V83">
        <v>0</v>
      </c>
      <c r="X83">
        <f>SUM(Q83:W83)</f>
        <v>20.375045555888857</v>
      </c>
    </row>
    <row r="84" spans="3:24" x14ac:dyDescent="0.25">
      <c r="C84">
        <v>2.9917307274476461E-3</v>
      </c>
      <c r="D84">
        <v>0.10604687447054725</v>
      </c>
      <c r="E84">
        <v>3.333919043125366E-3</v>
      </c>
      <c r="F84">
        <v>8.7823071614766997E-3</v>
      </c>
      <c r="G84">
        <v>1.896060944398602E-3</v>
      </c>
      <c r="H84">
        <v>3.0602778567490759E-3</v>
      </c>
      <c r="J84">
        <v>0</v>
      </c>
      <c r="K84">
        <v>355.36552675677297</v>
      </c>
      <c r="L84">
        <v>0</v>
      </c>
      <c r="M84">
        <v>0</v>
      </c>
      <c r="N84">
        <v>0</v>
      </c>
      <c r="O84">
        <v>0</v>
      </c>
      <c r="Q84">
        <v>0.47292982577494286</v>
      </c>
      <c r="R84">
        <v>37.685403407135404</v>
      </c>
      <c r="S84">
        <v>0.94537577745029133</v>
      </c>
      <c r="T84">
        <v>38.025858558607247</v>
      </c>
      <c r="U84">
        <v>3.7277690336987046</v>
      </c>
      <c r="V84">
        <v>0</v>
      </c>
      <c r="X84">
        <f t="shared" ref="X84:X88" si="3">SUM(Q84:W84)</f>
        <v>80.857336602666592</v>
      </c>
    </row>
    <row r="85" spans="3:24" x14ac:dyDescent="0.25">
      <c r="C85">
        <v>1.2242621483584239E-2</v>
      </c>
      <c r="D85">
        <v>5.9991457228498102E-4</v>
      </c>
      <c r="E85">
        <v>0.16150835522419074</v>
      </c>
      <c r="F85">
        <v>9.0060448122492433E-4</v>
      </c>
      <c r="G85">
        <v>7.6922952182632972E-4</v>
      </c>
      <c r="H85">
        <v>1.4326724095441862E-3</v>
      </c>
      <c r="J85">
        <v>0</v>
      </c>
      <c r="K85">
        <v>0</v>
      </c>
      <c r="L85">
        <v>283.56290756360221</v>
      </c>
      <c r="M85">
        <v>0</v>
      </c>
      <c r="N85">
        <v>0</v>
      </c>
      <c r="O85">
        <v>0</v>
      </c>
      <c r="Q85">
        <v>1.9353014601683891</v>
      </c>
      <c r="R85">
        <v>0.21318895798911644</v>
      </c>
      <c r="S85">
        <v>45.797778803186631</v>
      </c>
      <c r="T85">
        <v>3.8994603571288087</v>
      </c>
      <c r="U85">
        <v>1.5123511719084424</v>
      </c>
      <c r="V85">
        <v>0</v>
      </c>
      <c r="X85">
        <f t="shared" si="3"/>
        <v>53.35808075038139</v>
      </c>
    </row>
    <row r="86" spans="3:24" x14ac:dyDescent="0.25">
      <c r="C86">
        <v>3.0884812356469653E-2</v>
      </c>
      <c r="D86">
        <v>6.052566476252199E-2</v>
      </c>
      <c r="E86">
        <v>3.2933320595799259E-2</v>
      </c>
      <c r="F86">
        <v>0.4999735047336144</v>
      </c>
      <c r="G86">
        <v>2.2626879103469721E-2</v>
      </c>
      <c r="H86">
        <v>1.7395166789723197E-2</v>
      </c>
      <c r="J86">
        <v>0</v>
      </c>
      <c r="K86">
        <v>0</v>
      </c>
      <c r="L86">
        <v>0</v>
      </c>
      <c r="M86">
        <v>4329.8256209264027</v>
      </c>
      <c r="N86">
        <v>0</v>
      </c>
      <c r="O86">
        <v>0</v>
      </c>
      <c r="Q86">
        <v>4.8822405014030794</v>
      </c>
      <c r="R86">
        <v>21.508734740637479</v>
      </c>
      <c r="S86">
        <v>9.3386681438691017</v>
      </c>
      <c r="T86">
        <v>2164.7980905799718</v>
      </c>
      <c r="U86">
        <v>44.485795406704298</v>
      </c>
      <c r="V86">
        <v>0</v>
      </c>
      <c r="X86">
        <f t="shared" si="3"/>
        <v>2245.0135293725857</v>
      </c>
    </row>
    <row r="87" spans="3:24" x14ac:dyDescent="0.25">
      <c r="C87">
        <v>6.8290643115330495E-3</v>
      </c>
      <c r="D87">
        <v>8.4598783128540869E-3</v>
      </c>
      <c r="E87">
        <v>1.3655658037554183E-2</v>
      </c>
      <c r="F87">
        <v>9.1258519251052571E-3</v>
      </c>
      <c r="G87">
        <v>6.3715205597200522E-2</v>
      </c>
      <c r="H87">
        <v>1.2473457046925261E-2</v>
      </c>
      <c r="J87">
        <v>0</v>
      </c>
      <c r="K87">
        <v>0</v>
      </c>
      <c r="L87">
        <v>0</v>
      </c>
      <c r="M87">
        <v>0</v>
      </c>
      <c r="N87">
        <v>1966.0597116940717</v>
      </c>
      <c r="O87">
        <v>0</v>
      </c>
      <c r="Q87">
        <v>1.079531712339149</v>
      </c>
      <c r="R87">
        <v>3.0063491129455922</v>
      </c>
      <c r="S87">
        <v>3.8722380978231383</v>
      </c>
      <c r="T87">
        <v>39.513347478101281</v>
      </c>
      <c r="U87">
        <v>125.26789874696055</v>
      </c>
      <c r="V87">
        <v>0</v>
      </c>
      <c r="X87">
        <f t="shared" si="3"/>
        <v>172.73936514816972</v>
      </c>
    </row>
    <row r="88" spans="3:24" x14ac:dyDescent="0.25">
      <c r="C88">
        <v>5.0187722510466117E-7</v>
      </c>
      <c r="D88">
        <v>6.217279642846374E-7</v>
      </c>
      <c r="E88">
        <v>1.0035728835195768E-6</v>
      </c>
      <c r="F88">
        <v>6.7067127090207236E-7</v>
      </c>
      <c r="G88">
        <v>4.6825171243580564E-6</v>
      </c>
      <c r="H88">
        <v>3.8960873096644373E-2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7.9336253912013459E-5</v>
      </c>
      <c r="R88">
        <v>2.2094068552742631E-4</v>
      </c>
      <c r="S88">
        <v>2.8457604480279947E-4</v>
      </c>
      <c r="T88">
        <v>2.903889651971065E-3</v>
      </c>
      <c r="U88">
        <v>9.2061082675179533E-3</v>
      </c>
      <c r="V88">
        <v>0</v>
      </c>
      <c r="X88">
        <f t="shared" si="3"/>
        <v>1.2694850903731257E-2</v>
      </c>
    </row>
    <row r="90" spans="3:24" x14ac:dyDescent="0.25">
      <c r="J90">
        <f>SUM(J83:J89)</f>
        <v>158.07900805912985</v>
      </c>
      <c r="K90">
        <f t="shared" ref="K90:O90" si="4">SUM(K83:K89)</f>
        <v>355.36552675677297</v>
      </c>
      <c r="L90">
        <f t="shared" si="4"/>
        <v>283.56290756360221</v>
      </c>
      <c r="M90">
        <f t="shared" si="4"/>
        <v>4329.8256209264027</v>
      </c>
      <c r="N90">
        <f t="shared" si="4"/>
        <v>1966.0597116940717</v>
      </c>
      <c r="O90">
        <f t="shared" si="4"/>
        <v>0</v>
      </c>
      <c r="Q90">
        <f>SUM(Q83:Q89)</f>
        <v>22.367173926080273</v>
      </c>
      <c r="R90">
        <f t="shared" ref="R90:V90" si="5">SUM(R83:R89)</f>
        <v>62.525576857002733</v>
      </c>
      <c r="S90">
        <f t="shared" si="5"/>
        <v>64.243846811872004</v>
      </c>
      <c r="T90">
        <f t="shared" si="5"/>
        <v>2247.9314916067237</v>
      </c>
      <c r="U90">
        <f t="shared" si="5"/>
        <v>175.28796307891744</v>
      </c>
      <c r="V90">
        <f t="shared" si="5"/>
        <v>0</v>
      </c>
      <c r="X90">
        <f>SUM(X83:X89)</f>
        <v>2572.356052280596</v>
      </c>
    </row>
    <row r="92" spans="3:24" ht="21" x14ac:dyDescent="0.35">
      <c r="J92">
        <f>SUM(J90:O90)</f>
        <v>7092.8927749999793</v>
      </c>
      <c r="Q92" s="40">
        <f>Q90/J90</f>
        <v>0.14149363790107902</v>
      </c>
      <c r="R92" s="40">
        <f>R90/K90</f>
        <v>0.1759472209576419</v>
      </c>
      <c r="S92" s="40">
        <f t="shared" ref="S92:U92" si="6">S90/L90</f>
        <v>0.22655941626449264</v>
      </c>
      <c r="T92" s="40">
        <f t="shared" si="6"/>
        <v>0.51917367774403811</v>
      </c>
      <c r="U92" s="40">
        <f t="shared" si="6"/>
        <v>8.9156988486315661E-2</v>
      </c>
      <c r="V92" s="41">
        <v>0</v>
      </c>
      <c r="X92" s="39">
        <f>X90/J92</f>
        <v>0.36266670509207066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2019-05-21T17:40:45Z</dcterms:created>
  <dcterms:modified xsi:type="dcterms:W3CDTF">2019-05-23T13:12:15Z</dcterms:modified>
</cp:coreProperties>
</file>