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I18" i="1"/>
  <c r="I8"/>
  <c r="H18"/>
  <c r="I17"/>
  <c r="I16"/>
  <c r="I14"/>
  <c r="I13"/>
  <c r="I12"/>
  <c r="I15"/>
  <c r="I11"/>
  <c r="I10"/>
  <c r="I9"/>
  <c r="I7"/>
  <c r="I6"/>
  <c r="I5"/>
  <c r="H16"/>
  <c r="H15"/>
  <c r="H6"/>
  <c r="H5"/>
  <c r="C25"/>
  <c r="E25" s="1"/>
  <c r="E12"/>
  <c r="H10" s="1"/>
  <c r="E13"/>
  <c r="H11" s="1"/>
  <c r="E11"/>
  <c r="H9" s="1"/>
  <c r="E9"/>
  <c r="H8" s="1"/>
  <c r="E8"/>
  <c r="E7"/>
  <c r="E4"/>
  <c r="E5"/>
  <c r="E6"/>
  <c r="E10"/>
  <c r="C24"/>
  <c r="E35"/>
  <c r="E41"/>
  <c r="H17" s="1"/>
  <c r="E40"/>
  <c r="E39"/>
  <c r="H14" s="1"/>
  <c r="E38"/>
  <c r="E37"/>
  <c r="H13" s="1"/>
  <c r="E36"/>
  <c r="H12" s="1"/>
  <c r="C31"/>
  <c r="E3"/>
  <c r="H7" l="1"/>
</calcChain>
</file>

<file path=xl/sharedStrings.xml><?xml version="1.0" encoding="utf-8"?>
<sst xmlns="http://schemas.openxmlformats.org/spreadsheetml/2006/main" count="59" uniqueCount="48">
  <si>
    <t>NUMBER OF BOARDS</t>
  </si>
  <si>
    <t>total number to buy</t>
  </si>
  <si>
    <t>ONE BOARD</t>
  </si>
  <si>
    <t>4.7kR</t>
  </si>
  <si>
    <t>1kR</t>
  </si>
  <si>
    <t>DIP14</t>
  </si>
  <si>
    <t>https://www.tme.eu/cz/en/details/sn74ahc125n/buffers-transceivers-drivers/texas-instruments/</t>
  </si>
  <si>
    <t>DIP8</t>
  </si>
  <si>
    <t>https://www.tme.eu/cz/en/details/as358p-e1/tht-operational-amplifiers/diodes-incorporated/</t>
  </si>
  <si>
    <t>control electronics</t>
  </si>
  <si>
    <t>2*15 header</t>
  </si>
  <si>
    <t>https://www.tme.eu/cz/en/details/zl201-16g/pin-headers/connfly/ds1021-1-16sf11/</t>
  </si>
  <si>
    <t>piezzo</t>
  </si>
  <si>
    <t>button</t>
  </si>
  <si>
    <t>LED</t>
  </si>
  <si>
    <t>https://www.tme.eu/cz/en/details/fyl-5013hd1c/tht-leds-5mm/foryard/</t>
  </si>
  <si>
    <t>mega-bomb cable</t>
  </si>
  <si>
    <t>4 dip switch</t>
  </si>
  <si>
    <t>wires female</t>
  </si>
  <si>
    <t>headers</t>
  </si>
  <si>
    <t>HEADERS TO BUY</t>
  </si>
  <si>
    <t>https://www.tme.eu/cz/en/details/zl201-08g/pin-headers/connfly/ds1021-1-8sf11-b/</t>
  </si>
  <si>
    <t>TOTAL HEADERS</t>
  </si>
  <si>
    <t>piezzo 1kR</t>
  </si>
  <si>
    <t>https://www.tme.eu/cz/details/bpt-14x/piezosireny-s-generatorem/bestar/bpt14x/</t>
  </si>
  <si>
    <t>BUY</t>
  </si>
  <si>
    <t>HEADER 8</t>
  </si>
  <si>
    <t>100kR</t>
  </si>
  <si>
    <t>5MR</t>
  </si>
  <si>
    <t>50mF</t>
  </si>
  <si>
    <t>100mF - polar</t>
  </si>
  <si>
    <t>DIP28</t>
  </si>
  <si>
    <t>https://www.tme.eu/cz/en/details/pic16f15256-i_sp/8-bit-pic-family/microchip-technology/</t>
  </si>
  <si>
    <t>10pF</t>
  </si>
  <si>
    <t>ceramic cap</t>
  </si>
  <si>
    <t>polar cap</t>
  </si>
  <si>
    <t>22kR</t>
  </si>
  <si>
    <t>https://www.gme.cz/ru-22k-0207-0-25w-5</t>
  </si>
  <si>
    <t>https://www.gme.cz/ck-6-8n-50v-x7r-rm5-08-10-hitano</t>
  </si>
  <si>
    <t>https://www.gme.cz/ce-100u-25v-hit-ecr-6-3x11-rm2-5-bulk</t>
  </si>
  <si>
    <t>https://www.gme.cz/mikrospinac-tc-0105-t</t>
  </si>
  <si>
    <t>https://www.gme.cz/rm-1k-0207-0-6w-1</t>
  </si>
  <si>
    <t>https://www.gme.cz/rm-150r-0207-0-6w-1</t>
  </si>
  <si>
    <t>LED 150 R</t>
  </si>
  <si>
    <t>150R</t>
  </si>
  <si>
    <t>ADVANCED</t>
  </si>
  <si>
    <t>https://www.tme.eu/cz/en/details/ds1052-302b2ma2015/ribbon-cables-with-idc-connectors/connfly/ds1052-302b2ma201501/</t>
  </si>
  <si>
    <t>https://www.tme.eu/cz/en/details/ds-04/dip-switches/ninigi/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</si>
</sst>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Fill="1" applyAlignment="1" applyProtection="1">
      <alignment horizontal="left"/>
    </xf>
    <xf numFmtId="0" fontId="1" fillId="3" borderId="0" xfId="1" applyFill="1" applyAlignment="1" applyProtection="1">
      <alignment horizontal="left"/>
    </xf>
    <xf numFmtId="0" fontId="1" fillId="0" borderId="0" xfId="1" applyAlignment="1" applyProtection="1">
      <alignment horizontal="left"/>
    </xf>
    <xf numFmtId="0" fontId="0" fillId="4" borderId="0" xfId="0" applyFill="1" applyAlignment="1">
      <alignment horizontal="left"/>
    </xf>
    <xf numFmtId="0" fontId="1" fillId="4" borderId="0" xfId="1" applyFill="1" applyAlignment="1" applyProtection="1">
      <alignment horizontal="left"/>
    </xf>
    <xf numFmtId="0" fontId="0" fillId="0" borderId="0" xfId="0" applyFill="1" applyAlignment="1">
      <alignment horizontal="left"/>
    </xf>
    <xf numFmtId="0" fontId="1" fillId="2" borderId="0" xfId="1" applyFill="1" applyAlignment="1" applyProtection="1">
      <alignment horizontal="center" vertical="center"/>
    </xf>
    <xf numFmtId="0" fontId="1" fillId="3" borderId="0" xfId="1" applyFill="1" applyAlignment="1" applyProtection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en/details/zl201-08g/pin-headers/connfly/ds1021-1-8sf11-b/" TargetMode="External"/><Relationship Id="rId13" Type="http://schemas.openxmlformats.org/officeDocument/2006/relationships/hyperlink" Target="https://www.tme.eu/cz/en/details/pic16f15256-i_sp/8-bit-pic-family/microchip-technology/" TargetMode="External"/><Relationship Id="rId18" Type="http://schemas.openxmlformats.org/officeDocument/2006/relationships/hyperlink" Target="https://www.tme.eu/cz/en/details/ds1052-302b2ma2015/ribbon-cables-with-idc-connectors/connfly/ds1052-302b2ma201501/" TargetMode="External"/><Relationship Id="rId3" Type="http://schemas.openxmlformats.org/officeDocument/2006/relationships/hyperlink" Target="https://www.tme.eu/cz/en/details/as358p-e1/tht-operational-amplifiers/diodes-incorporated/" TargetMode="External"/><Relationship Id="rId7" Type="http://schemas.openxmlformats.org/officeDocument/2006/relationships/hyperlink" Target="https://www.tme.eu/cz/en/details/sda04h0sb/dip-switches/c-k/" TargetMode="External"/><Relationship Id="rId12" Type="http://schemas.openxmlformats.org/officeDocument/2006/relationships/hyperlink" Target="https://www.tme.eu/cz/details/bpt-14x/piezosireny-s-generatorem/bestar/bpt14x/" TargetMode="External"/><Relationship Id="rId17" Type="http://schemas.openxmlformats.org/officeDocument/2006/relationships/hyperlink" Target="https://www.gme.cz/ru-22k-0207-0-25w-5" TargetMode="External"/><Relationship Id="rId2" Type="http://schemas.openxmlformats.org/officeDocument/2006/relationships/hyperlink" Target="https://www.tme.eu/cz/en/details/sn74ahc125n/buffers-transceivers-drivers/texas-instruments/" TargetMode="External"/><Relationship Id="rId16" Type="http://schemas.openxmlformats.org/officeDocument/2006/relationships/hyperlink" Target="https://www.gme.cz/rm-150r-0207-0-6w-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tme.eu/cz/en/details/zl201-16g/pin-headers/connfly/ds1021-1-16sf11/" TargetMode="External"/><Relationship Id="rId6" Type="http://schemas.openxmlformats.org/officeDocument/2006/relationships/hyperlink" Target="https://www.tme.eu/cz/en/details/as358p-e1/tht-operational-amplifiers/diodes-incorporated/" TargetMode="External"/><Relationship Id="rId11" Type="http://schemas.openxmlformats.org/officeDocument/2006/relationships/hyperlink" Target="https://www.tme.eu/cz/en/details/sn74ahc125n/buffers-transceivers-drivers/texas-instruments/" TargetMode="External"/><Relationship Id="rId5" Type="http://schemas.openxmlformats.org/officeDocument/2006/relationships/hyperlink" Target="https://www.tme.eu/cz/en/details/fyl-5013hd1c/tht-leds-5mm/foryard/" TargetMode="External"/><Relationship Id="rId15" Type="http://schemas.openxmlformats.org/officeDocument/2006/relationships/hyperlink" Target="https://www.tme.eu/cz/en/details/fyl-5013hd1c/tht-leds-5mm/foryard/" TargetMode="External"/><Relationship Id="rId10" Type="http://schemas.openxmlformats.org/officeDocument/2006/relationships/hyperlink" Target="https://www.gme.cz/ck-6-8n-50v-x7r-rm5-08-10-hitano" TargetMode="External"/><Relationship Id="rId19" Type="http://schemas.openxmlformats.org/officeDocument/2006/relationships/hyperlink" Target="https://www.gme.cz/ce-100u-25v-hit-ecr-6-3x11-rm2-5-bulk" TargetMode="External"/><Relationship Id="rId4" Type="http://schemas.openxmlformats.org/officeDocument/2006/relationships/hyperlink" Target="https://www.gme.cz/ru-22k-0207-0-25w-5" TargetMode="External"/><Relationship Id="rId9" Type="http://schemas.openxmlformats.org/officeDocument/2006/relationships/hyperlink" Target="https://www.tme.eu/cz/details/bpt-14x/piezosireny-s-generatorem/bestar/bpt14x/" TargetMode="External"/><Relationship Id="rId14" Type="http://schemas.openxmlformats.org/officeDocument/2006/relationships/hyperlink" Target="https://www.tme.eu/cz/en/details/fyl-5013hd1c/tht-leds-5mm/foryar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workbookViewId="0">
      <selection activeCell="F22" sqref="F22"/>
    </sheetView>
  </sheetViews>
  <sheetFormatPr defaultRowHeight="15"/>
  <cols>
    <col min="1" max="1" width="10.140625" style="1" customWidth="1"/>
    <col min="2" max="2" width="14.42578125" style="1" customWidth="1"/>
    <col min="3" max="3" width="9.140625" style="1"/>
    <col min="4" max="4" width="104.140625" style="1" customWidth="1"/>
    <col min="5" max="6" width="9.140625" style="1"/>
    <col min="7" max="7" width="14.42578125" style="1" customWidth="1"/>
    <col min="8" max="16384" width="9.140625" style="1"/>
  </cols>
  <sheetData>
    <row r="1" spans="1:12">
      <c r="A1" s="1" t="s">
        <v>45</v>
      </c>
      <c r="B1" s="1" t="s">
        <v>0</v>
      </c>
      <c r="D1" s="1">
        <v>1</v>
      </c>
      <c r="E1" s="3" t="s">
        <v>1</v>
      </c>
    </row>
    <row r="2" spans="1:12">
      <c r="A2" s="2"/>
      <c r="B2" s="2" t="s">
        <v>2</v>
      </c>
      <c r="C2" s="2"/>
      <c r="D2" s="2"/>
      <c r="E2" s="3"/>
    </row>
    <row r="3" spans="1:12">
      <c r="A3" s="2"/>
      <c r="B3" s="2" t="s">
        <v>3</v>
      </c>
      <c r="C3" s="2">
        <v>4</v>
      </c>
      <c r="D3" s="11" t="s">
        <v>37</v>
      </c>
      <c r="E3" s="3">
        <f>$D$1*C3</f>
        <v>4</v>
      </c>
    </row>
    <row r="4" spans="1:12">
      <c r="A4" s="2"/>
      <c r="B4" s="2" t="s">
        <v>27</v>
      </c>
      <c r="C4" s="2">
        <v>4</v>
      </c>
      <c r="D4" s="11"/>
      <c r="E4" s="3">
        <f t="shared" ref="E4:E13" si="0">$D$1*C4</f>
        <v>4</v>
      </c>
      <c r="G4" s="7" t="s">
        <v>25</v>
      </c>
      <c r="H4" s="7"/>
      <c r="I4" s="7"/>
      <c r="J4" s="7"/>
      <c r="K4" s="7"/>
      <c r="L4" s="7"/>
    </row>
    <row r="5" spans="1:12">
      <c r="A5" s="2"/>
      <c r="B5" s="2" t="s">
        <v>28</v>
      </c>
      <c r="C5" s="2">
        <v>3</v>
      </c>
      <c r="D5" s="11"/>
      <c r="E5" s="3">
        <f t="shared" si="0"/>
        <v>3</v>
      </c>
      <c r="G5" s="7" t="s">
        <v>26</v>
      </c>
      <c r="H5" s="7">
        <f xml:space="preserve"> ROUNDUP($C$24/8, 0)*$D$1</f>
        <v>22</v>
      </c>
      <c r="I5" s="8" t="str">
        <f>D25</f>
        <v>https://www.tme.eu/cz/en/details/zl201-08g/pin-headers/connfly/ds1021-1-8sf11-b/</v>
      </c>
      <c r="J5" s="7"/>
      <c r="K5" s="7"/>
      <c r="L5" s="7"/>
    </row>
    <row r="6" spans="1:12">
      <c r="A6" s="2"/>
      <c r="B6" s="2" t="s">
        <v>4</v>
      </c>
      <c r="C6" s="2">
        <v>3</v>
      </c>
      <c r="D6" s="11"/>
      <c r="E6" s="3">
        <f t="shared" si="0"/>
        <v>3</v>
      </c>
      <c r="G6" s="7" t="s">
        <v>36</v>
      </c>
      <c r="H6" s="7">
        <f>E3+E6+E4+E5</f>
        <v>14</v>
      </c>
      <c r="I6" s="8" t="str">
        <f>D3</f>
        <v>https://www.gme.cz/ru-22k-0207-0-25w-5</v>
      </c>
      <c r="J6" s="7"/>
      <c r="K6" s="7"/>
      <c r="L6" s="7"/>
    </row>
    <row r="7" spans="1:12">
      <c r="A7" s="2"/>
      <c r="B7" s="2" t="s">
        <v>33</v>
      </c>
      <c r="C7" s="2">
        <v>2</v>
      </c>
      <c r="D7" s="10" t="s">
        <v>38</v>
      </c>
      <c r="E7" s="3">
        <f t="shared" si="0"/>
        <v>2</v>
      </c>
      <c r="G7" s="7" t="s">
        <v>34</v>
      </c>
      <c r="H7" s="7">
        <f>E7+E8</f>
        <v>4</v>
      </c>
      <c r="I7" s="8" t="str">
        <f>D7</f>
        <v>https://www.gme.cz/ck-6-8n-50v-x7r-rm5-08-10-hitano</v>
      </c>
      <c r="J7" s="7"/>
      <c r="K7" s="7"/>
      <c r="L7" s="7"/>
    </row>
    <row r="8" spans="1:12">
      <c r="A8" s="2"/>
      <c r="B8" s="2" t="s">
        <v>29</v>
      </c>
      <c r="C8" s="2">
        <v>2</v>
      </c>
      <c r="D8" s="10"/>
      <c r="E8" s="3">
        <f t="shared" si="0"/>
        <v>2</v>
      </c>
      <c r="G8" s="7" t="s">
        <v>35</v>
      </c>
      <c r="H8" s="7">
        <f>E9</f>
        <v>3</v>
      </c>
      <c r="I8" s="8" t="str">
        <f>D9</f>
        <v>https://www.gme.cz/ce-100u-25v-hit-ecr-6-3x11-rm2-5-bulk</v>
      </c>
      <c r="J8" s="7"/>
      <c r="K8" s="7"/>
      <c r="L8" s="7"/>
    </row>
    <row r="9" spans="1:12">
      <c r="A9" s="2"/>
      <c r="B9" s="2" t="s">
        <v>30</v>
      </c>
      <c r="C9" s="2">
        <v>3</v>
      </c>
      <c r="D9" s="4" t="s">
        <v>39</v>
      </c>
      <c r="E9" s="3">
        <f t="shared" si="0"/>
        <v>3</v>
      </c>
      <c r="G9" s="7" t="s">
        <v>31</v>
      </c>
      <c r="H9" s="7">
        <f>E11</f>
        <v>1</v>
      </c>
      <c r="I9" s="8" t="str">
        <f>D11</f>
        <v>https://www.tme.eu/cz/en/details/pic16f15256-i_sp/8-bit-pic-family/microchip-technology/</v>
      </c>
      <c r="J9" s="7"/>
      <c r="K9" s="7"/>
      <c r="L9" s="7"/>
    </row>
    <row r="10" spans="1:12">
      <c r="A10" s="2"/>
      <c r="B10" s="2" t="s">
        <v>14</v>
      </c>
      <c r="C10" s="2">
        <v>4</v>
      </c>
      <c r="D10" s="6" t="s">
        <v>15</v>
      </c>
      <c r="E10" s="3">
        <f t="shared" si="0"/>
        <v>4</v>
      </c>
      <c r="G10" s="7" t="s">
        <v>5</v>
      </c>
      <c r="H10" s="7">
        <f>E12</f>
        <v>2</v>
      </c>
      <c r="I10" s="8" t="str">
        <f>D12</f>
        <v>https://www.tme.eu/cz/en/details/sn74ahc125n/buffers-transceivers-drivers/texas-instruments/</v>
      </c>
      <c r="J10" s="7"/>
      <c r="K10" s="7"/>
      <c r="L10" s="7"/>
    </row>
    <row r="11" spans="1:12">
      <c r="A11" s="2"/>
      <c r="B11" s="2" t="s">
        <v>31</v>
      </c>
      <c r="C11" s="2">
        <v>1</v>
      </c>
      <c r="D11" s="4" t="s">
        <v>32</v>
      </c>
      <c r="E11" s="3">
        <f t="shared" si="0"/>
        <v>1</v>
      </c>
      <c r="G11" s="7" t="s">
        <v>7</v>
      </c>
      <c r="H11" s="7">
        <f>E13</f>
        <v>3</v>
      </c>
      <c r="I11" s="8" t="str">
        <f>D13</f>
        <v>https://www.tme.eu/cz/en/details/as358p-e1/tht-operational-amplifiers/diodes-incorporated/</v>
      </c>
      <c r="J11" s="7"/>
      <c r="K11" s="7"/>
      <c r="L11" s="7"/>
    </row>
    <row r="12" spans="1:12">
      <c r="A12" s="2"/>
      <c r="B12" s="2" t="s">
        <v>5</v>
      </c>
      <c r="C12" s="2">
        <v>2</v>
      </c>
      <c r="D12" s="4" t="s">
        <v>6</v>
      </c>
      <c r="E12" s="3">
        <f t="shared" si="0"/>
        <v>2</v>
      </c>
      <c r="G12" s="7" t="s">
        <v>17</v>
      </c>
      <c r="H12" s="7">
        <f>E36</f>
        <v>1</v>
      </c>
      <c r="I12" s="8" t="str">
        <f>D36</f>
        <v>https://www.tme.eu/cz/en/details/ds-04/dip-switches/ninigi/</v>
      </c>
      <c r="J12" s="7"/>
      <c r="K12" s="7"/>
      <c r="L12" s="7"/>
    </row>
    <row r="13" spans="1:12">
      <c r="A13" s="2"/>
      <c r="B13" s="2" t="s">
        <v>7</v>
      </c>
      <c r="C13" s="2">
        <v>3</v>
      </c>
      <c r="D13" s="4" t="s">
        <v>8</v>
      </c>
      <c r="E13" s="3">
        <f t="shared" si="0"/>
        <v>3</v>
      </c>
      <c r="G13" s="7" t="s">
        <v>12</v>
      </c>
      <c r="H13" s="7">
        <f>E37</f>
        <v>1</v>
      </c>
      <c r="I13" s="8" t="str">
        <f>D37</f>
        <v>https://www.tme.eu/cz/details/bpt-14x/piezosireny-s-generatorem/bestar/bpt14x/</v>
      </c>
      <c r="J13" s="7"/>
      <c r="K13" s="7"/>
      <c r="L13" s="7"/>
    </row>
    <row r="14" spans="1:12">
      <c r="A14" s="2"/>
      <c r="B14" s="2"/>
      <c r="C14" s="2"/>
      <c r="D14" s="2"/>
      <c r="E14" s="3"/>
      <c r="G14" s="7" t="s">
        <v>13</v>
      </c>
      <c r="H14" s="7">
        <f>E39</f>
        <v>1</v>
      </c>
      <c r="I14" s="8" t="str">
        <f>D39</f>
        <v>https://www.gme.cz/mikrospinac-tc-0105-t</v>
      </c>
      <c r="J14" s="7"/>
      <c r="K14" s="7"/>
      <c r="L14" s="7"/>
    </row>
    <row r="15" spans="1:12">
      <c r="A15" s="2"/>
      <c r="B15" s="2"/>
      <c r="C15" s="2"/>
      <c r="D15" s="2"/>
      <c r="E15" s="3"/>
      <c r="G15" s="7" t="s">
        <v>14</v>
      </c>
      <c r="H15" s="7">
        <f>E10+E40</f>
        <v>5</v>
      </c>
      <c r="I15" s="8" t="str">
        <f>D40</f>
        <v>https://www.tme.eu/cz/en/details/fyl-5013hd1c/tht-leds-5mm/foryard/</v>
      </c>
      <c r="J15" s="7"/>
      <c r="K15" s="7"/>
      <c r="L15" s="7"/>
    </row>
    <row r="16" spans="1:12">
      <c r="A16" s="2"/>
      <c r="B16" s="2"/>
      <c r="C16" s="2"/>
      <c r="D16" s="2"/>
      <c r="E16" s="3"/>
      <c r="G16" s="7" t="s">
        <v>4</v>
      </c>
      <c r="H16" s="7">
        <f>E38</f>
        <v>1</v>
      </c>
      <c r="I16" s="8" t="str">
        <f>D38</f>
        <v>https://www.gme.cz/rm-1k-0207-0-6w-1</v>
      </c>
      <c r="J16" s="7"/>
      <c r="K16" s="7"/>
      <c r="L16" s="7"/>
    </row>
    <row r="17" spans="1:12">
      <c r="A17" s="2"/>
      <c r="B17" s="2"/>
      <c r="C17" s="2"/>
      <c r="D17" s="2"/>
      <c r="E17" s="3"/>
      <c r="G17" s="7" t="s">
        <v>44</v>
      </c>
      <c r="H17" s="7">
        <f>E41</f>
        <v>1</v>
      </c>
      <c r="I17" s="8" t="str">
        <f>D41</f>
        <v>https://www.gme.cz/rm-150r-0207-0-6w-1</v>
      </c>
      <c r="J17" s="7"/>
      <c r="K17" s="7"/>
      <c r="L17" s="7"/>
    </row>
    <row r="18" spans="1:12">
      <c r="A18" s="2"/>
      <c r="B18" s="2"/>
      <c r="C18" s="2"/>
      <c r="D18" s="2"/>
      <c r="E18" s="3"/>
      <c r="G18" s="7" t="s">
        <v>16</v>
      </c>
      <c r="H18" s="7">
        <f>C42</f>
        <v>2</v>
      </c>
      <c r="I18" s="7" t="str">
        <f>D42</f>
        <v>https://www.tme.eu/cz/en/details/ds1052-302b2ma2015/ribbon-cables-with-idc-connectors/connfly/ds1052-302b2ma201501/</v>
      </c>
      <c r="J18" s="7"/>
      <c r="K18" s="7"/>
      <c r="L18" s="7"/>
    </row>
    <row r="19" spans="1:12">
      <c r="A19" s="2"/>
      <c r="B19" s="2"/>
      <c r="C19" s="2"/>
      <c r="D19" s="2"/>
      <c r="E19" s="3"/>
      <c r="G19" s="9"/>
      <c r="H19" s="9"/>
      <c r="I19" s="9"/>
      <c r="J19" s="9"/>
    </row>
    <row r="20" spans="1:12">
      <c r="A20" s="2"/>
      <c r="B20" s="2"/>
      <c r="C20" s="2"/>
      <c r="D20" s="2"/>
      <c r="E20" s="3"/>
      <c r="G20" s="9"/>
      <c r="H20" s="9"/>
      <c r="I20" s="9"/>
      <c r="J20" s="9"/>
    </row>
    <row r="21" spans="1:12">
      <c r="A21" s="2"/>
      <c r="B21" s="2"/>
      <c r="C21" s="2"/>
      <c r="D21" s="2"/>
      <c r="E21" s="3"/>
      <c r="G21" s="9"/>
      <c r="H21" s="9"/>
      <c r="I21" s="9"/>
      <c r="J21" s="9"/>
    </row>
    <row r="22" spans="1:12">
      <c r="A22" s="2"/>
      <c r="B22" s="2" t="s">
        <v>19</v>
      </c>
      <c r="C22" s="2"/>
      <c r="D22" s="2">
        <v>142</v>
      </c>
      <c r="E22" s="3"/>
      <c r="G22" s="9"/>
      <c r="H22" s="9"/>
      <c r="I22" s="9"/>
      <c r="J22" s="9"/>
    </row>
    <row r="23" spans="1:12">
      <c r="A23" s="3"/>
      <c r="B23" s="3" t="s">
        <v>20</v>
      </c>
      <c r="C23" s="3"/>
      <c r="D23" s="3"/>
      <c r="E23" s="3"/>
      <c r="G23" s="9"/>
      <c r="H23" s="9"/>
      <c r="I23" s="9"/>
      <c r="J23" s="9"/>
    </row>
    <row r="24" spans="1:12">
      <c r="A24" s="3"/>
      <c r="B24" s="3" t="s">
        <v>22</v>
      </c>
      <c r="C24" s="3">
        <f>D22+30</f>
        <v>172</v>
      </c>
      <c r="D24" s="3"/>
      <c r="E24" s="3"/>
      <c r="G24" s="9"/>
      <c r="H24" s="9"/>
      <c r="I24" s="9"/>
      <c r="J24" s="9"/>
    </row>
    <row r="25" spans="1:12">
      <c r="A25" s="3"/>
      <c r="B25" s="3">
        <v>8</v>
      </c>
      <c r="C25" s="3">
        <f xml:space="preserve"> $C$24/8</f>
        <v>21.5</v>
      </c>
      <c r="D25" s="5" t="s">
        <v>21</v>
      </c>
      <c r="E25" s="3">
        <f>C25*$D$1</f>
        <v>21.5</v>
      </c>
      <c r="G25" s="9"/>
      <c r="H25" s="9"/>
      <c r="I25" s="9"/>
      <c r="J25" s="9"/>
    </row>
    <row r="26" spans="1:12">
      <c r="A26" s="3"/>
      <c r="B26" s="3"/>
      <c r="C26" s="3"/>
      <c r="D26" s="5"/>
      <c r="E26" s="3"/>
      <c r="G26" s="9"/>
      <c r="H26" s="9"/>
      <c r="I26" s="9"/>
      <c r="J26" s="9"/>
    </row>
    <row r="27" spans="1:12">
      <c r="A27" s="3"/>
      <c r="B27" s="3"/>
      <c r="C27" s="3"/>
      <c r="D27" s="5"/>
      <c r="E27" s="3"/>
      <c r="G27" s="9"/>
      <c r="H27" s="9"/>
      <c r="I27" s="9"/>
      <c r="J27" s="9"/>
    </row>
    <row r="28" spans="1:12">
      <c r="E28" s="3"/>
      <c r="G28" s="9"/>
      <c r="H28" s="9"/>
      <c r="I28" s="9"/>
      <c r="J28" s="9"/>
    </row>
    <row r="29" spans="1:12">
      <c r="E29" s="3"/>
      <c r="G29" s="9"/>
      <c r="H29" s="9"/>
      <c r="I29" s="9"/>
      <c r="J29" s="9"/>
    </row>
    <row r="30" spans="1:12">
      <c r="E30" s="3"/>
    </row>
    <row r="31" spans="1:12">
      <c r="B31" s="3" t="s">
        <v>18</v>
      </c>
      <c r="C31" s="3">
        <f>D22/2</f>
        <v>71</v>
      </c>
      <c r="D31" s="3"/>
      <c r="E31" s="3"/>
    </row>
    <row r="32" spans="1:12">
      <c r="E32" s="3"/>
    </row>
    <row r="33" spans="2:5">
      <c r="E33" s="3"/>
    </row>
    <row r="34" spans="2:5">
      <c r="B34" s="1" t="s">
        <v>9</v>
      </c>
      <c r="E34" s="3"/>
    </row>
    <row r="35" spans="2:5">
      <c r="B35" s="1" t="s">
        <v>10</v>
      </c>
      <c r="C35" s="1">
        <v>0</v>
      </c>
      <c r="D35" s="6" t="s">
        <v>11</v>
      </c>
      <c r="E35" s="3">
        <f>$D$1*C35</f>
        <v>0</v>
      </c>
    </row>
    <row r="36" spans="2:5">
      <c r="B36" s="1" t="s">
        <v>17</v>
      </c>
      <c r="C36" s="1">
        <v>1</v>
      </c>
      <c r="D36" s="6" t="s">
        <v>47</v>
      </c>
      <c r="E36" s="3">
        <f t="shared" ref="E36:E41" si="1">$D$1*C36</f>
        <v>1</v>
      </c>
    </row>
    <row r="37" spans="2:5">
      <c r="B37" s="1" t="s">
        <v>12</v>
      </c>
      <c r="C37" s="1">
        <v>1</v>
      </c>
      <c r="D37" s="6" t="s">
        <v>24</v>
      </c>
      <c r="E37" s="3">
        <f t="shared" si="1"/>
        <v>1</v>
      </c>
    </row>
    <row r="38" spans="2:5">
      <c r="B38" s="1" t="s">
        <v>23</v>
      </c>
      <c r="C38" s="1">
        <v>1</v>
      </c>
      <c r="D38" s="4" t="s">
        <v>41</v>
      </c>
      <c r="E38" s="3">
        <f t="shared" si="1"/>
        <v>1</v>
      </c>
    </row>
    <row r="39" spans="2:5">
      <c r="B39" s="1" t="s">
        <v>13</v>
      </c>
      <c r="C39" s="1">
        <v>1</v>
      </c>
      <c r="D39" s="8" t="s">
        <v>40</v>
      </c>
      <c r="E39" s="3">
        <f t="shared" si="1"/>
        <v>1</v>
      </c>
    </row>
    <row r="40" spans="2:5">
      <c r="B40" s="1" t="s">
        <v>14</v>
      </c>
      <c r="C40" s="1">
        <v>1</v>
      </c>
      <c r="D40" s="6" t="s">
        <v>15</v>
      </c>
      <c r="E40" s="3">
        <f t="shared" si="1"/>
        <v>1</v>
      </c>
    </row>
    <row r="41" spans="2:5">
      <c r="B41" s="1" t="s">
        <v>43</v>
      </c>
      <c r="C41" s="1">
        <v>1</v>
      </c>
      <c r="D41" s="4" t="s">
        <v>42</v>
      </c>
      <c r="E41" s="3">
        <f t="shared" si="1"/>
        <v>1</v>
      </c>
    </row>
    <row r="42" spans="2:5">
      <c r="B42" s="1" t="s">
        <v>16</v>
      </c>
      <c r="C42" s="1">
        <v>2</v>
      </c>
      <c r="D42" s="6" t="s">
        <v>46</v>
      </c>
    </row>
  </sheetData>
  <mergeCells count="2">
    <mergeCell ref="D7:D8"/>
    <mergeCell ref="D3:D6"/>
  </mergeCells>
  <hyperlinks>
    <hyperlink ref="D35" r:id="rId1"/>
    <hyperlink ref="D12" r:id="rId2"/>
    <hyperlink ref="D13" r:id="rId3"/>
    <hyperlink ref="D3" r:id="rId4"/>
    <hyperlink ref="D40" r:id="rId5"/>
    <hyperlink ref="I11" r:id="rId6" display="https://www.tme.eu/cz/en/details/as358p-e1/tht-operational-amplifiers/diodes-incorporated/"/>
    <hyperlink ref="I12" r:id="rId7" display="https://www.tme.eu/cz/en/details/sda04h0sb/dip-switches/c-k/"/>
    <hyperlink ref="I5" r:id="rId8" display="https://www.tme.eu/cz/en/details/zl201-08g/pin-headers/connfly/ds1021-1-8sf11-b/"/>
    <hyperlink ref="I13" r:id="rId9" display="https://www.tme.eu/cz/details/bpt-14x/piezosireny-s-generatorem/bestar/bpt14x/"/>
    <hyperlink ref="D7" r:id="rId10"/>
    <hyperlink ref="I10" r:id="rId11" display="https://www.tme.eu/cz/en/details/sn74ahc125n/buffers-transceivers-drivers/texas-instruments/"/>
    <hyperlink ref="D37" r:id="rId12"/>
    <hyperlink ref="D11" r:id="rId13"/>
    <hyperlink ref="D10" r:id="rId14"/>
    <hyperlink ref="I15" r:id="rId15" display="https://www.tme.eu/cz/en/details/fyl-5013hd1c/tht-leds-5mm/foryard/"/>
    <hyperlink ref="I17" r:id="rId16" display="https://www.gme.cz/rm-150r-0207-0-6w-1"/>
    <hyperlink ref="I6" r:id="rId17" display="https://www.gme.cz/ru-22k-0207-0-25w-5"/>
    <hyperlink ref="D42" r:id="rId18"/>
    <hyperlink ref="D9" r:id="rId19"/>
  </hyperlinks>
  <pageMargins left="0.7" right="0.7" top="0.78740157499999996" bottom="0.78740157499999996" header="0.3" footer="0.3"/>
  <pageSetup paperSize="9" orientation="portrait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2022-06-19T18:42:24Z</dcterms:modified>
</cp:coreProperties>
</file>