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los\Desktop\"/>
    </mc:Choice>
  </mc:AlternateContent>
  <xr:revisionPtr revIDLastSave="0" documentId="13_ncr:1_{B4414BEC-F75E-49A5-99D2-AA4A5E9B47E6}" xr6:coauthVersionLast="47" xr6:coauthVersionMax="47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Биланс на успех" sheetId="1" r:id="rId1"/>
    <sheet name="Биланс на состојба" sheetId="2" r:id="rId2"/>
    <sheet name="Извештај за паричен тек" sheetId="3" r:id="rId3"/>
    <sheet name="Кредитен Ризик (Изложеност)" sheetId="4" r:id="rId4"/>
    <sheet name="Кредитен Ризик (Обезбедување)" sheetId="5" r:id="rId5"/>
    <sheet name="Кредитен Ризик (по сектори)" sheetId="6" r:id="rId6"/>
    <sheet name="Кредитен Ризик (по локација)" sheetId="7" r:id="rId7"/>
    <sheet name="Ризик на ликвидност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4" i="7" l="1"/>
  <c r="AA13" i="7" a="1"/>
  <c r="AA13" i="7" s="1"/>
  <c r="AA11" i="7" a="1"/>
  <c r="AA11" i="7" s="1"/>
  <c r="AA12" i="7" a="1"/>
  <c r="AA12" i="7" s="1"/>
  <c r="AA8" i="7" a="1"/>
  <c r="AA8" i="7" s="1"/>
  <c r="AA9" i="7" a="1"/>
  <c r="AA9" i="7" s="1"/>
  <c r="AA10" i="7" a="1"/>
  <c r="AA10" i="7" s="1"/>
  <c r="AA7" i="7" a="1"/>
  <c r="AA7" i="7" s="1"/>
  <c r="AB8" i="7" a="1"/>
  <c r="AB8" i="7" s="1"/>
  <c r="AC8" i="7" a="1"/>
  <c r="AC8" i="7" s="1"/>
  <c r="AB9" i="7" a="1"/>
  <c r="AB9" i="7" s="1"/>
  <c r="AC9" i="7" a="1"/>
  <c r="AC9" i="7" s="1"/>
  <c r="AB10" i="7" a="1"/>
  <c r="AB10" i="7" s="1"/>
  <c r="AC10" i="7" a="1"/>
  <c r="AC10" i="7" s="1"/>
  <c r="AC7" i="7" a="1"/>
  <c r="AC7" i="7" s="1"/>
  <c r="AB7" i="7" a="1"/>
  <c r="AB7" i="7" s="1"/>
  <c r="AB12" i="7" a="1"/>
  <c r="AB12" i="7" s="1"/>
  <c r="AC12" i="7" a="1"/>
  <c r="AC12" i="7" s="1"/>
  <c r="AB11" i="7" a="1"/>
  <c r="AB11" i="7" s="1"/>
  <c r="AC11" i="7" a="1"/>
  <c r="AC11" i="7" s="1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C14" i="7"/>
  <c r="AC33" i="6" a="1"/>
  <c r="AC33" i="6" s="1"/>
  <c r="AC34" i="6" a="1"/>
  <c r="AC34" i="6" s="1"/>
  <c r="AC8" i="6" a="1"/>
  <c r="AC8" i="6"/>
  <c r="AC9" i="6" a="1"/>
  <c r="AC9" i="6" s="1"/>
  <c r="AC10" i="6" a="1"/>
  <c r="AC10" i="6" s="1"/>
  <c r="AC11" i="6" a="1"/>
  <c r="AC11" i="6" s="1"/>
  <c r="AC12" i="6" a="1"/>
  <c r="AC12" i="6" s="1"/>
  <c r="AC13" i="6" a="1"/>
  <c r="AC13" i="6" s="1"/>
  <c r="AC14" i="6" a="1"/>
  <c r="AC14" i="6" s="1"/>
  <c r="AC15" i="6" a="1"/>
  <c r="AC15" i="6" s="1"/>
  <c r="AC16" i="6" a="1"/>
  <c r="AC16" i="6" s="1"/>
  <c r="AC17" i="6" a="1"/>
  <c r="AC17" i="6" s="1"/>
  <c r="AC18" i="6" a="1"/>
  <c r="AC18" i="6" s="1"/>
  <c r="AC19" i="6" a="1"/>
  <c r="AC19" i="6" s="1"/>
  <c r="AC20" i="6" a="1"/>
  <c r="AC20" i="6" s="1"/>
  <c r="AC21" i="6" a="1"/>
  <c r="AC21" i="6" s="1"/>
  <c r="AC22" i="6" a="1"/>
  <c r="AC22" i="6" s="1"/>
  <c r="AC23" i="6" a="1"/>
  <c r="AC23" i="6" s="1"/>
  <c r="AC24" i="6" a="1"/>
  <c r="AC24" i="6" s="1"/>
  <c r="AC25" i="6" a="1"/>
  <c r="AC25" i="6" s="1"/>
  <c r="AC26" i="6" a="1"/>
  <c r="AC26" i="6" s="1"/>
  <c r="AC27" i="6" a="1"/>
  <c r="AC27" i="6" s="1"/>
  <c r="AC28" i="6" a="1"/>
  <c r="AC28" i="6" s="1"/>
  <c r="AC29" i="6" a="1"/>
  <c r="AC29" i="6" s="1"/>
  <c r="AC30" i="6" a="1"/>
  <c r="AC30" i="6" s="1"/>
  <c r="AC31" i="6" a="1"/>
  <c r="AC31" i="6" s="1"/>
  <c r="AC32" i="6" a="1"/>
  <c r="AC32" i="6" s="1"/>
  <c r="AC7" i="6" a="1"/>
  <c r="AC7" i="6" s="1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D36" i="6"/>
  <c r="C36" i="6"/>
  <c r="AB8" i="6" a="1"/>
  <c r="AB8" i="6" s="1"/>
  <c r="AB9" i="6" a="1"/>
  <c r="AB9" i="6" s="1"/>
  <c r="AB10" i="6" a="1"/>
  <c r="AB10" i="6" s="1"/>
  <c r="AB11" i="6" a="1"/>
  <c r="AB11" i="6" s="1"/>
  <c r="AB12" i="6" a="1"/>
  <c r="AB12" i="6" s="1"/>
  <c r="AB13" i="6" a="1"/>
  <c r="AB13" i="6" s="1"/>
  <c r="AB14" i="6" a="1"/>
  <c r="AB14" i="6" s="1"/>
  <c r="AB15" i="6" a="1"/>
  <c r="AB15" i="6" s="1"/>
  <c r="AB16" i="6" a="1"/>
  <c r="AB16" i="6" s="1"/>
  <c r="AB17" i="6" a="1"/>
  <c r="AB17" i="6" s="1"/>
  <c r="AB18" i="6" a="1"/>
  <c r="AB18" i="6" s="1"/>
  <c r="AB19" i="6" a="1"/>
  <c r="AB19" i="6" s="1"/>
  <c r="AB20" i="6" a="1"/>
  <c r="AB20" i="6" s="1"/>
  <c r="AB21" i="6" a="1"/>
  <c r="AB21" i="6" s="1"/>
  <c r="AB22" i="6" a="1"/>
  <c r="AB22" i="6" s="1"/>
  <c r="AB23" i="6" a="1"/>
  <c r="AB23" i="6" s="1"/>
  <c r="AB24" i="6" a="1"/>
  <c r="AB24" i="6" s="1"/>
  <c r="AB25" i="6" a="1"/>
  <c r="AB25" i="6" s="1"/>
  <c r="AB26" i="6" a="1"/>
  <c r="AB26" i="6" s="1"/>
  <c r="AB27" i="6" a="1"/>
  <c r="AB27" i="6" s="1"/>
  <c r="AB28" i="6" a="1"/>
  <c r="AB28" i="6" s="1"/>
  <c r="AB29" i="6" a="1"/>
  <c r="AB29" i="6" s="1"/>
  <c r="AB30" i="6" a="1"/>
  <c r="AB30" i="6" s="1"/>
  <c r="AB7" i="6" a="1"/>
  <c r="AB7" i="6" s="1"/>
  <c r="AA8" i="6" a="1"/>
  <c r="AA8" i="6" s="1"/>
  <c r="AA9" i="6" a="1"/>
  <c r="AA9" i="6" s="1"/>
  <c r="AA10" i="6" a="1"/>
  <c r="AA10" i="6" s="1"/>
  <c r="AA11" i="6" a="1"/>
  <c r="AA11" i="6" s="1"/>
  <c r="AA12" i="6" a="1"/>
  <c r="AA12" i="6" s="1"/>
  <c r="AA13" i="6" a="1"/>
  <c r="AA13" i="6" s="1"/>
  <c r="AA14" i="6" a="1"/>
  <c r="AA14" i="6" s="1"/>
  <c r="AA15" i="6" a="1"/>
  <c r="AA15" i="6" s="1"/>
  <c r="AA16" i="6" a="1"/>
  <c r="AA16" i="6" s="1"/>
  <c r="AA17" i="6" a="1"/>
  <c r="AA17" i="6" s="1"/>
  <c r="AA18" i="6" a="1"/>
  <c r="AA18" i="6" s="1"/>
  <c r="AA19" i="6" a="1"/>
  <c r="AA19" i="6" s="1"/>
  <c r="AA20" i="6" a="1"/>
  <c r="AA20" i="6" s="1"/>
  <c r="AA21" i="6" a="1"/>
  <c r="AA21" i="6" s="1"/>
  <c r="AA22" i="6" a="1"/>
  <c r="AA22" i="6" s="1"/>
  <c r="AA23" i="6" a="1"/>
  <c r="AA23" i="6" s="1"/>
  <c r="AA24" i="6" a="1"/>
  <c r="AA24" i="6" s="1"/>
  <c r="AA25" i="6" a="1"/>
  <c r="AA25" i="6" s="1"/>
  <c r="AA26" i="6" a="1"/>
  <c r="AA26" i="6" s="1"/>
  <c r="AA27" i="6" a="1"/>
  <c r="AA27" i="6" s="1"/>
  <c r="AA28" i="6" a="1"/>
  <c r="AA28" i="6" s="1"/>
  <c r="AA29" i="6" a="1"/>
  <c r="AA29" i="6" s="1"/>
  <c r="AA30" i="6" a="1"/>
  <c r="AA30" i="6" s="1"/>
  <c r="AA7" i="6" a="1"/>
  <c r="AA7" i="6" s="1"/>
  <c r="H18" i="4"/>
  <c r="H14" i="4"/>
  <c r="K14" i="4"/>
  <c r="K18" i="4"/>
  <c r="N14" i="4"/>
  <c r="N18" i="4"/>
  <c r="Q18" i="4"/>
  <c r="Q14" i="4"/>
  <c r="T14" i="4"/>
  <c r="T18" i="4"/>
  <c r="W18" i="4"/>
  <c r="W14" i="4"/>
  <c r="Z14" i="4"/>
  <c r="Z18" i="4"/>
  <c r="AC18" i="4"/>
  <c r="AC14" i="4"/>
  <c r="AC9" i="4"/>
  <c r="Z9" i="4"/>
  <c r="Z19" i="4" s="1"/>
  <c r="Z21" i="4" s="1"/>
  <c r="W9" i="4"/>
  <c r="T9" i="4"/>
  <c r="T19" i="4" s="1"/>
  <c r="T21" i="4" s="1"/>
  <c r="Q9" i="4"/>
  <c r="N9" i="4"/>
  <c r="K9" i="4"/>
  <c r="H9" i="4"/>
  <c r="E18" i="4"/>
  <c r="E14" i="4"/>
  <c r="E9" i="4"/>
  <c r="E19" i="4" s="1"/>
  <c r="E21" i="4" s="1"/>
  <c r="E88" i="3"/>
  <c r="F88" i="3"/>
  <c r="F74" i="3"/>
  <c r="E74" i="3"/>
  <c r="E5" i="2"/>
  <c r="F5" i="2" s="1"/>
  <c r="AB14" i="7" l="1"/>
  <c r="AC14" i="7"/>
  <c r="AC36" i="6"/>
  <c r="AA36" i="6"/>
  <c r="AB36" i="6"/>
  <c r="Q19" i="4"/>
  <c r="Q21" i="4" s="1"/>
  <c r="W19" i="4"/>
  <c r="K19" i="4"/>
  <c r="K21" i="4" s="1"/>
  <c r="AC19" i="4"/>
  <c r="N19" i="4"/>
  <c r="N21" i="4" s="1"/>
  <c r="H19" i="4"/>
  <c r="H2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<sst xmlns="http://schemas.openxmlformats.org/spreadsheetml/2006/main" count="406" uniqueCount="262">
  <si>
    <t>Приходи од камата</t>
  </si>
  <si>
    <t>Приходи од провизии и надомести</t>
  </si>
  <si>
    <t>Расходи за камата</t>
  </si>
  <si>
    <t>Удел во добивката на придружените друштва</t>
  </si>
  <si>
    <t>Трошоци за вработените</t>
  </si>
  <si>
    <t>Амортизација</t>
  </si>
  <si>
    <t>Удел во загубата на придружените друштва</t>
  </si>
  <si>
    <t>акционерите на Банката</t>
  </si>
  <si>
    <t>неконтролираното учество</t>
  </si>
  <si>
    <t>Заработка по акција</t>
  </si>
  <si>
    <t>основна заработка по акција (во денари)</t>
  </si>
  <si>
    <t>разводнета заработка по акција (во денари )</t>
  </si>
  <si>
    <t>Расходи за провизии и надомести</t>
  </si>
  <si>
    <t>Нето-приходи од тргување</t>
  </si>
  <si>
    <t>Нето-приходи од други финансиски инструменти евидентирани по објективна вредност</t>
  </si>
  <si>
    <t>Исправка на вредноста на финансиските средства и посебна резерва за вонбилансната изложеност, на нето-основа</t>
  </si>
  <si>
    <t>Белешка</t>
  </si>
  <si>
    <t>Останати расходи од дејноста</t>
  </si>
  <si>
    <t>Данок на добивка</t>
  </si>
  <si>
    <t>Добивка/(загуба) од група на средства и обврски кои се чуваат за продажба</t>
  </si>
  <si>
    <t>КОНСОЛИДИРАН БИЛАНС НА УСПЕХ</t>
  </si>
  <si>
    <t>во илјади денари</t>
  </si>
  <si>
    <t>Актива</t>
  </si>
  <si>
    <t>Кредити на и побарувања од банки</t>
  </si>
  <si>
    <t>Вложувања во хартии од вредност</t>
  </si>
  <si>
    <t>Побарувања за данок на добивка (тековен)</t>
  </si>
  <si>
    <t>Издадени должнички хартии од вредност</t>
  </si>
  <si>
    <t>Субординирани обврски</t>
  </si>
  <si>
    <t>Посебна резерва и резервирања</t>
  </si>
  <si>
    <t>Обврски за данок на добивка (тековен)</t>
  </si>
  <si>
    <t>Капитал и резерви</t>
  </si>
  <si>
    <t>Други сопственички инструменти</t>
  </si>
  <si>
    <t>Останати резерви</t>
  </si>
  <si>
    <t>34.2</t>
  </si>
  <si>
    <t>30.1</t>
  </si>
  <si>
    <t>42</t>
  </si>
  <si>
    <t>Парични средства и парични еквиваленти</t>
  </si>
  <si>
    <t>Средства за тргување</t>
  </si>
  <si>
    <t>Дериватни средства чувани за управување со ризик</t>
  </si>
  <si>
    <t>Кредити на и побарувања од други комитенти</t>
  </si>
  <si>
    <t>Вкупна актива</t>
  </si>
  <si>
    <t>Останати побарувања</t>
  </si>
  <si>
    <t>Заложени средства</t>
  </si>
  <si>
    <t>Преземени средства врз основа на наплатени побарувања</t>
  </si>
  <si>
    <t>Нематеријални средства</t>
  </si>
  <si>
    <t>Недвижности и опрема</t>
  </si>
  <si>
    <t>Одложени даночни средства</t>
  </si>
  <si>
    <t>Нетековни средства кои се чуваат за продажба и група за отуѓување</t>
  </si>
  <si>
    <t>Обврски</t>
  </si>
  <si>
    <t>Финансиски обврски по објектив на вредност преку билансот на успех определени како такви при почетното признавање</t>
  </si>
  <si>
    <t>Депозити на банките</t>
  </si>
  <si>
    <t>Депозити на други комитенти</t>
  </si>
  <si>
    <t>35</t>
  </si>
  <si>
    <t>Обврски по кредити</t>
  </si>
  <si>
    <t>Одложени даночни обврски</t>
  </si>
  <si>
    <t>Останати обврски</t>
  </si>
  <si>
    <t>Вкупно обврски</t>
  </si>
  <si>
    <t>Запишан капитал</t>
  </si>
  <si>
    <t>Премии од акции</t>
  </si>
  <si>
    <t>Ревалоризациски резерви</t>
  </si>
  <si>
    <t>Задржана добивка/(Акумулирана загуба)</t>
  </si>
  <si>
    <t>Вкупно капитал и резерви, кои припаѓаат на акционерите на банката</t>
  </si>
  <si>
    <t>Неконтролирано учество</t>
  </si>
  <si>
    <t>Потенцијални обврски</t>
  </si>
  <si>
    <t>Потенцијални средства</t>
  </si>
  <si>
    <t>КОНСОЛИДИРАН БИЛАНС НА СОСТОЈБА</t>
  </si>
  <si>
    <t>Паричен тек од основната дејност</t>
  </si>
  <si>
    <t>Коригирана за:</t>
  </si>
  <si>
    <t>Амортизацијата на:</t>
  </si>
  <si>
    <t>Капиталната добивка од:</t>
  </si>
  <si>
    <t>Резервирања</t>
  </si>
  <si>
    <t>(Зголемување)/намалување на деловната актива:</t>
  </si>
  <si>
    <t>Зголемување/(намалување) на деловните обврски:</t>
  </si>
  <si>
    <t>15/28</t>
  </si>
  <si>
    <t>15/29</t>
  </si>
  <si>
    <t>11</t>
  </si>
  <si>
    <t>16</t>
  </si>
  <si>
    <t>-</t>
  </si>
  <si>
    <t>6</t>
  </si>
  <si>
    <t>8</t>
  </si>
  <si>
    <t>12</t>
  </si>
  <si>
    <t>13</t>
  </si>
  <si>
    <t>38</t>
  </si>
  <si>
    <t>31</t>
  </si>
  <si>
    <t>Добивка/(загуба) пред оданочувањето</t>
  </si>
  <si>
    <t>нематеријални средства</t>
  </si>
  <si>
    <t>недвижности и опрема</t>
  </si>
  <si>
    <t>продажба на недвижности и опрема</t>
  </si>
  <si>
    <t>продажба на преземени средства врз основа на ненаплатени побарувања</t>
  </si>
  <si>
    <t>дополнителна исправка на вредноста и посебна резерва</t>
  </si>
  <si>
    <t>дополнителни загуби поради оштетување</t>
  </si>
  <si>
    <t>дополнителни резервирања</t>
  </si>
  <si>
    <t>ослободени резервирања</t>
  </si>
  <si>
    <t>Приходи од дивиденди</t>
  </si>
  <si>
    <t>Наплатени камати</t>
  </si>
  <si>
    <t>Добивка од дејноста пред промените во деловната актива</t>
  </si>
  <si>
    <t>Обврски за тргување</t>
  </si>
  <si>
    <t>Депозити на банки</t>
  </si>
  <si>
    <t>Нето паричен тек од основната дејност пред оданочувањето</t>
  </si>
  <si>
    <t>Нето паричен тек од основната дејност</t>
  </si>
  <si>
    <t>Неконтролирано учество, вклучено во консолидираниот биланс на успех</t>
  </si>
  <si>
    <t>белешка</t>
  </si>
  <si>
    <t xml:space="preserve">продажба на нематеријални средства </t>
  </si>
  <si>
    <t xml:space="preserve">Капиталната загуба од: </t>
  </si>
  <si>
    <t>продажба на нематеријални средства</t>
  </si>
  <si>
    <t xml:space="preserve">ослободена исправка на вредноста и посебна резерва </t>
  </si>
  <si>
    <t xml:space="preserve">Удел во добивката/(загубата) на придружените друштва </t>
  </si>
  <si>
    <t xml:space="preserve">Останати корекции </t>
  </si>
  <si>
    <t xml:space="preserve">Платени камати </t>
  </si>
  <si>
    <t xml:space="preserve">Кредити на и побарувања од банки </t>
  </si>
  <si>
    <t xml:space="preserve">Кредити на и побарувања од други комитенти </t>
  </si>
  <si>
    <t xml:space="preserve">Преземени средства врз основа на ненаплатени побарувања </t>
  </si>
  <si>
    <t xml:space="preserve">Задолжителна резерва во странска валута </t>
  </si>
  <si>
    <t>Задолжителен депозит во НБРСМ според посебни прописи</t>
  </si>
  <si>
    <t xml:space="preserve">Останати побарувања </t>
  </si>
  <si>
    <t>Дериватни обврски чувани за управување со ризик</t>
  </si>
  <si>
    <t>Обврски директно поврзани со група на средства за отуѓување</t>
  </si>
  <si>
    <t>(Платен)/поврат на данок на добивка</t>
  </si>
  <si>
    <t>ослободени загуби поради оштетување</t>
  </si>
  <si>
    <t>Паричен тек од инвестициската дејност</t>
  </si>
  <si>
    <t>Приливи од продажбата на вложувањата во хартии од вредност</t>
  </si>
  <si>
    <t>(Набавка на нематеријални средства)</t>
  </si>
  <si>
    <t>Приливи од продажбата на недвижностите и опремата</t>
  </si>
  <si>
    <t>(Одливи за нетековните средства кои се чуваат за продажба}</t>
  </si>
  <si>
    <t>Приливи од нетековните средства кои се чуваат за продажба</t>
  </si>
  <si>
    <t>(Останати одливи од инвестициската дејност}</t>
  </si>
  <si>
    <t>Нето паричен тек од инвестициската дејност</t>
  </si>
  <si>
    <t>Паричен тек од финансирањето</t>
  </si>
  <si>
    <t>(Отплата на издадените должнички хартии од вредност)</t>
  </si>
  <si>
    <t>Приnиви од издадените должнички хартии од вредност</t>
  </si>
  <si>
    <t>(Отплата на обврските по кредити)</t>
  </si>
  <si>
    <t>Зголемување на обврските по кредити</t>
  </si>
  <si>
    <t>Приливи од издадените субординирани обврски</t>
  </si>
  <si>
    <t>Продадени сопствени акции</t>
  </si>
  <si>
    <t>(Платени дивиденди)</t>
  </si>
  <si>
    <t>(Останати одливи од финансирањето)</t>
  </si>
  <si>
    <t>Нето паричен тек од финансирањето</t>
  </si>
  <si>
    <t>Парични средства и парични еквиваленти на 1 јануари</t>
  </si>
  <si>
    <t>Парични средства и парични еквиваленти на 31 декември</t>
  </si>
  <si>
    <t>(Вложувања во хартии од вредност)</t>
  </si>
  <si>
    <t>(Одливи за вложувањата во подружници и придружени друштва)</t>
  </si>
  <si>
    <t>Приnиви од продажбата на вложувањата во подружници и придружени друштва</t>
  </si>
  <si>
    <t>(Набавка на недвижности и опрема)</t>
  </si>
  <si>
    <t>Останати приливи од инвестициската дејност</t>
  </si>
  <si>
    <t>Приnиви од издадените акции/сопственички инструменти во текот на периодот</t>
  </si>
  <si>
    <t>(Откуп на сопствени акции)</t>
  </si>
  <si>
    <t>Ефект од исправката на вредноста на паричните средства и паричните еквиваленти</t>
  </si>
  <si>
    <t>КОНСОЛИДИРАН ИЗВЕШТАЈ ЗА ПАРИЧНИОТ ТЕК</t>
  </si>
  <si>
    <t>Вонбилансни изложености</t>
  </si>
  <si>
    <t>Вкупно</t>
  </si>
  <si>
    <t>Сметководствена вредност, пред исправка на вредноста/посебна резерва</t>
  </si>
  <si>
    <t>Изложеност на кредитен ризик, класификувана во Групата 2</t>
  </si>
  <si>
    <t>(Исправка на вредноста и посебна резерва)</t>
  </si>
  <si>
    <t>Побарувања за провизии и надомести</t>
  </si>
  <si>
    <r>
      <rPr>
        <b/>
        <sz val="9"/>
        <rFont val="Arial Nova"/>
        <family val="2"/>
      </rPr>
      <t>Изложеност на кредитен ризик,
класификувана во Групата 3</t>
    </r>
  </si>
  <si>
    <r>
      <rPr>
        <b/>
        <sz val="9"/>
        <rFont val="Arial Nova"/>
        <family val="2"/>
      </rPr>
      <t>Вкупна
сметководствена вредност на
побарувања со кредитен ризик
пред исправката на вредноста и
посебната резерва</t>
    </r>
  </si>
  <si>
    <r>
      <rPr>
        <b/>
        <sz val="9"/>
        <rFont val="Arial Nova"/>
        <family val="2"/>
      </rPr>
      <t>(Вкупна исправка на вредноста и
посебна резерва)</t>
    </r>
  </si>
  <si>
    <t>Вложувања во финансиски средства расположливи за продажба</t>
  </si>
  <si>
    <t>Вложувања во финансиски средства кои се чуваат до достасување</t>
  </si>
  <si>
    <t>Изложеност на кредитен ризик, класификувана во Групата 1</t>
  </si>
  <si>
    <t>Сметководствена вредност, намалена за исправката на вредноста и посебната резерва</t>
  </si>
  <si>
    <t>Вкупна сметководствена вредност на побарувања со кредитен ризик намалена за исправката на вредноста и посебната резерва</t>
  </si>
  <si>
    <t>АНАЛИЗА НА ВКУПНАТА ИЗЛОЖЕНОСТ НА КРЕДИТЕН РИЗИК</t>
  </si>
  <si>
    <t>Вредност на обезбедувањето на кредитната изложеност којашто се оценува за оштетување на поединечна основа</t>
  </si>
  <si>
    <t>Првокласни инструменти за обезбедување</t>
  </si>
  <si>
    <t>парични депозити (во депо и/или ограничени на сметки во Банката</t>
  </si>
  <si>
    <t>државни хартии од вредност</t>
  </si>
  <si>
    <t>државни безусловни гаранции</t>
  </si>
  <si>
    <t>банкарски гаранции</t>
  </si>
  <si>
    <t>Гаранции од друштва за осигурување и полиси за осигурување</t>
  </si>
  <si>
    <t>Гаранции од физички лица</t>
  </si>
  <si>
    <t>Залог на недвижен имот</t>
  </si>
  <si>
    <t>имот за сопствена употреба (станови, куќи)</t>
  </si>
  <si>
    <t>Имот за вршење дејност</t>
  </si>
  <si>
    <t>залог на подвижен имот</t>
  </si>
  <si>
    <t>Останати видови на обезбедување</t>
  </si>
  <si>
    <t>Вкупна вредност на обезбедувањето на кредитната изложеност којашто се оценува за оштетување на поединечна основа</t>
  </si>
  <si>
    <t>Индустриска гранка</t>
  </si>
  <si>
    <t>Градежништво</t>
  </si>
  <si>
    <t>Образование</t>
  </si>
  <si>
    <t>Физички лица</t>
  </si>
  <si>
    <t>Земјоделство, шумарство и рибарство</t>
  </si>
  <si>
    <t>Рударство и вадење на камен</t>
  </si>
  <si>
    <t>Прехранбена индустрија</t>
  </si>
  <si>
    <t>Текстилна индустрија и производство на облека и обувки</t>
  </si>
  <si>
    <t>Хемиска индустрија, производство на градежни материјали, производство и преработка на горива, фармацевтска индустрија</t>
  </si>
  <si>
    <t>Производство на метали, машини, алати и опрема</t>
  </si>
  <si>
    <t>Останата преработувачка индустрија</t>
  </si>
  <si>
    <t>Дејности на домаќинствата како работодавачи, дејности на домаќинствата кои произведуваат разновидна стока и вршат различни услуги за сопствени потреби</t>
  </si>
  <si>
    <t>Снабдување со електрична енергија, гас, пареа и климатизација</t>
  </si>
  <si>
    <t>Транспорт и складирање</t>
  </si>
  <si>
    <t>Објекти за сместување и сервисни дејности со храна</t>
  </si>
  <si>
    <t>Информации и комуникации</t>
  </si>
  <si>
    <t>Финансиски дејности и дејности на осигурување</t>
  </si>
  <si>
    <t>Дејности во врска со недвижен имот</t>
  </si>
  <si>
    <t>Стручни, научни и технички дејности</t>
  </si>
  <si>
    <t>Јавна управа и одбрана, задолжително социјално осигурување</t>
  </si>
  <si>
    <t>Дејности на здравствена и социјална заштита</t>
  </si>
  <si>
    <t>Уметност, забава и рекреација</t>
  </si>
  <si>
    <t>Други услужни дејности</t>
  </si>
  <si>
    <t>Трговци поединци и физички лица кои не се сметаат за трговци</t>
  </si>
  <si>
    <t>Дејности на екстериторијални организации и тела</t>
  </si>
  <si>
    <t>Проверка Вкупно</t>
  </si>
  <si>
    <t>Вложувања во финансиски средствa расположливи за продажба</t>
  </si>
  <si>
    <t>ВРЕДНОСТ НА ОБЕЗБЕДУВАЊЕТО (ОБЈЕКТИВНА ВРЕДНОСТ) ЗЕМЕНО ЗА ЗАШТИТА НА КРЕДИТНИОТ РИЗИК</t>
  </si>
  <si>
    <t>КОНЦЕНТРАЦИЈА НА КРЕДИТЕН РИЗИК ПО СЕКТОРИ И ДЕЈНОСТИ</t>
  </si>
  <si>
    <t>КОНЦЕНТРАЦИЈА НА КРЕДИТНИОТ РИЗИК ПО ГЕОГРАФСКА ЛОКАЦИЈА</t>
  </si>
  <si>
    <t>Географска локација</t>
  </si>
  <si>
    <t>Република Северна Македонија</t>
  </si>
  <si>
    <t>Земји-Членки на Европската Унија</t>
  </si>
  <si>
    <t>Европа (останато)</t>
  </si>
  <si>
    <t>Земји-Членки на ОЕЦД (без европските земји членки на ОЕЦД)</t>
  </si>
  <si>
    <t>Останато</t>
  </si>
  <si>
    <t>(Изложеноста која претставува повеќе од 10% од вкупната кредитна изложеност)</t>
  </si>
  <si>
    <t>Финансиски средства</t>
  </si>
  <si>
    <t>Финансиски средства по објективна вредност преку билансот на успех, определени како такви при почетното признавање</t>
  </si>
  <si>
    <t>Вкупно финансиски средства</t>
  </si>
  <si>
    <t>Финансиски обврски</t>
  </si>
  <si>
    <t>Вонбилансна актива</t>
  </si>
  <si>
    <t>Вонбилансна пасива</t>
  </si>
  <si>
    <t>Рочна неусогласеност</t>
  </si>
  <si>
    <t>Финансиски обврски по објективна вредност преку билансот на успех, определени како такви при почетното признавање</t>
  </si>
  <si>
    <t>Вложувања во придружени друштва</t>
  </si>
  <si>
    <t xml:space="preserve">Издадени должнички хартии од вредност </t>
  </si>
  <si>
    <t>Вонбилансни ставки</t>
  </si>
  <si>
    <t>Вкупно финансиски обврски</t>
  </si>
  <si>
    <t>до 1 месец</t>
  </si>
  <si>
    <t>од 1 до 3 месеци</t>
  </si>
  <si>
    <t>од 3 до 12 месеци</t>
  </si>
  <si>
    <t>од 1 до 2 години</t>
  </si>
  <si>
    <t>од 2 до 5 години</t>
  </si>
  <si>
    <t>над 5 години</t>
  </si>
  <si>
    <t xml:space="preserve">Дериватни средства чувани за управување со ризик </t>
  </si>
  <si>
    <t xml:space="preserve">Побарувања за данок на добивка (тековен) </t>
  </si>
  <si>
    <t xml:space="preserve">Обврски за данок на добивка (тековен) </t>
  </si>
  <si>
    <t>РИЗИК НА ЛИКВИДНОСТ</t>
  </si>
  <si>
    <t>Дериватни обврски чувани за управување-со ризик</t>
  </si>
  <si>
    <t>Сопствени акции</t>
  </si>
  <si>
    <t>Вкупно капиталn и резерви</t>
  </si>
  <si>
    <t>Вкупно обврски и капитал и резерви</t>
  </si>
  <si>
    <t>Финансиски средства по објективна вредност преку билансот на успех определени како такви при почетното признавање</t>
  </si>
  <si>
    <t>Вложувања во придружени друштва (сметководствено се евидентираат според методот на главнина}</t>
  </si>
  <si>
    <t>Нето-nприходи/(расходи) од курсни разлики</t>
  </si>
  <si>
    <t>Останати nприходи од дејноста</t>
  </si>
  <si>
    <t>Загуба поради оштетување на нефинансиските средства , на нето-основа</t>
  </si>
  <si>
    <t>Нето-приходи/(расходи) од камата</t>
  </si>
  <si>
    <t>Нето-приходи/(расходи) од провизии и надомести</t>
  </si>
  <si>
    <t>Добивка/(загуба) пред оданочување</t>
  </si>
  <si>
    <t>Добивка/(загуба) за финансиската година од непрекинато работење</t>
  </si>
  <si>
    <t>Добивка/(загуба) за финансиската година</t>
  </si>
  <si>
    <t>Добивка/(загуба) за финансиската година, којашто им припаѓа на :</t>
  </si>
  <si>
    <t>Останати nприливи од финансирањето</t>
  </si>
  <si>
    <t>Ефект од курсните разлики на nпаричните средства и паричните еквиваленти</t>
  </si>
  <si>
    <t>Нето-зголемување/(намалување) на паричните средства и паричните еквиваленти</t>
  </si>
  <si>
    <t>загуба поради оштетување на нефинансиските средства, на нето основа</t>
  </si>
  <si>
    <t>Приливи од продажбата на нематеријалните средства</t>
  </si>
  <si>
    <t>(Oтелaтa на издадените субординирани обврски)</t>
  </si>
  <si>
    <t>Корпоративни гаранции (освен банкарски и од друштва за осигурување)</t>
  </si>
  <si>
    <t>Нерезидентни</t>
  </si>
  <si>
    <t>Снабдување со вода, отстранување на отпадни води, управување со отпади дејности за санација на околината</t>
  </si>
  <si>
    <t>Трговија на големо и трговија на мало, поправка на моторни возила и мотоцикли</t>
  </si>
  <si>
    <t>Административни и помошни услужни дејности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</si>
</sst>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_)\ _€_ ;_ * \(#,##0\)\ _€_ ;_ * &quot;-&quot;_)\ _€_ ;_ @_ "/>
  </numFmts>
  <fonts count="22" x14ac:knownFonts="1">
    <font>
      <sz val="11"/>
      <color theme="1"/>
      <name val="Calibri"/>
      <family val="2"/>
      <scheme val="minor"/>
    </font>
    <font>
      <sz val="9"/>
      <color theme="1"/>
      <name val="Arial Nova"/>
      <family val="2"/>
    </font>
    <font>
      <sz val="9"/>
      <color theme="1"/>
      <name val="Arial Nova"/>
      <family val="2"/>
    </font>
    <font>
      <sz val="9"/>
      <color theme="1"/>
      <name val="Arial Nova"/>
      <family val="2"/>
    </font>
    <font>
      <b/>
      <sz val="9"/>
      <color theme="1"/>
      <name val="Arial Nova"/>
      <family val="2"/>
    </font>
    <font>
      <b/>
      <sz val="9"/>
      <name val="Arial Nova"/>
      <family val="2"/>
    </font>
    <font>
      <sz val="9"/>
      <name val="Arial Nova"/>
      <family val="2"/>
    </font>
    <font>
      <i/>
      <sz val="9"/>
      <name val="Arial Nova"/>
      <family val="2"/>
    </font>
    <font>
      <b/>
      <sz val="9"/>
      <color theme="0" tint="-4.9989318521683403E-2"/>
      <name val="Arial Nova"/>
      <family val="2"/>
    </font>
    <font>
      <sz val="7"/>
      <name val="Arial"/>
      <family val="2"/>
    </font>
    <font>
      <sz val="7"/>
      <color rgb="FF666666"/>
      <name val="Arial"/>
      <family val="2"/>
    </font>
    <font>
      <sz val="7"/>
      <color rgb="FF3B3B3B"/>
      <name val="Arial"/>
      <family val="2"/>
    </font>
    <font>
      <sz val="7"/>
      <color rgb="FF7C7C7C"/>
      <name val="Arial"/>
      <family val="2"/>
    </font>
    <font>
      <sz val="7"/>
      <color rgb="FF505050"/>
      <name val="Arial"/>
      <family val="2"/>
    </font>
    <font>
      <b/>
      <sz val="6.5"/>
      <color rgb="FF666666"/>
      <name val="Arial"/>
      <family val="2"/>
    </font>
    <font>
      <sz val="7.5"/>
      <color rgb="FF7C7C7C"/>
      <name val="Arial"/>
      <family val="2"/>
    </font>
    <font>
      <sz val="9"/>
      <color rgb="FF000000"/>
      <name val="Arial Nova"/>
      <family val="2"/>
    </font>
    <font>
      <b/>
      <sz val="9"/>
      <color rgb="FF000000"/>
      <name val="Arial Nova"/>
      <family val="2"/>
    </font>
    <font>
      <b/>
      <i/>
      <sz val="9"/>
      <name val="Arial Nova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DDDC"/>
      </patternFill>
    </fill>
    <fill>
      <patternFill patternType="solid">
        <fgColor rgb="FFE7E6E6"/>
      </patternFill>
    </fill>
    <fill>
      <patternFill patternType="solid">
        <fgColor rgb="FFEFEFEF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165" fontId="6" fillId="0" borderId="0" xfId="0" applyNumberFormat="1" applyFont="1" applyAlignment="1">
      <alignment horizontal="right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8" fillId="2" borderId="0" xfId="0" applyFont="1" applyFill="1" applyAlignment="1">
      <alignment horizontal="centerContinuous"/>
    </xf>
    <xf numFmtId="0" fontId="7" fillId="0" borderId="11" xfId="0" applyFont="1" applyBorder="1" applyAlignment="1">
      <alignment horizontal="centerContinuous" vertical="top"/>
    </xf>
    <xf numFmtId="0" fontId="6" fillId="0" borderId="12" xfId="0" applyFont="1" applyBorder="1" applyAlignment="1">
      <alignment horizontal="centerContinuous" vertical="top"/>
    </xf>
    <xf numFmtId="0" fontId="6" fillId="0" borderId="12" xfId="0" applyFont="1" applyBorder="1" applyAlignment="1">
      <alignment horizontal="center" vertical="center"/>
    </xf>
    <xf numFmtId="3" fontId="3" fillId="0" borderId="0" xfId="0" applyNumberFormat="1" applyFont="1" applyAlignment="1">
      <alignment vertical="top"/>
    </xf>
    <xf numFmtId="0" fontId="8" fillId="2" borderId="0" xfId="0" applyFont="1" applyFill="1" applyAlignment="1">
      <alignment horizontal="center"/>
    </xf>
    <xf numFmtId="165" fontId="6" fillId="0" borderId="9" xfId="0" applyNumberFormat="1" applyFont="1" applyBorder="1" applyAlignment="1">
      <alignment horizontal="right" vertical="center"/>
    </xf>
    <xf numFmtId="165" fontId="6" fillId="0" borderId="4" xfId="0" applyNumberFormat="1" applyFont="1" applyBorder="1" applyAlignment="1">
      <alignment horizontal="right" vertical="center"/>
    </xf>
    <xf numFmtId="165" fontId="5" fillId="0" borderId="1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165" fontId="5" fillId="0" borderId="12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shrinkToFit="1"/>
    </xf>
    <xf numFmtId="1" fontId="5" fillId="0" borderId="10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1" fontId="11" fillId="0" borderId="0" xfId="0" applyNumberFormat="1" applyFont="1" applyAlignment="1">
      <alignment vertical="center" shrinkToFit="1"/>
    </xf>
    <xf numFmtId="1" fontId="13" fillId="0" borderId="0" xfId="0" applyNumberFormat="1" applyFont="1" applyAlignment="1">
      <alignment vertical="top" shrinkToFit="1"/>
    </xf>
    <xf numFmtId="1" fontId="10" fillId="0" borderId="0" xfId="0" applyNumberFormat="1" applyFont="1" applyAlignment="1">
      <alignment vertical="top" shrinkToFit="1"/>
    </xf>
    <xf numFmtId="164" fontId="10" fillId="0" borderId="0" xfId="0" applyNumberFormat="1" applyFont="1" applyAlignment="1">
      <alignment vertical="top" shrinkToFit="1"/>
    </xf>
    <xf numFmtId="1" fontId="12" fillId="0" borderId="0" xfId="0" applyNumberFormat="1" applyFont="1" applyAlignment="1">
      <alignment vertical="top" shrinkToFit="1"/>
    </xf>
    <xf numFmtId="1" fontId="14" fillId="0" borderId="0" xfId="0" applyNumberFormat="1" applyFont="1" applyAlignment="1">
      <alignment vertical="top" shrinkToFit="1"/>
    </xf>
    <xf numFmtId="1" fontId="15" fillId="0" borderId="0" xfId="0" applyNumberFormat="1" applyFont="1" applyAlignment="1">
      <alignment vertical="top" shrinkToFi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49" fontId="5" fillId="0" borderId="9" xfId="0" applyNumberFormat="1" applyFont="1" applyBorder="1" applyAlignment="1">
      <alignment horizontal="center" shrinkToFit="1"/>
    </xf>
    <xf numFmtId="49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vertical="top"/>
    </xf>
    <xf numFmtId="49" fontId="5" fillId="0" borderId="10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0" fontId="6" fillId="0" borderId="16" xfId="0" applyFont="1" applyBorder="1" applyAlignment="1">
      <alignment horizontal="centerContinuous" vertical="top"/>
    </xf>
    <xf numFmtId="14" fontId="6" fillId="0" borderId="1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Continuous" vertical="center"/>
    </xf>
    <xf numFmtId="0" fontId="3" fillId="0" borderId="12" xfId="0" applyFont="1" applyBorder="1" applyAlignment="1">
      <alignment horizontal="centerContinuous" vertical="center"/>
    </xf>
    <xf numFmtId="0" fontId="8" fillId="2" borderId="0" xfId="0" applyFont="1" applyFill="1" applyAlignment="1">
      <alignment horizontal="center" vertical="center"/>
    </xf>
    <xf numFmtId="165" fontId="6" fillId="3" borderId="0" xfId="0" applyNumberFormat="1" applyFont="1" applyFill="1" applyAlignment="1">
      <alignment horizontal="right" vertical="center"/>
    </xf>
    <xf numFmtId="165" fontId="6" fillId="3" borderId="9" xfId="0" applyNumberFormat="1" applyFont="1" applyFill="1" applyBorder="1" applyAlignment="1">
      <alignment horizontal="right" vertical="center"/>
    </xf>
    <xf numFmtId="165" fontId="6" fillId="3" borderId="4" xfId="0" applyNumberFormat="1" applyFont="1" applyFill="1" applyBorder="1" applyAlignment="1">
      <alignment horizontal="right" vertical="center"/>
    </xf>
    <xf numFmtId="165" fontId="6" fillId="3" borderId="2" xfId="0" applyNumberFormat="1" applyFont="1" applyFill="1" applyBorder="1" applyAlignment="1">
      <alignment horizontal="right" vertical="center"/>
    </xf>
    <xf numFmtId="165" fontId="6" fillId="3" borderId="8" xfId="0" applyNumberFormat="1" applyFont="1" applyFill="1" applyBorder="1" applyAlignment="1">
      <alignment horizontal="right" vertical="center"/>
    </xf>
    <xf numFmtId="165" fontId="6" fillId="3" borderId="3" xfId="0" applyNumberFormat="1" applyFont="1" applyFill="1" applyBorder="1" applyAlignment="1">
      <alignment horizontal="right" vertical="center"/>
    </xf>
    <xf numFmtId="165" fontId="6" fillId="3" borderId="5" xfId="0" applyNumberFormat="1" applyFont="1" applyFill="1" applyBorder="1" applyAlignment="1">
      <alignment horizontal="right" vertical="center"/>
    </xf>
    <xf numFmtId="165" fontId="6" fillId="3" borderId="10" xfId="0" applyNumberFormat="1" applyFont="1" applyFill="1" applyBorder="1" applyAlignment="1">
      <alignment horizontal="right" vertical="center"/>
    </xf>
    <xf numFmtId="165" fontId="6" fillId="3" borderId="7" xfId="0" applyNumberFormat="1" applyFont="1" applyFill="1" applyBorder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6" fillId="3" borderId="9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5" fontId="5" fillId="0" borderId="8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165" fontId="6" fillId="3" borderId="11" xfId="0" applyNumberFormat="1" applyFont="1" applyFill="1" applyBorder="1" applyAlignment="1">
      <alignment horizontal="right" vertical="center"/>
    </xf>
    <xf numFmtId="165" fontId="6" fillId="3" borderId="1" xfId="0" applyNumberFormat="1" applyFont="1" applyFill="1" applyBorder="1" applyAlignment="1">
      <alignment horizontal="right" vertical="center"/>
    </xf>
    <xf numFmtId="165" fontId="6" fillId="3" borderId="12" xfId="0" applyNumberFormat="1" applyFont="1" applyFill="1" applyBorder="1" applyAlignment="1">
      <alignment horizontal="right" vertical="center"/>
    </xf>
    <xf numFmtId="165" fontId="6" fillId="3" borderId="6" xfId="0" applyNumberFormat="1" applyFont="1" applyFill="1" applyBorder="1" applyAlignment="1">
      <alignment horizontal="right" vertical="center"/>
    </xf>
    <xf numFmtId="165" fontId="5" fillId="0" borderId="14" xfId="0" applyNumberFormat="1" applyFont="1" applyBorder="1" applyAlignment="1">
      <alignment horizontal="right" vertical="center"/>
    </xf>
    <xf numFmtId="165" fontId="5" fillId="0" borderId="13" xfId="0" applyNumberFormat="1" applyFont="1" applyBorder="1" applyAlignment="1">
      <alignment horizontal="right" vertical="center"/>
    </xf>
    <xf numFmtId="165" fontId="5" fillId="0" borderId="15" xfId="0" applyNumberFormat="1" applyFont="1" applyBorder="1" applyAlignment="1">
      <alignment horizontal="right" vertical="center"/>
    </xf>
    <xf numFmtId="0" fontId="2" fillId="0" borderId="0" xfId="0" applyFont="1"/>
    <xf numFmtId="0" fontId="4" fillId="0" borderId="0" xfId="0" applyFont="1"/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indent="1"/>
    </xf>
    <xf numFmtId="49" fontId="4" fillId="0" borderId="8" xfId="0" applyNumberFormat="1" applyFont="1" applyBorder="1"/>
    <xf numFmtId="49" fontId="4" fillId="0" borderId="9" xfId="0" applyNumberFormat="1" applyFont="1" applyBorder="1"/>
    <xf numFmtId="165" fontId="2" fillId="0" borderId="17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5" fontId="4" fillId="0" borderId="17" xfId="0" applyNumberFormat="1" applyFont="1" applyBorder="1" applyAlignment="1">
      <alignment horizontal="right" vertical="center"/>
    </xf>
    <xf numFmtId="165" fontId="4" fillId="0" borderId="4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Continuous"/>
    </xf>
    <xf numFmtId="165" fontId="4" fillId="0" borderId="5" xfId="0" applyNumberFormat="1" applyFont="1" applyBorder="1" applyAlignment="1">
      <alignment horizontal="right" vertical="center"/>
    </xf>
    <xf numFmtId="165" fontId="4" fillId="0" borderId="11" xfId="0" applyNumberFormat="1" applyFont="1" applyBorder="1" applyAlignment="1">
      <alignment horizontal="right" vertical="center"/>
    </xf>
    <xf numFmtId="165" fontId="4" fillId="0" borderId="12" xfId="0" applyNumberFormat="1" applyFont="1" applyBorder="1" applyAlignment="1">
      <alignment horizontal="right" vertical="center"/>
    </xf>
    <xf numFmtId="0" fontId="2" fillId="0" borderId="4" xfId="0" applyFont="1" applyBorder="1"/>
    <xf numFmtId="0" fontId="2" fillId="0" borderId="18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165" fontId="2" fillId="0" borderId="9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49" fontId="2" fillId="0" borderId="9" xfId="0" applyNumberFormat="1" applyFont="1" applyBorder="1"/>
    <xf numFmtId="49" fontId="4" fillId="0" borderId="10" xfId="0" applyNumberFormat="1" applyFont="1" applyBorder="1"/>
    <xf numFmtId="165" fontId="2" fillId="0" borderId="8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0" xfId="0" applyFont="1" applyAlignment="1">
      <alignment wrapText="1"/>
    </xf>
    <xf numFmtId="165" fontId="2" fillId="0" borderId="2" xfId="0" applyNumberFormat="1" applyFont="1" applyBorder="1" applyAlignment="1">
      <alignment horizontal="right" vertical="center"/>
    </xf>
    <xf numFmtId="165" fontId="2" fillId="0" borderId="18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5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6" fillId="4" borderId="11" xfId="0" applyFont="1" applyFill="1" applyBorder="1" applyAlignment="1">
      <alignment horizontal="centerContinuous" vertical="center" wrapText="1"/>
    </xf>
    <xf numFmtId="0" fontId="2" fillId="4" borderId="12" xfId="0" applyFont="1" applyFill="1" applyBorder="1" applyAlignment="1">
      <alignment horizontal="centerContinuous" vertical="center" wrapText="1"/>
    </xf>
    <xf numFmtId="165" fontId="17" fillId="0" borderId="9" xfId="0" applyNumberFormat="1" applyFont="1" applyBorder="1" applyAlignment="1">
      <alignment horizontal="right" vertical="center"/>
    </xf>
    <xf numFmtId="165" fontId="17" fillId="0" borderId="10" xfId="0" applyNumberFormat="1" applyFont="1" applyBorder="1" applyAlignment="1">
      <alignment horizontal="right" vertical="center"/>
    </xf>
    <xf numFmtId="165" fontId="16" fillId="0" borderId="9" xfId="0" applyNumberFormat="1" applyFont="1" applyBorder="1" applyAlignment="1">
      <alignment horizontal="right" vertical="center"/>
    </xf>
    <xf numFmtId="165" fontId="5" fillId="0" borderId="10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vertical="top" wrapText="1"/>
    </xf>
    <xf numFmtId="165" fontId="16" fillId="5" borderId="8" xfId="0" applyNumberFormat="1" applyFont="1" applyFill="1" applyBorder="1" applyAlignment="1">
      <alignment horizontal="right" vertical="center"/>
    </xf>
    <xf numFmtId="165" fontId="6" fillId="5" borderId="8" xfId="0" applyNumberFormat="1" applyFont="1" applyFill="1" applyBorder="1" applyAlignment="1">
      <alignment horizontal="right" vertical="center"/>
    </xf>
    <xf numFmtId="0" fontId="6" fillId="0" borderId="10" xfId="0" applyFont="1" applyBorder="1" applyAlignment="1">
      <alignment vertical="top" wrapText="1"/>
    </xf>
    <xf numFmtId="165" fontId="16" fillId="5" borderId="10" xfId="0" applyNumberFormat="1" applyFont="1" applyFill="1" applyBorder="1" applyAlignment="1">
      <alignment horizontal="right" vertical="center"/>
    </xf>
    <xf numFmtId="165" fontId="6" fillId="5" borderId="10" xfId="0" applyNumberFormat="1" applyFont="1" applyFill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vertical="center" wrapText="1"/>
    </xf>
    <xf numFmtId="165" fontId="16" fillId="0" borderId="13" xfId="0" applyNumberFormat="1" applyFont="1" applyBorder="1" applyAlignment="1">
      <alignment horizontal="right" vertical="center"/>
    </xf>
    <xf numFmtId="165" fontId="6" fillId="0" borderId="13" xfId="0" applyNumberFormat="1" applyFont="1" applyBorder="1" applyAlignment="1">
      <alignment horizontal="right" vertical="center"/>
    </xf>
    <xf numFmtId="0" fontId="6" fillId="4" borderId="16" xfId="0" applyFont="1" applyFill="1" applyBorder="1" applyAlignment="1">
      <alignment horizontal="centerContinuous" vertical="center" wrapText="1"/>
    </xf>
    <xf numFmtId="165" fontId="17" fillId="5" borderId="3" xfId="0" applyNumberFormat="1" applyFont="1" applyFill="1" applyBorder="1" applyAlignment="1">
      <alignment horizontal="right" vertical="center"/>
    </xf>
    <xf numFmtId="165" fontId="17" fillId="5" borderId="7" xfId="0" applyNumberFormat="1" applyFont="1" applyFill="1" applyBorder="1" applyAlignment="1">
      <alignment horizontal="right" vertical="center"/>
    </xf>
    <xf numFmtId="165" fontId="17" fillId="0" borderId="15" xfId="0" applyNumberFormat="1" applyFont="1" applyBorder="1" applyAlignment="1">
      <alignment horizontal="right" vertical="center"/>
    </xf>
    <xf numFmtId="0" fontId="2" fillId="4" borderId="19" xfId="0" applyFont="1" applyFill="1" applyBorder="1" applyAlignment="1">
      <alignment horizontal="centerContinuous" vertical="center" wrapText="1"/>
    </xf>
    <xf numFmtId="165" fontId="2" fillId="0" borderId="20" xfId="0" applyNumberFormat="1" applyFont="1" applyBorder="1" applyAlignment="1">
      <alignment horizontal="right" vertical="center"/>
    </xf>
    <xf numFmtId="165" fontId="16" fillId="5" borderId="20" xfId="0" applyNumberFormat="1" applyFont="1" applyFill="1" applyBorder="1" applyAlignment="1">
      <alignment horizontal="right" vertical="center"/>
    </xf>
    <xf numFmtId="165" fontId="16" fillId="5" borderId="21" xfId="0" applyNumberFormat="1" applyFont="1" applyFill="1" applyBorder="1" applyAlignment="1">
      <alignment horizontal="right" vertical="center"/>
    </xf>
    <xf numFmtId="165" fontId="2" fillId="0" borderId="23" xfId="0" applyNumberFormat="1" applyFont="1" applyBorder="1" applyAlignment="1">
      <alignment horizontal="right" vertical="center"/>
    </xf>
    <xf numFmtId="165" fontId="16" fillId="0" borderId="23" xfId="0" applyNumberFormat="1" applyFont="1" applyBorder="1" applyAlignment="1">
      <alignment horizontal="right" vertical="center"/>
    </xf>
    <xf numFmtId="165" fontId="16" fillId="0" borderId="24" xfId="0" applyNumberFormat="1" applyFont="1" applyBorder="1" applyAlignment="1">
      <alignment horizontal="right" vertical="center"/>
    </xf>
    <xf numFmtId="165" fontId="17" fillId="0" borderId="21" xfId="0" applyNumberFormat="1" applyFont="1" applyBorder="1" applyAlignment="1">
      <alignment horizontal="right" vertical="center"/>
    </xf>
    <xf numFmtId="165" fontId="2" fillId="0" borderId="26" xfId="0" applyNumberFormat="1" applyFont="1" applyBorder="1" applyAlignment="1">
      <alignment horizontal="right" vertical="center"/>
    </xf>
    <xf numFmtId="165" fontId="17" fillId="5" borderId="26" xfId="0" applyNumberFormat="1" applyFont="1" applyFill="1" applyBorder="1" applyAlignment="1">
      <alignment horizontal="right" vertical="center"/>
    </xf>
    <xf numFmtId="165" fontId="17" fillId="5" borderId="27" xfId="0" applyNumberFormat="1" applyFont="1" applyFill="1" applyBorder="1" applyAlignment="1">
      <alignment horizontal="right" vertical="center"/>
    </xf>
    <xf numFmtId="165" fontId="2" fillId="0" borderId="28" xfId="0" applyNumberFormat="1" applyFont="1" applyBorder="1" applyAlignment="1">
      <alignment horizontal="right" vertical="center"/>
    </xf>
    <xf numFmtId="165" fontId="17" fillId="0" borderId="28" xfId="0" applyNumberFormat="1" applyFont="1" applyBorder="1" applyAlignment="1">
      <alignment horizontal="right" vertical="center"/>
    </xf>
    <xf numFmtId="165" fontId="17" fillId="0" borderId="29" xfId="0" applyNumberFormat="1" applyFont="1" applyBorder="1" applyAlignment="1">
      <alignment horizontal="right" vertical="center"/>
    </xf>
    <xf numFmtId="165" fontId="17" fillId="0" borderId="27" xfId="0" applyNumberFormat="1" applyFont="1" applyBorder="1" applyAlignment="1">
      <alignment horizontal="right" vertical="center"/>
    </xf>
    <xf numFmtId="165" fontId="2" fillId="0" borderId="0" xfId="0" applyNumberFormat="1" applyFont="1" applyAlignment="1">
      <alignment wrapText="1"/>
    </xf>
    <xf numFmtId="0" fontId="18" fillId="0" borderId="30" xfId="0" applyFont="1" applyBorder="1" applyAlignment="1">
      <alignment vertical="top" wrapText="1"/>
    </xf>
    <xf numFmtId="165" fontId="6" fillId="0" borderId="30" xfId="0" applyNumberFormat="1" applyFont="1" applyBorder="1" applyAlignment="1">
      <alignment horizontal="right" vertical="center"/>
    </xf>
    <xf numFmtId="165" fontId="16" fillId="0" borderId="30" xfId="0" applyNumberFormat="1" applyFont="1" applyBorder="1" applyAlignment="1">
      <alignment horizontal="right" vertical="center"/>
    </xf>
    <xf numFmtId="165" fontId="16" fillId="0" borderId="31" xfId="0" applyNumberFormat="1" applyFont="1" applyBorder="1" applyAlignment="1">
      <alignment horizontal="right" vertical="center"/>
    </xf>
    <xf numFmtId="165" fontId="17" fillId="0" borderId="32" xfId="0" applyNumberFormat="1" applyFont="1" applyBorder="1" applyAlignment="1">
      <alignment horizontal="right" vertical="center"/>
    </xf>
    <xf numFmtId="0" fontId="2" fillId="4" borderId="16" xfId="0" applyFont="1" applyFill="1" applyBorder="1" applyAlignment="1">
      <alignment horizontal="centerContinuous" vertical="center" wrapText="1"/>
    </xf>
    <xf numFmtId="165" fontId="16" fillId="5" borderId="18" xfId="0" applyNumberFormat="1" applyFont="1" applyFill="1" applyBorder="1" applyAlignment="1">
      <alignment horizontal="right" vertical="center"/>
    </xf>
    <xf numFmtId="165" fontId="16" fillId="5" borderId="6" xfId="0" applyNumberFormat="1" applyFont="1" applyFill="1" applyBorder="1" applyAlignment="1">
      <alignment horizontal="right" vertical="center"/>
    </xf>
    <xf numFmtId="165" fontId="16" fillId="0" borderId="33" xfId="0" applyNumberFormat="1" applyFont="1" applyBorder="1" applyAlignment="1">
      <alignment horizontal="right" vertical="center"/>
    </xf>
    <xf numFmtId="165" fontId="2" fillId="0" borderId="35" xfId="0" applyNumberFormat="1" applyFont="1" applyBorder="1" applyAlignment="1">
      <alignment horizontal="right" vertical="center"/>
    </xf>
    <xf numFmtId="165" fontId="17" fillId="5" borderId="35" xfId="0" applyNumberFormat="1" applyFont="1" applyFill="1" applyBorder="1" applyAlignment="1">
      <alignment horizontal="right" vertical="center"/>
    </xf>
    <xf numFmtId="165" fontId="17" fillId="5" borderId="36" xfId="0" applyNumberFormat="1" applyFont="1" applyFill="1" applyBorder="1" applyAlignment="1">
      <alignment horizontal="right" vertical="center"/>
    </xf>
    <xf numFmtId="165" fontId="17" fillId="0" borderId="37" xfId="0" applyNumberFormat="1" applyFont="1" applyBorder="1" applyAlignment="1">
      <alignment horizontal="right" vertical="center"/>
    </xf>
    <xf numFmtId="165" fontId="2" fillId="0" borderId="38" xfId="0" applyNumberFormat="1" applyFont="1" applyBorder="1" applyAlignment="1">
      <alignment horizontal="right" vertical="center"/>
    </xf>
    <xf numFmtId="165" fontId="17" fillId="0" borderId="38" xfId="0" applyNumberFormat="1" applyFont="1" applyBorder="1" applyAlignment="1">
      <alignment horizontal="right" vertical="center"/>
    </xf>
    <xf numFmtId="165" fontId="17" fillId="0" borderId="39" xfId="0" applyNumberFormat="1" applyFont="1" applyBorder="1" applyAlignment="1">
      <alignment horizontal="right" vertical="center"/>
    </xf>
    <xf numFmtId="165" fontId="17" fillId="0" borderId="36" xfId="0" applyNumberFormat="1" applyFont="1" applyBorder="1" applyAlignment="1">
      <alignment horizontal="right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Continuous" vertical="center" wrapText="1"/>
    </xf>
    <xf numFmtId="165" fontId="17" fillId="0" borderId="30" xfId="0" applyNumberFormat="1" applyFont="1" applyBorder="1" applyAlignment="1">
      <alignment horizontal="right" vertical="center"/>
    </xf>
    <xf numFmtId="0" fontId="20" fillId="0" borderId="0" xfId="0" applyFont="1"/>
    <xf numFmtId="3" fontId="21" fillId="0" borderId="0" xfId="0" applyNumberFormat="1" applyFont="1" applyAlignment="1">
      <alignment shrinkToFi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indent="2"/>
    </xf>
    <xf numFmtId="165" fontId="6" fillId="6" borderId="0" xfId="0" applyNumberFormat="1" applyFont="1" applyFill="1" applyAlignment="1">
      <alignment horizontal="right" vertical="center"/>
    </xf>
    <xf numFmtId="165" fontId="16" fillId="6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/>
    </xf>
    <xf numFmtId="0" fontId="6" fillId="0" borderId="11" xfId="0" applyFont="1" applyBorder="1" applyAlignment="1">
      <alignment horizontal="centerContinuous" vertical="center"/>
    </xf>
    <xf numFmtId="0" fontId="2" fillId="0" borderId="16" xfId="0" applyFont="1" applyBorder="1" applyAlignment="1">
      <alignment horizontal="centerContinuous" vertical="center"/>
    </xf>
    <xf numFmtId="0" fontId="2" fillId="0" borderId="12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top"/>
    </xf>
    <xf numFmtId="0" fontId="2" fillId="0" borderId="16" xfId="0" applyFont="1" applyBorder="1" applyAlignment="1">
      <alignment horizontal="centerContinuous" vertical="top"/>
    </xf>
    <xf numFmtId="0" fontId="2" fillId="0" borderId="12" xfId="0" applyFont="1" applyBorder="1" applyAlignment="1">
      <alignment horizontal="centerContinuous" vertical="top"/>
    </xf>
    <xf numFmtId="0" fontId="6" fillId="0" borderId="11" xfId="0" applyFont="1" applyBorder="1" applyAlignment="1">
      <alignment horizontal="centerContinuous"/>
    </xf>
    <xf numFmtId="0" fontId="6" fillId="0" borderId="16" xfId="0" applyFont="1" applyBorder="1" applyAlignment="1">
      <alignment horizontal="centerContinuous"/>
    </xf>
    <xf numFmtId="0" fontId="6" fillId="0" borderId="12" xfId="0" applyFont="1" applyBorder="1" applyAlignment="1">
      <alignment horizontal="centerContinuous"/>
    </xf>
    <xf numFmtId="0" fontId="2" fillId="0" borderId="17" xfId="0" applyFont="1" applyBorder="1" applyAlignment="1">
      <alignment vertical="top"/>
    </xf>
    <xf numFmtId="165" fontId="6" fillId="6" borderId="17" xfId="0" applyNumberFormat="1" applyFont="1" applyFill="1" applyBorder="1" applyAlignment="1">
      <alignment horizontal="right" vertical="center"/>
    </xf>
    <xf numFmtId="165" fontId="20" fillId="0" borderId="5" xfId="0" applyNumberFormat="1" applyFont="1" applyBorder="1" applyAlignment="1">
      <alignment horizontal="right" vertical="center"/>
    </xf>
    <xf numFmtId="165" fontId="20" fillId="0" borderId="6" xfId="0" applyNumberFormat="1" applyFont="1" applyBorder="1" applyAlignment="1">
      <alignment horizontal="right" vertical="center"/>
    </xf>
    <xf numFmtId="165" fontId="21" fillId="0" borderId="6" xfId="0" applyNumberFormat="1" applyFont="1" applyBorder="1" applyAlignment="1">
      <alignment horizontal="right" vertical="center"/>
    </xf>
    <xf numFmtId="0" fontId="2" fillId="0" borderId="7" xfId="0" applyFont="1" applyBorder="1"/>
    <xf numFmtId="0" fontId="6" fillId="0" borderId="9" xfId="0" applyFont="1" applyBorder="1" applyAlignment="1">
      <alignment vertical="top"/>
    </xf>
    <xf numFmtId="165" fontId="6" fillId="6" borderId="9" xfId="0" applyNumberFormat="1" applyFont="1" applyFill="1" applyBorder="1" applyAlignment="1">
      <alignment horizontal="right" vertical="center"/>
    </xf>
    <xf numFmtId="165" fontId="20" fillId="0" borderId="10" xfId="0" applyNumberFormat="1" applyFont="1" applyBorder="1" applyAlignment="1">
      <alignment horizontal="right" vertical="center"/>
    </xf>
    <xf numFmtId="165" fontId="16" fillId="6" borderId="9" xfId="0" applyNumberFormat="1" applyFont="1" applyFill="1" applyBorder="1" applyAlignment="1">
      <alignment horizontal="right" vertical="center"/>
    </xf>
    <xf numFmtId="165" fontId="21" fillId="0" borderId="10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vertical="top"/>
    </xf>
    <xf numFmtId="165" fontId="2" fillId="6" borderId="9" xfId="0" applyNumberFormat="1" applyFont="1" applyFill="1" applyBorder="1" applyAlignment="1">
      <alignment horizontal="right" vertical="center"/>
    </xf>
    <xf numFmtId="165" fontId="6" fillId="6" borderId="42" xfId="0" applyNumberFormat="1" applyFont="1" applyFill="1" applyBorder="1" applyAlignment="1">
      <alignment horizontal="right" vertical="center"/>
    </xf>
    <xf numFmtId="165" fontId="6" fillId="6" borderId="41" xfId="0" applyNumberFormat="1" applyFont="1" applyFill="1" applyBorder="1" applyAlignment="1">
      <alignment horizontal="right" vertical="center"/>
    </xf>
    <xf numFmtId="165" fontId="16" fillId="6" borderId="41" xfId="0" applyNumberFormat="1" applyFont="1" applyFill="1" applyBorder="1" applyAlignment="1">
      <alignment horizontal="right" vertical="center"/>
    </xf>
    <xf numFmtId="165" fontId="16" fillId="6" borderId="43" xfId="0" applyNumberFormat="1" applyFont="1" applyFill="1" applyBorder="1" applyAlignment="1">
      <alignment horizontal="right" vertical="center"/>
    </xf>
    <xf numFmtId="165" fontId="6" fillId="6" borderId="43" xfId="0" applyNumberFormat="1" applyFont="1" applyFill="1" applyBorder="1" applyAlignment="1">
      <alignment horizontal="right" vertical="center"/>
    </xf>
    <xf numFmtId="0" fontId="2" fillId="0" borderId="44" xfId="0" applyFont="1" applyBorder="1"/>
    <xf numFmtId="0" fontId="6" fillId="0" borderId="19" xfId="0" applyFont="1" applyBorder="1" applyAlignment="1">
      <alignment horizontal="centerContinuous"/>
    </xf>
    <xf numFmtId="0" fontId="2" fillId="0" borderId="45" xfId="0" applyFont="1" applyBorder="1" applyAlignment="1">
      <alignment vertical="top"/>
    </xf>
    <xf numFmtId="165" fontId="2" fillId="0" borderId="45" xfId="0" applyNumberFormat="1" applyFont="1" applyBorder="1" applyAlignment="1">
      <alignment horizontal="right" vertical="center"/>
    </xf>
    <xf numFmtId="165" fontId="16" fillId="6" borderId="45" xfId="0" applyNumberFormat="1" applyFont="1" applyFill="1" applyBorder="1" applyAlignment="1">
      <alignment horizontal="right" vertical="center"/>
    </xf>
    <xf numFmtId="165" fontId="6" fillId="6" borderId="45" xfId="0" applyNumberFormat="1" applyFont="1" applyFill="1" applyBorder="1" applyAlignment="1">
      <alignment horizontal="right" vertical="center"/>
    </xf>
    <xf numFmtId="165" fontId="16" fillId="6" borderId="46" xfId="0" applyNumberFormat="1" applyFont="1" applyFill="1" applyBorder="1" applyAlignment="1">
      <alignment horizontal="right" vertical="center"/>
    </xf>
    <xf numFmtId="165" fontId="21" fillId="0" borderId="47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2" fillId="0" borderId="12" xfId="0" applyFont="1" applyBorder="1"/>
    <xf numFmtId="0" fontId="6" fillId="0" borderId="25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165" fontId="5" fillId="0" borderId="28" xfId="0" applyNumberFormat="1" applyFont="1" applyBorder="1" applyAlignment="1">
      <alignment horizontal="right" vertical="center"/>
    </xf>
    <xf numFmtId="165" fontId="17" fillId="0" borderId="48" xfId="0" applyNumberFormat="1" applyFont="1" applyBorder="1" applyAlignment="1">
      <alignment horizontal="right" vertical="center"/>
    </xf>
    <xf numFmtId="165" fontId="21" fillId="0" borderId="27" xfId="0" applyNumberFormat="1" applyFont="1" applyBorder="1" applyAlignment="1">
      <alignment horizontal="right" vertical="center"/>
    </xf>
    <xf numFmtId="0" fontId="6" fillId="0" borderId="34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165" fontId="5" fillId="0" borderId="38" xfId="0" applyNumberFormat="1" applyFont="1" applyBorder="1" applyAlignment="1">
      <alignment horizontal="right" vertical="center"/>
    </xf>
    <xf numFmtId="165" fontId="19" fillId="0" borderId="49" xfId="0" applyNumberFormat="1" applyFont="1" applyBorder="1" applyAlignment="1">
      <alignment horizontal="right" vertical="center"/>
    </xf>
    <xf numFmtId="165" fontId="21" fillId="0" borderId="36" xfId="0" applyNumberFormat="1" applyFont="1" applyBorder="1" applyAlignment="1">
      <alignment horizontal="right" vertical="center"/>
    </xf>
    <xf numFmtId="165" fontId="2" fillId="0" borderId="0" xfId="0" applyNumberFormat="1" applyFont="1"/>
    <xf numFmtId="0" fontId="7" fillId="0" borderId="1" xfId="0" applyFont="1" applyBorder="1" applyAlignment="1">
      <alignment horizontal="center" vertical="center"/>
    </xf>
    <xf numFmtId="165" fontId="2" fillId="0" borderId="13" xfId="0" applyNumberFormat="1" applyFont="1" applyBorder="1" applyAlignment="1">
      <alignment horizontal="right" vertical="center"/>
    </xf>
    <xf numFmtId="165" fontId="4" fillId="0" borderId="52" xfId="0" applyNumberFormat="1" applyFont="1" applyBorder="1"/>
    <xf numFmtId="165" fontId="4" fillId="0" borderId="53" xfId="0" applyNumberFormat="1" applyFont="1" applyBorder="1"/>
    <xf numFmtId="165" fontId="4" fillId="0" borderId="54" xfId="0" applyNumberFormat="1" applyFont="1" applyBorder="1"/>
    <xf numFmtId="0" fontId="5" fillId="0" borderId="17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5" fillId="0" borderId="9" xfId="0" applyFont="1" applyBorder="1" applyAlignment="1">
      <alignment wrapText="1"/>
    </xf>
    <xf numFmtId="0" fontId="4" fillId="0" borderId="50" xfId="0" applyFont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5" fontId="4" fillId="0" borderId="13" xfId="0" applyNumberFormat="1" applyFont="1" applyBorder="1" applyAlignment="1">
      <alignment horizontal="right" vertical="center"/>
    </xf>
    <xf numFmtId="0" fontId="18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vertical="top"/>
    </xf>
    <xf numFmtId="165" fontId="4" fillId="0" borderId="15" xfId="0" applyNumberFormat="1" applyFont="1" applyBorder="1" applyAlignment="1">
      <alignment horizontal="right" vertical="center"/>
    </xf>
    <xf numFmtId="165" fontId="4" fillId="0" borderId="55" xfId="0" applyNumberFormat="1" applyFont="1" applyBorder="1"/>
    <xf numFmtId="0" fontId="7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vertical="top"/>
    </xf>
    <xf numFmtId="165" fontId="6" fillId="0" borderId="22" xfId="0" applyNumberFormat="1" applyFont="1" applyBorder="1" applyAlignment="1">
      <alignment horizontal="right" vertical="center"/>
    </xf>
    <xf numFmtId="165" fontId="2" fillId="0" borderId="24" xfId="0" applyNumberFormat="1" applyFont="1" applyBorder="1" applyAlignment="1">
      <alignment horizontal="right" vertical="center"/>
    </xf>
    <xf numFmtId="165" fontId="4" fillId="0" borderId="56" xfId="0" applyNumberFormat="1" applyFont="1" applyBorder="1"/>
    <xf numFmtId="0" fontId="6" fillId="0" borderId="1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wrapText="1"/>
    </xf>
    <xf numFmtId="0" fontId="2" fillId="0" borderId="12" xfId="0" applyFont="1" applyBorder="1" applyAlignment="1">
      <alignment horizontal="centerContinuous" wrapText="1"/>
    </xf>
    <xf numFmtId="0" fontId="6" fillId="0" borderId="11" xfId="0" applyFont="1" applyBorder="1" applyAlignment="1">
      <alignment horizontal="centerContinuous" vertical="center" wrapText="1"/>
    </xf>
    <xf numFmtId="0" fontId="2" fillId="0" borderId="16" xfId="0" applyFont="1" applyBorder="1" applyAlignment="1">
      <alignment horizontal="centerContinuous" wrapText="1"/>
    </xf>
    <xf numFmtId="0" fontId="6" fillId="0" borderId="11" xfId="0" applyFont="1" applyBorder="1" applyAlignment="1">
      <alignment horizontal="centerContinuous" vertical="top" wrapText="1"/>
    </xf>
    <xf numFmtId="0" fontId="2" fillId="0" borderId="19" xfId="0" applyFont="1" applyBorder="1" applyAlignment="1">
      <alignment horizontal="centerContinuous" wrapText="1"/>
    </xf>
    <xf numFmtId="0" fontId="5" fillId="0" borderId="16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Continuous" vertical="center" wrapText="1"/>
    </xf>
    <xf numFmtId="0" fontId="4" fillId="0" borderId="12" xfId="0" applyFont="1" applyBorder="1" applyAlignment="1">
      <alignment horizontal="centerContinuous" vertical="center" wrapText="1"/>
    </xf>
    <xf numFmtId="165" fontId="4" fillId="0" borderId="23" xfId="0" applyNumberFormat="1" applyFont="1" applyBorder="1" applyAlignment="1">
      <alignment horizontal="right" vertical="center"/>
    </xf>
    <xf numFmtId="165" fontId="6" fillId="0" borderId="24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65" fontId="4" fillId="0" borderId="57" xfId="0" applyNumberFormat="1" applyFont="1" applyBorder="1"/>
    <xf numFmtId="165" fontId="4" fillId="3" borderId="17" xfId="0" applyNumberFormat="1" applyFont="1" applyFill="1" applyBorder="1" applyAlignment="1">
      <alignment horizontal="right" vertical="center"/>
    </xf>
    <xf numFmtId="165" fontId="4" fillId="3" borderId="8" xfId="0" applyNumberFormat="1" applyFont="1" applyFill="1" applyBorder="1" applyAlignment="1">
      <alignment horizontal="right" vertical="center"/>
    </xf>
    <xf numFmtId="165" fontId="2" fillId="3" borderId="17" xfId="0" applyNumberFormat="1" applyFont="1" applyFill="1" applyBorder="1" applyAlignment="1">
      <alignment horizontal="right" vertical="center"/>
    </xf>
    <xf numFmtId="165" fontId="2" fillId="3" borderId="9" xfId="0" applyNumberFormat="1" applyFont="1" applyFill="1" applyBorder="1" applyAlignment="1">
      <alignment horizontal="right" vertical="center"/>
    </xf>
    <xf numFmtId="165" fontId="4" fillId="3" borderId="9" xfId="0" applyNumberFormat="1" applyFont="1" applyFill="1" applyBorder="1" applyAlignment="1">
      <alignment horizontal="right" vertical="center"/>
    </xf>
    <xf numFmtId="165" fontId="2" fillId="3" borderId="1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165" fontId="4" fillId="0" borderId="42" xfId="0" applyNumberFormat="1" applyFont="1" applyBorder="1" applyAlignment="1">
      <alignment horizontal="right" vertical="center"/>
    </xf>
    <xf numFmtId="165" fontId="4" fillId="0" borderId="41" xfId="0" applyNumberFormat="1" applyFont="1" applyBorder="1" applyAlignment="1">
      <alignment horizontal="right" vertical="center"/>
    </xf>
    <xf numFmtId="165" fontId="2" fillId="0" borderId="58" xfId="0" applyNumberFormat="1" applyFont="1" applyBorder="1" applyAlignment="1">
      <alignment horizontal="right" vertical="center"/>
    </xf>
    <xf numFmtId="165" fontId="2" fillId="0" borderId="53" xfId="0" applyNumberFormat="1" applyFont="1" applyBorder="1" applyAlignment="1">
      <alignment horizontal="right" vertical="center"/>
    </xf>
    <xf numFmtId="165" fontId="2" fillId="0" borderId="42" xfId="0" applyNumberFormat="1" applyFont="1" applyBorder="1" applyAlignment="1">
      <alignment horizontal="right" vertical="center"/>
    </xf>
    <xf numFmtId="165" fontId="2" fillId="0" borderId="41" xfId="0" applyNumberFormat="1" applyFont="1" applyBorder="1" applyAlignment="1">
      <alignment horizontal="right" vertical="center"/>
    </xf>
    <xf numFmtId="165" fontId="4" fillId="0" borderId="1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165" fontId="4" fillId="0" borderId="60" xfId="0" applyNumberFormat="1" applyFont="1" applyBorder="1" applyAlignment="1">
      <alignment horizontal="right" vertical="center"/>
    </xf>
    <xf numFmtId="165" fontId="4" fillId="0" borderId="61" xfId="0" applyNumberFormat="1" applyFont="1" applyBorder="1" applyAlignment="1">
      <alignment horizontal="right" vertical="center"/>
    </xf>
    <xf numFmtId="165" fontId="4" fillId="0" borderId="62" xfId="0" applyNumberFormat="1" applyFont="1" applyBorder="1" applyAlignment="1">
      <alignment horizontal="right" vertical="center"/>
    </xf>
    <xf numFmtId="165" fontId="4" fillId="0" borderId="51" xfId="0" applyNumberFormat="1" applyFont="1" applyBorder="1" applyAlignment="1">
      <alignment horizontal="right" vertical="center"/>
    </xf>
    <xf numFmtId="165" fontId="4" fillId="0" borderId="63" xfId="0" applyNumberFormat="1" applyFont="1" applyBorder="1" applyAlignment="1">
      <alignment horizontal="right" vertical="center"/>
    </xf>
    <xf numFmtId="0" fontId="2" fillId="0" borderId="22" xfId="0" applyFont="1" applyBorder="1" applyAlignment="1">
      <alignment horizontal="center" vertical="center"/>
    </xf>
    <xf numFmtId="165" fontId="4" fillId="0" borderId="64" xfId="0" applyNumberFormat="1" applyFont="1" applyBorder="1" applyAlignment="1">
      <alignment horizontal="right" vertical="center"/>
    </xf>
    <xf numFmtId="165" fontId="2" fillId="0" borderId="56" xfId="0" applyNumberFormat="1" applyFont="1" applyBorder="1" applyAlignment="1">
      <alignment horizontal="right" vertical="center"/>
    </xf>
    <xf numFmtId="165" fontId="2" fillId="0" borderId="64" xfId="0" applyNumberFormat="1" applyFont="1" applyBorder="1" applyAlignment="1">
      <alignment horizontal="right" vertical="center"/>
    </xf>
    <xf numFmtId="165" fontId="4" fillId="0" borderId="21" xfId="0" applyNumberFormat="1" applyFont="1" applyBorder="1" applyAlignment="1">
      <alignment horizontal="right" vertical="center"/>
    </xf>
    <xf numFmtId="165" fontId="2" fillId="0" borderId="65" xfId="0" applyNumberFormat="1" applyFont="1" applyBorder="1" applyAlignment="1">
      <alignment horizontal="right" vertical="center"/>
    </xf>
    <xf numFmtId="165" fontId="2" fillId="0" borderId="66" xfId="0" applyNumberFormat="1" applyFont="1" applyBorder="1" applyAlignment="1">
      <alignment horizontal="right" vertical="center"/>
    </xf>
    <xf numFmtId="165" fontId="2" fillId="0" borderId="67" xfId="0" applyNumberFormat="1" applyFont="1" applyBorder="1" applyAlignment="1">
      <alignment horizontal="right" vertical="center"/>
    </xf>
    <xf numFmtId="165" fontId="4" fillId="0" borderId="68" xfId="0" applyNumberFormat="1" applyFont="1" applyBorder="1" applyAlignment="1">
      <alignment horizontal="right" vertical="center"/>
    </xf>
    <xf numFmtId="165" fontId="2" fillId="0" borderId="14" xfId="0" applyNumberFormat="1" applyFont="1" applyBorder="1" applyAlignment="1">
      <alignment horizontal="right" vertical="center"/>
    </xf>
    <xf numFmtId="165" fontId="4" fillId="0" borderId="69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42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50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6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Continuous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2"/>
  <sheetViews>
    <sheetView showGridLines="0" topLeftCell="A22" workbookViewId="0">
      <selection activeCell="B40" sqref="B40"/>
    </sheetView>
  </sheetViews>
  <sheetFormatPr defaultColWidth="0" defaultRowHeight="12" zeroHeight="1" x14ac:dyDescent="0.2"/>
  <cols>
    <col min="1" max="1" width="9.140625" style="1" customWidth="1"/>
    <col min="2" max="2" width="38.85546875" style="1" bestFit="1" customWidth="1"/>
    <col min="3" max="3" width="8.140625" style="1" bestFit="1" customWidth="1"/>
    <col min="4" max="6" width="15.7109375" style="1" customWidth="1"/>
    <col min="7" max="7" width="9.140625" style="1" customWidth="1"/>
    <col min="8" max="8" width="60" style="1" hidden="1" customWidth="1"/>
    <col min="9" max="16" width="9.140625" style="1" hidden="1" customWidth="1"/>
    <col min="17" max="96" width="0" style="1" hidden="1" customWidth="1"/>
    <col min="97" max="16384" width="9.140625" style="1" hidden="1"/>
  </cols>
  <sheetData>
    <row r="1" spans="2:95" x14ac:dyDescent="0.2"/>
    <row r="2" spans="2:95" x14ac:dyDescent="0.2">
      <c r="B2" s="45" t="s">
        <v>20</v>
      </c>
      <c r="C2" s="13"/>
      <c r="D2" s="13"/>
      <c r="E2" s="13"/>
      <c r="F2" s="8"/>
    </row>
    <row r="3" spans="2:95" customFormat="1" ht="15" x14ac:dyDescent="0.25"/>
    <row r="4" spans="2:95" x14ac:dyDescent="0.2">
      <c r="C4" s="306" t="s">
        <v>16</v>
      </c>
      <c r="D4" s="42" t="s">
        <v>21</v>
      </c>
      <c r="E4" s="43"/>
      <c r="F4" s="4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2:95" x14ac:dyDescent="0.2">
      <c r="C5" s="307"/>
      <c r="D5" s="19">
        <v>2024</v>
      </c>
      <c r="E5" s="11">
        <v>2023</v>
      </c>
      <c r="F5" s="11">
        <v>2022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2:95" x14ac:dyDescent="0.2">
      <c r="B6" s="3" t="s">
        <v>0</v>
      </c>
      <c r="C6" s="20"/>
      <c r="D6" s="46">
        <v>6759161</v>
      </c>
      <c r="E6" s="50">
        <v>5772137</v>
      </c>
      <c r="F6" s="48">
        <v>3416767</v>
      </c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2:95" x14ac:dyDescent="0.2">
      <c r="B7" s="3" t="s">
        <v>2</v>
      </c>
      <c r="C7" s="20"/>
      <c r="D7" s="46">
        <v>-791837</v>
      </c>
      <c r="E7" s="47">
        <v>-559928</v>
      </c>
      <c r="F7" s="48">
        <v>-319542</v>
      </c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2:95" x14ac:dyDescent="0.2">
      <c r="B8" s="316" t="s">
        <v>245</v>
      </c>
      <c r="C8" s="21">
        <v>6</v>
      </c>
      <c r="D8" s="16">
        <v>5967324</v>
      </c>
      <c r="E8" s="17">
        <v>5212209</v>
      </c>
      <c r="F8" s="18">
        <v>3097225</v>
      </c>
      <c r="H8" s="12"/>
    </row>
    <row r="9" spans="2:95" x14ac:dyDescent="0.2">
      <c r="B9" s="3"/>
      <c r="C9" s="21"/>
      <c r="D9" s="46"/>
      <c r="E9" s="47"/>
      <c r="F9" s="48"/>
      <c r="H9" s="12"/>
    </row>
    <row r="10" spans="2:95" x14ac:dyDescent="0.2">
      <c r="B10" s="4" t="s">
        <v>1</v>
      </c>
      <c r="C10" s="21"/>
      <c r="D10" s="46">
        <v>2424697</v>
      </c>
      <c r="E10" s="47">
        <v>2125973</v>
      </c>
      <c r="F10" s="48">
        <v>1909597</v>
      </c>
      <c r="H10" s="12"/>
    </row>
    <row r="11" spans="2:95" x14ac:dyDescent="0.2">
      <c r="B11" s="4" t="s">
        <v>12</v>
      </c>
      <c r="C11" s="21"/>
      <c r="D11" s="46">
        <v>-1144244</v>
      </c>
      <c r="E11" s="47">
        <v>-961150</v>
      </c>
      <c r="F11" s="48">
        <v>-770312</v>
      </c>
      <c r="H11" s="12"/>
    </row>
    <row r="12" spans="2:95" ht="24" x14ac:dyDescent="0.2">
      <c r="B12" s="315" t="s">
        <v>246</v>
      </c>
      <c r="C12" s="21">
        <v>7</v>
      </c>
      <c r="D12" s="16">
        <v>1280453</v>
      </c>
      <c r="E12" s="17">
        <v>1164823</v>
      </c>
      <c r="F12" s="18">
        <v>1139285</v>
      </c>
      <c r="H12" s="12"/>
    </row>
    <row r="13" spans="2:95" x14ac:dyDescent="0.2">
      <c r="B13" s="4"/>
      <c r="C13" s="21"/>
      <c r="D13" s="46"/>
      <c r="E13" s="47"/>
      <c r="F13" s="48"/>
      <c r="H13" s="12"/>
    </row>
    <row r="14" spans="2:95" x14ac:dyDescent="0.2">
      <c r="B14" s="4" t="s">
        <v>13</v>
      </c>
      <c r="C14" s="21">
        <v>8</v>
      </c>
      <c r="D14" s="46">
        <v>59165</v>
      </c>
      <c r="E14" s="47">
        <v>-2842</v>
      </c>
      <c r="F14" s="48">
        <v>-3560</v>
      </c>
      <c r="H14" s="12"/>
    </row>
    <row r="15" spans="2:95" ht="36" x14ac:dyDescent="0.2">
      <c r="B15" s="4" t="s">
        <v>14</v>
      </c>
      <c r="C15" s="21">
        <v>9</v>
      </c>
      <c r="D15" s="46">
        <v>10837</v>
      </c>
      <c r="E15" s="47">
        <v>9198</v>
      </c>
      <c r="F15" s="48">
        <v>4566</v>
      </c>
      <c r="H15" s="12"/>
    </row>
    <row r="16" spans="2:95" x14ac:dyDescent="0.2">
      <c r="B16" s="315" t="s">
        <v>242</v>
      </c>
      <c r="C16" s="21">
        <v>10</v>
      </c>
      <c r="D16" s="46">
        <v>376790</v>
      </c>
      <c r="E16" s="47">
        <v>365977</v>
      </c>
      <c r="F16" s="48">
        <v>336112</v>
      </c>
      <c r="H16" s="12"/>
    </row>
    <row r="17" spans="2:8" x14ac:dyDescent="0.2">
      <c r="B17" s="315" t="s">
        <v>243</v>
      </c>
      <c r="C17" s="21">
        <v>11</v>
      </c>
      <c r="D17" s="46">
        <v>1162004</v>
      </c>
      <c r="E17" s="47">
        <v>274883</v>
      </c>
      <c r="F17" s="48">
        <v>918921</v>
      </c>
      <c r="H17" s="12"/>
    </row>
    <row r="18" spans="2:8" x14ac:dyDescent="0.2">
      <c r="B18" s="315" t="s">
        <v>3</v>
      </c>
      <c r="C18" s="21">
        <v>24</v>
      </c>
      <c r="D18" s="46">
        <v>111015</v>
      </c>
      <c r="E18" s="47">
        <v>92507</v>
      </c>
      <c r="F18" s="48">
        <v>75587</v>
      </c>
      <c r="H18" s="12"/>
    </row>
    <row r="19" spans="2:8" x14ac:dyDescent="0.2">
      <c r="B19" s="4"/>
      <c r="C19" s="21"/>
      <c r="D19" s="46"/>
      <c r="E19" s="47"/>
      <c r="F19" s="48"/>
      <c r="H19" s="12"/>
    </row>
    <row r="20" spans="2:8" ht="36" x14ac:dyDescent="0.2">
      <c r="B20" s="4" t="s">
        <v>15</v>
      </c>
      <c r="C20" s="21">
        <v>12</v>
      </c>
      <c r="D20" s="46">
        <v>-670459</v>
      </c>
      <c r="E20" s="47">
        <v>-766891</v>
      </c>
      <c r="F20" s="48">
        <v>-994026</v>
      </c>
      <c r="H20" s="12"/>
    </row>
    <row r="21" spans="2:8" ht="24" x14ac:dyDescent="0.2">
      <c r="B21" s="315" t="s">
        <v>244</v>
      </c>
      <c r="C21" s="21">
        <v>13</v>
      </c>
      <c r="D21" s="46">
        <v>-19290</v>
      </c>
      <c r="E21" s="47">
        <v>-6769</v>
      </c>
      <c r="F21" s="48">
        <v>-9734</v>
      </c>
      <c r="H21" s="12"/>
    </row>
    <row r="22" spans="2:8" x14ac:dyDescent="0.2">
      <c r="B22" s="4" t="s">
        <v>4</v>
      </c>
      <c r="C22" s="21">
        <v>14</v>
      </c>
      <c r="D22" s="46">
        <v>-1466347</v>
      </c>
      <c r="E22" s="47">
        <v>-1304427</v>
      </c>
      <c r="F22" s="48">
        <v>-1095738</v>
      </c>
      <c r="H22" s="12"/>
    </row>
    <row r="23" spans="2:8" x14ac:dyDescent="0.2">
      <c r="B23" s="4" t="s">
        <v>5</v>
      </c>
      <c r="C23" s="21">
        <v>15</v>
      </c>
      <c r="D23" s="46">
        <v>-247739</v>
      </c>
      <c r="E23" s="47">
        <v>-235938</v>
      </c>
      <c r="F23" s="48">
        <v>-217243</v>
      </c>
      <c r="H23" s="12"/>
    </row>
    <row r="24" spans="2:8" x14ac:dyDescent="0.2">
      <c r="B24" s="4" t="s">
        <v>17</v>
      </c>
      <c r="C24" s="20">
        <v>16</v>
      </c>
      <c r="D24" s="46">
        <v>-1039221</v>
      </c>
      <c r="E24" s="47">
        <v>-864278</v>
      </c>
      <c r="F24" s="48">
        <v>-912823</v>
      </c>
      <c r="H24" s="12"/>
    </row>
    <row r="25" spans="2:8" x14ac:dyDescent="0.2">
      <c r="B25" s="4" t="s">
        <v>6</v>
      </c>
      <c r="C25" s="20">
        <v>24</v>
      </c>
      <c r="D25" s="46">
        <v>0</v>
      </c>
      <c r="E25" s="47">
        <v>0</v>
      </c>
      <c r="F25" s="48">
        <v>0</v>
      </c>
      <c r="H25" s="12"/>
    </row>
    <row r="26" spans="2:8" x14ac:dyDescent="0.2">
      <c r="B26" s="6" t="s">
        <v>247</v>
      </c>
      <c r="C26" s="20"/>
      <c r="D26" s="16">
        <v>5524532</v>
      </c>
      <c r="E26" s="17">
        <v>3938452</v>
      </c>
      <c r="F26" s="18">
        <v>2338572</v>
      </c>
      <c r="H26" s="12"/>
    </row>
    <row r="27" spans="2:8" x14ac:dyDescent="0.2">
      <c r="B27" s="4"/>
      <c r="C27" s="20"/>
      <c r="D27" s="46"/>
      <c r="E27" s="47"/>
      <c r="F27" s="48"/>
      <c r="H27" s="12"/>
    </row>
    <row r="28" spans="2:8" x14ac:dyDescent="0.2">
      <c r="B28" s="4" t="s">
        <v>18</v>
      </c>
      <c r="C28" s="21">
        <v>17</v>
      </c>
      <c r="D28" s="46">
        <v>-564418</v>
      </c>
      <c r="E28" s="47">
        <v>-336075</v>
      </c>
      <c r="F28" s="48">
        <v>-166864</v>
      </c>
      <c r="H28" s="12"/>
    </row>
    <row r="29" spans="2:8" ht="24.75" thickBot="1" x14ac:dyDescent="0.25">
      <c r="B29" s="6" t="s">
        <v>248</v>
      </c>
      <c r="C29" s="21"/>
      <c r="D29" s="65">
        <v>4960114</v>
      </c>
      <c r="E29" s="66">
        <v>3602377</v>
      </c>
      <c r="F29" s="67">
        <v>2171708</v>
      </c>
      <c r="H29" s="12"/>
    </row>
    <row r="30" spans="2:8" ht="12.75" thickTop="1" x14ac:dyDescent="0.2">
      <c r="B30" s="4"/>
      <c r="C30" s="21"/>
      <c r="D30" s="46"/>
      <c r="E30" s="47"/>
      <c r="F30" s="48"/>
      <c r="H30" s="12"/>
    </row>
    <row r="31" spans="2:8" ht="24" x14ac:dyDescent="0.2">
      <c r="B31" s="4" t="s">
        <v>19</v>
      </c>
      <c r="C31" s="21"/>
      <c r="D31" s="46">
        <v>0</v>
      </c>
      <c r="E31" s="47">
        <v>0</v>
      </c>
      <c r="F31" s="48">
        <v>0</v>
      </c>
      <c r="H31" s="12"/>
    </row>
    <row r="32" spans="2:8" ht="12.75" thickBot="1" x14ac:dyDescent="0.25">
      <c r="B32" s="6" t="s">
        <v>249</v>
      </c>
      <c r="C32" s="21"/>
      <c r="D32" s="65">
        <v>4960114</v>
      </c>
      <c r="E32" s="66">
        <v>3602377</v>
      </c>
      <c r="F32" s="67">
        <v>2171708</v>
      </c>
    </row>
    <row r="33" spans="2:6" ht="12.75" thickTop="1" x14ac:dyDescent="0.2">
      <c r="B33" s="4"/>
      <c r="C33" s="21"/>
      <c r="D33" s="5"/>
      <c r="E33" s="14"/>
      <c r="F33" s="15"/>
    </row>
    <row r="34" spans="2:6" ht="24" x14ac:dyDescent="0.2">
      <c r="B34" s="6" t="s">
        <v>250</v>
      </c>
      <c r="C34" s="21"/>
      <c r="D34" s="5"/>
      <c r="E34" s="14"/>
      <c r="F34" s="15"/>
    </row>
    <row r="35" spans="2:6" x14ac:dyDescent="0.2">
      <c r="B35" s="7" t="s">
        <v>7</v>
      </c>
      <c r="C35" s="21"/>
      <c r="D35" s="49">
        <v>4946892</v>
      </c>
      <c r="E35" s="50">
        <v>3587308</v>
      </c>
      <c r="F35" s="51">
        <v>2156076</v>
      </c>
    </row>
    <row r="36" spans="2:6" x14ac:dyDescent="0.2">
      <c r="B36" s="7" t="s">
        <v>8</v>
      </c>
      <c r="C36" s="21"/>
      <c r="D36" s="52">
        <v>13222</v>
      </c>
      <c r="E36" s="53">
        <v>15069</v>
      </c>
      <c r="F36" s="54">
        <v>15632</v>
      </c>
    </row>
    <row r="37" spans="2:6" x14ac:dyDescent="0.2">
      <c r="B37" s="4"/>
      <c r="C37" s="21"/>
      <c r="D37" s="5"/>
      <c r="E37" s="14"/>
      <c r="F37" s="15"/>
    </row>
    <row r="38" spans="2:6" x14ac:dyDescent="0.2">
      <c r="B38" s="6" t="s">
        <v>9</v>
      </c>
      <c r="C38" s="21">
        <v>41</v>
      </c>
      <c r="D38" s="5"/>
      <c r="E38" s="14"/>
      <c r="F38" s="15"/>
    </row>
    <row r="39" spans="2:6" x14ac:dyDescent="0.2">
      <c r="B39" s="7" t="s">
        <v>10</v>
      </c>
      <c r="C39" s="20"/>
      <c r="D39" s="49">
        <v>2171</v>
      </c>
      <c r="E39" s="50">
        <v>1574</v>
      </c>
      <c r="F39" s="51">
        <v>946</v>
      </c>
    </row>
    <row r="40" spans="2:6" x14ac:dyDescent="0.2">
      <c r="B40" s="7" t="s">
        <v>11</v>
      </c>
      <c r="C40" s="22"/>
      <c r="D40" s="52">
        <v>2171</v>
      </c>
      <c r="E40" s="53">
        <v>1574</v>
      </c>
      <c r="F40" s="54">
        <v>946</v>
      </c>
    </row>
    <row r="41" spans="2:6" x14ac:dyDescent="0.2"/>
    <row r="42" spans="2:6" x14ac:dyDescent="0.2"/>
  </sheetData>
  <mergeCells count="1"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C3E4-C090-4223-8E5F-34339C670392}">
  <dimension ref="A1:AK57"/>
  <sheetViews>
    <sheetView workbookViewId="0">
      <selection activeCell="G7" sqref="G7"/>
    </sheetView>
  </sheetViews>
  <sheetFormatPr defaultColWidth="0" defaultRowHeight="12" zeroHeight="1" x14ac:dyDescent="0.2"/>
  <cols>
    <col min="1" max="1" width="9.140625" style="1" customWidth="1"/>
    <col min="2" max="2" width="53" style="1" customWidth="1"/>
    <col min="3" max="3" width="8.140625" style="1" bestFit="1" customWidth="1"/>
    <col min="4" max="6" width="15.7109375" style="1" customWidth="1"/>
    <col min="7" max="7" width="9.140625" style="1" customWidth="1"/>
    <col min="8" max="12" width="9.140625" style="1" hidden="1" customWidth="1"/>
    <col min="13" max="13" width="12" style="1" hidden="1" customWidth="1"/>
    <col min="14" max="25" width="9.140625" style="1" hidden="1" customWidth="1"/>
    <col min="26" max="26" width="7.7109375" style="1" hidden="1" customWidth="1"/>
    <col min="27" max="36" width="9.140625" style="1" hidden="1" customWidth="1"/>
    <col min="37" max="37" width="6.7109375" style="1" hidden="1" customWidth="1"/>
    <col min="38" max="16384" width="9.140625" style="1" hidden="1"/>
  </cols>
  <sheetData>
    <row r="1" spans="2:12" x14ac:dyDescent="0.2"/>
    <row r="2" spans="2:12" x14ac:dyDescent="0.2">
      <c r="B2" s="45" t="s">
        <v>65</v>
      </c>
      <c r="C2" s="13"/>
      <c r="D2" s="13"/>
      <c r="E2" s="13"/>
      <c r="F2" s="8"/>
    </row>
    <row r="3" spans="2:12" x14ac:dyDescent="0.2"/>
    <row r="4" spans="2:12" x14ac:dyDescent="0.2">
      <c r="B4" s="4"/>
      <c r="C4" s="306" t="s">
        <v>16</v>
      </c>
      <c r="D4" s="9" t="s">
        <v>21</v>
      </c>
      <c r="E4" s="38"/>
      <c r="F4" s="10"/>
      <c r="G4" s="23"/>
      <c r="H4" s="23"/>
      <c r="I4" s="23"/>
      <c r="J4" s="23"/>
      <c r="K4" s="23"/>
      <c r="L4" s="23"/>
    </row>
    <row r="5" spans="2:12" x14ac:dyDescent="0.2">
      <c r="B5" s="4"/>
      <c r="C5" s="308"/>
      <c r="D5" s="39">
        <v>45657</v>
      </c>
      <c r="E5" s="40">
        <f>EDATE(D5,-12)</f>
        <v>45291</v>
      </c>
      <c r="F5" s="41">
        <f>EDATE(E5,-12)</f>
        <v>44926</v>
      </c>
      <c r="G5" s="23"/>
      <c r="H5" s="23"/>
      <c r="I5" s="23"/>
      <c r="J5" s="23"/>
      <c r="K5" s="23"/>
      <c r="L5" s="23"/>
    </row>
    <row r="6" spans="2:12" x14ac:dyDescent="0.2">
      <c r="B6" s="6" t="s">
        <v>22</v>
      </c>
      <c r="C6" s="35"/>
      <c r="D6" s="55"/>
      <c r="E6" s="56"/>
      <c r="F6" s="57"/>
      <c r="G6" s="23"/>
      <c r="H6" s="23"/>
      <c r="I6" s="23"/>
      <c r="J6" s="23"/>
      <c r="K6" s="23"/>
      <c r="L6" s="23"/>
    </row>
    <row r="7" spans="2:12" x14ac:dyDescent="0.2">
      <c r="B7" s="4" t="s">
        <v>36</v>
      </c>
      <c r="C7" s="33">
        <v>18</v>
      </c>
      <c r="D7" s="46">
        <v>55480410</v>
      </c>
      <c r="E7" s="47">
        <v>62400249</v>
      </c>
      <c r="F7" s="48">
        <v>57443900</v>
      </c>
      <c r="G7" s="24"/>
      <c r="H7" s="24"/>
      <c r="I7" s="24"/>
      <c r="J7" s="24"/>
      <c r="K7" s="24"/>
      <c r="L7" s="24"/>
    </row>
    <row r="8" spans="2:12" x14ac:dyDescent="0.2">
      <c r="B8" s="4" t="s">
        <v>37</v>
      </c>
      <c r="C8" s="33">
        <v>19</v>
      </c>
      <c r="D8" s="46">
        <v>250635</v>
      </c>
      <c r="E8" s="47">
        <v>114321</v>
      </c>
      <c r="F8" s="48">
        <v>127387</v>
      </c>
      <c r="G8" s="24"/>
      <c r="H8" s="24"/>
      <c r="I8" s="24"/>
      <c r="J8" s="24"/>
      <c r="K8" s="24"/>
      <c r="L8" s="24"/>
    </row>
    <row r="9" spans="2:12" x14ac:dyDescent="0.2">
      <c r="B9" s="4"/>
      <c r="C9" s="33"/>
      <c r="D9" s="46"/>
      <c r="E9" s="47"/>
      <c r="F9" s="48"/>
      <c r="G9" s="24"/>
      <c r="H9" s="24"/>
      <c r="I9" s="24"/>
      <c r="J9" s="24"/>
      <c r="K9" s="24"/>
      <c r="L9" s="24"/>
    </row>
    <row r="10" spans="2:12" ht="24" x14ac:dyDescent="0.2">
      <c r="B10" s="315" t="s">
        <v>240</v>
      </c>
      <c r="C10" s="33">
        <v>20</v>
      </c>
      <c r="D10" s="46">
        <v>374973</v>
      </c>
      <c r="E10" s="47">
        <v>364135</v>
      </c>
      <c r="F10" s="48">
        <v>354937</v>
      </c>
      <c r="G10" s="25"/>
      <c r="H10" s="25"/>
      <c r="I10" s="25"/>
      <c r="J10" s="25"/>
      <c r="K10" s="25"/>
      <c r="L10" s="25"/>
    </row>
    <row r="11" spans="2:12" x14ac:dyDescent="0.2">
      <c r="B11" s="4" t="s">
        <v>38</v>
      </c>
      <c r="C11" s="33">
        <v>21</v>
      </c>
      <c r="D11" s="46">
        <v>0</v>
      </c>
      <c r="E11" s="47">
        <v>0</v>
      </c>
      <c r="F11" s="48">
        <v>0</v>
      </c>
      <c r="G11" s="26"/>
      <c r="H11" s="26"/>
      <c r="I11" s="26"/>
      <c r="J11" s="26"/>
      <c r="K11" s="26"/>
      <c r="L11" s="26"/>
    </row>
    <row r="12" spans="2:12" x14ac:dyDescent="0.2">
      <c r="B12" s="4" t="s">
        <v>23</v>
      </c>
      <c r="C12" s="33">
        <v>22.1</v>
      </c>
      <c r="D12" s="46">
        <v>6051011</v>
      </c>
      <c r="E12" s="47">
        <v>2981364</v>
      </c>
      <c r="F12" s="48">
        <v>584519</v>
      </c>
      <c r="G12" s="27"/>
      <c r="H12" s="27"/>
      <c r="I12" s="27"/>
      <c r="J12" s="27"/>
      <c r="K12" s="27"/>
      <c r="L12" s="27"/>
    </row>
    <row r="13" spans="2:12" x14ac:dyDescent="0.2">
      <c r="B13" s="4" t="s">
        <v>39</v>
      </c>
      <c r="C13" s="33">
        <v>22.2</v>
      </c>
      <c r="D13" s="46">
        <v>72975118</v>
      </c>
      <c r="E13" s="47">
        <v>60206811</v>
      </c>
      <c r="F13" s="48">
        <v>59856354</v>
      </c>
      <c r="G13" s="27"/>
      <c r="H13" s="27"/>
      <c r="I13" s="27"/>
      <c r="J13" s="27"/>
      <c r="K13" s="27"/>
      <c r="L13" s="27"/>
    </row>
    <row r="14" spans="2:12" x14ac:dyDescent="0.2">
      <c r="B14" s="4" t="s">
        <v>24</v>
      </c>
      <c r="C14" s="33">
        <v>23</v>
      </c>
      <c r="D14" s="46">
        <v>37416023</v>
      </c>
      <c r="E14" s="47">
        <v>29887949</v>
      </c>
      <c r="F14" s="48">
        <v>27114944</v>
      </c>
      <c r="G14" s="27"/>
      <c r="H14" s="27"/>
      <c r="I14" s="27"/>
      <c r="J14" s="27"/>
      <c r="K14" s="27"/>
      <c r="L14" s="27"/>
    </row>
    <row r="15" spans="2:12" x14ac:dyDescent="0.2">
      <c r="B15" s="4"/>
      <c r="C15" s="33"/>
      <c r="D15" s="46"/>
      <c r="E15" s="47"/>
      <c r="F15" s="48"/>
      <c r="G15" s="27"/>
      <c r="H15" s="27"/>
      <c r="I15" s="27"/>
      <c r="J15" s="27"/>
      <c r="K15" s="27"/>
      <c r="L15" s="27"/>
    </row>
    <row r="16" spans="2:12" ht="24" x14ac:dyDescent="0.2">
      <c r="B16" s="315" t="s">
        <v>241</v>
      </c>
      <c r="C16" s="33">
        <v>24</v>
      </c>
      <c r="D16" s="46">
        <v>422412</v>
      </c>
      <c r="E16" s="47">
        <v>403904</v>
      </c>
      <c r="F16" s="48">
        <v>385387</v>
      </c>
      <c r="G16" s="26"/>
      <c r="H16" s="26"/>
      <c r="I16" s="26"/>
      <c r="J16" s="26"/>
      <c r="K16" s="26"/>
      <c r="L16" s="26"/>
    </row>
    <row r="17" spans="2:12" x14ac:dyDescent="0.2">
      <c r="B17" s="4" t="s">
        <v>25</v>
      </c>
      <c r="C17" s="33">
        <v>30.1</v>
      </c>
      <c r="D17" s="46">
        <v>391</v>
      </c>
      <c r="E17" s="47">
        <v>890</v>
      </c>
      <c r="F17" s="48">
        <v>983</v>
      </c>
      <c r="G17" s="26"/>
      <c r="H17" s="26"/>
      <c r="I17" s="26"/>
      <c r="J17" s="26"/>
      <c r="K17" s="26"/>
      <c r="L17" s="26"/>
    </row>
    <row r="18" spans="2:12" x14ac:dyDescent="0.2">
      <c r="B18" s="4" t="s">
        <v>41</v>
      </c>
      <c r="C18" s="33">
        <v>25</v>
      </c>
      <c r="D18" s="46">
        <v>2943753</v>
      </c>
      <c r="E18" s="47">
        <v>2583333</v>
      </c>
      <c r="F18" s="48">
        <v>2368784</v>
      </c>
      <c r="G18" s="27"/>
      <c r="H18" s="27"/>
      <c r="I18" s="27"/>
      <c r="J18" s="27"/>
      <c r="K18" s="27"/>
      <c r="L18" s="27"/>
    </row>
    <row r="19" spans="2:12" x14ac:dyDescent="0.2">
      <c r="B19" s="4" t="s">
        <v>42</v>
      </c>
      <c r="C19" s="33">
        <v>26</v>
      </c>
      <c r="D19" s="46">
        <v>0</v>
      </c>
      <c r="E19" s="47">
        <v>0</v>
      </c>
      <c r="F19" s="48">
        <v>0</v>
      </c>
      <c r="G19" s="26"/>
      <c r="H19" s="26"/>
      <c r="I19" s="26"/>
      <c r="J19" s="26"/>
      <c r="K19" s="26"/>
      <c r="L19" s="26"/>
    </row>
    <row r="20" spans="2:12" x14ac:dyDescent="0.2">
      <c r="B20" s="4" t="s">
        <v>43</v>
      </c>
      <c r="C20" s="33">
        <v>27</v>
      </c>
      <c r="D20" s="46">
        <v>10491</v>
      </c>
      <c r="E20" s="47">
        <v>1962658</v>
      </c>
      <c r="F20" s="48">
        <v>15976</v>
      </c>
      <c r="G20" s="28"/>
      <c r="H20" s="28"/>
      <c r="I20" s="28"/>
      <c r="J20" s="28"/>
      <c r="K20" s="28"/>
      <c r="L20" s="28"/>
    </row>
    <row r="21" spans="2:12" x14ac:dyDescent="0.2">
      <c r="B21" s="4" t="s">
        <v>44</v>
      </c>
      <c r="C21" s="33">
        <v>28</v>
      </c>
      <c r="D21" s="46">
        <v>86159</v>
      </c>
      <c r="E21" s="47">
        <v>71672</v>
      </c>
      <c r="F21" s="48">
        <v>82238</v>
      </c>
      <c r="G21" s="28"/>
      <c r="H21" s="28"/>
      <c r="I21" s="28"/>
      <c r="J21" s="28"/>
      <c r="K21" s="28"/>
      <c r="L21" s="28"/>
    </row>
    <row r="22" spans="2:12" x14ac:dyDescent="0.2">
      <c r="B22" s="4" t="s">
        <v>45</v>
      </c>
      <c r="C22" s="33">
        <v>29</v>
      </c>
      <c r="D22" s="46">
        <v>2708412</v>
      </c>
      <c r="E22" s="47">
        <v>2698598</v>
      </c>
      <c r="F22" s="48">
        <v>2708886</v>
      </c>
      <c r="G22" s="29"/>
      <c r="H22" s="29"/>
      <c r="I22" s="29"/>
      <c r="J22" s="29"/>
      <c r="K22" s="29"/>
      <c r="L22" s="29"/>
    </row>
    <row r="23" spans="2:12" x14ac:dyDescent="0.2">
      <c r="B23" s="4" t="s">
        <v>46</v>
      </c>
      <c r="C23" s="33">
        <v>30.2</v>
      </c>
      <c r="D23" s="46">
        <v>0</v>
      </c>
      <c r="E23" s="47">
        <v>0</v>
      </c>
      <c r="F23" s="48">
        <v>0</v>
      </c>
      <c r="G23" s="26"/>
      <c r="H23" s="26"/>
      <c r="I23" s="26"/>
      <c r="J23" s="26"/>
      <c r="K23" s="26"/>
      <c r="L23" s="26"/>
    </row>
    <row r="24" spans="2:12" x14ac:dyDescent="0.2">
      <c r="B24" s="4"/>
      <c r="C24" s="33"/>
      <c r="D24" s="46"/>
      <c r="E24" s="47"/>
      <c r="F24" s="48"/>
      <c r="G24" s="26"/>
      <c r="H24" s="26"/>
      <c r="I24" s="26"/>
      <c r="J24" s="26"/>
      <c r="K24" s="26"/>
      <c r="L24" s="26"/>
    </row>
    <row r="25" spans="2:12" ht="24" x14ac:dyDescent="0.2">
      <c r="B25" s="4" t="s">
        <v>47</v>
      </c>
      <c r="C25" s="33">
        <v>31</v>
      </c>
      <c r="D25" s="46">
        <v>0</v>
      </c>
      <c r="E25" s="47">
        <v>5453</v>
      </c>
      <c r="F25" s="48">
        <v>5453</v>
      </c>
      <c r="G25" s="27"/>
      <c r="H25" s="27"/>
      <c r="I25" s="27"/>
      <c r="J25" s="27"/>
      <c r="K25" s="27"/>
      <c r="L25" s="27"/>
    </row>
    <row r="26" spans="2:12" x14ac:dyDescent="0.2">
      <c r="B26" s="6" t="s">
        <v>40</v>
      </c>
      <c r="C26" s="33"/>
      <c r="D26" s="16">
        <v>178719788</v>
      </c>
      <c r="E26" s="17">
        <v>163681337</v>
      </c>
      <c r="F26" s="18">
        <v>151049748</v>
      </c>
      <c r="G26" s="26"/>
      <c r="H26" s="26"/>
      <c r="I26" s="26"/>
      <c r="J26" s="26"/>
      <c r="K26" s="26"/>
      <c r="L26" s="26"/>
    </row>
    <row r="27" spans="2:12" x14ac:dyDescent="0.2">
      <c r="B27" s="6" t="s">
        <v>48</v>
      </c>
      <c r="C27" s="33"/>
      <c r="D27" s="46"/>
      <c r="E27" s="47"/>
      <c r="F27" s="48"/>
      <c r="G27" s="26"/>
      <c r="H27" s="26"/>
      <c r="I27" s="26"/>
      <c r="J27" s="26"/>
      <c r="K27" s="26"/>
      <c r="L27" s="26"/>
    </row>
    <row r="28" spans="2:12" x14ac:dyDescent="0.2">
      <c r="B28" s="315" t="s">
        <v>96</v>
      </c>
      <c r="C28" s="33">
        <v>32</v>
      </c>
      <c r="D28" s="46">
        <v>1647</v>
      </c>
      <c r="E28" s="47">
        <v>599</v>
      </c>
      <c r="F28" s="48">
        <v>0</v>
      </c>
      <c r="G28" s="26"/>
      <c r="H28" s="26"/>
      <c r="I28" s="26"/>
      <c r="J28" s="26"/>
      <c r="K28" s="26"/>
      <c r="L28" s="26"/>
    </row>
    <row r="29" spans="2:12" x14ac:dyDescent="0.2">
      <c r="B29" s="4"/>
      <c r="C29" s="33"/>
      <c r="D29" s="46"/>
      <c r="E29" s="47"/>
      <c r="F29" s="48"/>
      <c r="G29" s="26"/>
      <c r="H29" s="26"/>
      <c r="I29" s="26"/>
      <c r="J29" s="26"/>
      <c r="K29" s="26"/>
      <c r="L29" s="26"/>
    </row>
    <row r="30" spans="2:12" ht="24" x14ac:dyDescent="0.2">
      <c r="B30" s="4" t="s">
        <v>49</v>
      </c>
      <c r="C30" s="33">
        <v>33</v>
      </c>
      <c r="D30" s="46">
        <v>0</v>
      </c>
      <c r="E30" s="47">
        <v>0</v>
      </c>
      <c r="F30" s="48">
        <v>0</v>
      </c>
      <c r="G30" s="26"/>
      <c r="H30" s="26"/>
      <c r="I30" s="26"/>
      <c r="J30" s="26"/>
      <c r="K30" s="26"/>
      <c r="L30" s="26"/>
    </row>
    <row r="31" spans="2:12" x14ac:dyDescent="0.2">
      <c r="B31" s="315" t="s">
        <v>236</v>
      </c>
      <c r="C31" s="33">
        <v>21</v>
      </c>
      <c r="D31" s="46">
        <v>0</v>
      </c>
      <c r="E31" s="47">
        <v>0</v>
      </c>
      <c r="F31" s="48">
        <v>0</v>
      </c>
      <c r="G31" s="30"/>
      <c r="H31" s="30"/>
      <c r="I31" s="30"/>
      <c r="J31" s="30"/>
      <c r="K31" s="30"/>
      <c r="L31" s="30"/>
    </row>
    <row r="32" spans="2:12" x14ac:dyDescent="0.2">
      <c r="B32" s="4" t="s">
        <v>50</v>
      </c>
      <c r="C32" s="33">
        <v>34.1</v>
      </c>
      <c r="D32" s="46">
        <v>1233413</v>
      </c>
      <c r="E32" s="47">
        <v>521458</v>
      </c>
      <c r="F32" s="48">
        <v>260358</v>
      </c>
      <c r="G32" s="26"/>
      <c r="H32" s="26"/>
      <c r="I32" s="26"/>
      <c r="J32" s="26"/>
      <c r="K32" s="26"/>
      <c r="L32" s="26"/>
    </row>
    <row r="33" spans="2:12" x14ac:dyDescent="0.2">
      <c r="B33" s="4" t="s">
        <v>51</v>
      </c>
      <c r="C33" s="34" t="s">
        <v>33</v>
      </c>
      <c r="D33" s="46">
        <v>153366826</v>
      </c>
      <c r="E33" s="47">
        <v>142515749</v>
      </c>
      <c r="F33" s="48">
        <v>133174137</v>
      </c>
      <c r="G33" s="27"/>
      <c r="H33" s="27"/>
      <c r="I33" s="27"/>
      <c r="J33" s="27"/>
      <c r="K33" s="27"/>
      <c r="L33" s="27"/>
    </row>
    <row r="34" spans="2:12" x14ac:dyDescent="0.2">
      <c r="B34" s="4" t="s">
        <v>26</v>
      </c>
      <c r="C34" s="34" t="s">
        <v>52</v>
      </c>
      <c r="D34" s="46">
        <v>0</v>
      </c>
      <c r="E34" s="47">
        <v>0</v>
      </c>
      <c r="F34" s="48">
        <v>0</v>
      </c>
      <c r="G34" s="27"/>
      <c r="H34" s="27"/>
      <c r="I34" s="27"/>
      <c r="J34" s="27"/>
      <c r="K34" s="27"/>
      <c r="L34" s="27"/>
    </row>
    <row r="35" spans="2:12" ht="15" x14ac:dyDescent="0.2">
      <c r="B35" s="4" t="s">
        <v>53</v>
      </c>
      <c r="C35" s="33">
        <v>36</v>
      </c>
      <c r="D35" s="46">
        <v>1456825</v>
      </c>
      <c r="E35" s="47">
        <v>876461</v>
      </c>
      <c r="F35" s="48">
        <v>698159</v>
      </c>
      <c r="G35" s="31"/>
      <c r="H35" s="31"/>
      <c r="I35" s="31"/>
      <c r="J35" s="31"/>
      <c r="K35" s="31"/>
      <c r="L35" s="31"/>
    </row>
    <row r="36" spans="2:12" x14ac:dyDescent="0.2">
      <c r="B36" s="4" t="s">
        <v>27</v>
      </c>
      <c r="C36" s="33">
        <v>37</v>
      </c>
      <c r="D36" s="46">
        <v>0</v>
      </c>
      <c r="E36" s="47">
        <v>0</v>
      </c>
      <c r="F36" s="48">
        <v>0</v>
      </c>
      <c r="G36" s="28"/>
      <c r="H36" s="28"/>
      <c r="I36" s="28"/>
      <c r="J36" s="28"/>
      <c r="K36" s="28"/>
      <c r="L36" s="28"/>
    </row>
    <row r="37" spans="2:12" x14ac:dyDescent="0.2">
      <c r="B37" s="4" t="s">
        <v>28</v>
      </c>
      <c r="C37" s="33">
        <v>38</v>
      </c>
      <c r="D37" s="46">
        <v>278963</v>
      </c>
      <c r="E37" s="47">
        <v>489670</v>
      </c>
      <c r="F37" s="48">
        <v>446880</v>
      </c>
      <c r="G37" s="28"/>
      <c r="H37" s="28"/>
      <c r="I37" s="28"/>
      <c r="J37" s="28"/>
      <c r="K37" s="28"/>
      <c r="L37" s="28"/>
    </row>
    <row r="38" spans="2:12" x14ac:dyDescent="0.2">
      <c r="B38" s="4" t="s">
        <v>29</v>
      </c>
      <c r="C38" s="34" t="s">
        <v>34</v>
      </c>
      <c r="D38" s="46">
        <v>262671</v>
      </c>
      <c r="E38" s="47">
        <v>229888</v>
      </c>
      <c r="F38" s="48">
        <v>33554</v>
      </c>
      <c r="G38" s="28"/>
      <c r="H38" s="28"/>
      <c r="I38" s="28"/>
      <c r="J38" s="28"/>
      <c r="K38" s="28"/>
      <c r="L38" s="28"/>
    </row>
    <row r="39" spans="2:12" x14ac:dyDescent="0.2">
      <c r="B39" s="4" t="s">
        <v>54</v>
      </c>
      <c r="C39" s="33">
        <v>30.2</v>
      </c>
      <c r="D39" s="46">
        <v>0</v>
      </c>
      <c r="E39" s="47">
        <v>0</v>
      </c>
      <c r="F39" s="48">
        <v>0</v>
      </c>
      <c r="G39" s="23"/>
      <c r="H39" s="23"/>
      <c r="I39" s="23"/>
      <c r="J39" s="23"/>
      <c r="K39" s="23"/>
      <c r="L39" s="23"/>
    </row>
    <row r="40" spans="2:12" x14ac:dyDescent="0.2">
      <c r="B40" s="4" t="s">
        <v>55</v>
      </c>
      <c r="C40" s="33">
        <v>39</v>
      </c>
      <c r="D40" s="46">
        <v>1134283</v>
      </c>
      <c r="E40" s="47">
        <v>945153</v>
      </c>
      <c r="F40" s="48">
        <v>764099</v>
      </c>
      <c r="G40" s="27"/>
      <c r="H40" s="27"/>
      <c r="I40" s="27"/>
      <c r="J40" s="27"/>
      <c r="K40" s="27"/>
      <c r="L40" s="27"/>
    </row>
    <row r="41" spans="2:12" x14ac:dyDescent="0.2">
      <c r="B41" s="315" t="s">
        <v>116</v>
      </c>
      <c r="C41" s="33">
        <v>31</v>
      </c>
      <c r="D41" s="46">
        <v>0</v>
      </c>
      <c r="E41" s="47">
        <v>0</v>
      </c>
      <c r="F41" s="48">
        <v>0</v>
      </c>
      <c r="G41" s="28"/>
      <c r="H41" s="28"/>
      <c r="I41" s="28"/>
      <c r="J41" s="28"/>
      <c r="K41" s="28"/>
      <c r="L41" s="28"/>
    </row>
    <row r="42" spans="2:12" x14ac:dyDescent="0.2">
      <c r="B42" s="6" t="s">
        <v>56</v>
      </c>
      <c r="C42" s="33"/>
      <c r="D42" s="16">
        <v>157734628</v>
      </c>
      <c r="E42" s="17">
        <v>145578978</v>
      </c>
      <c r="F42" s="18">
        <v>135377187</v>
      </c>
      <c r="G42" s="26"/>
      <c r="H42" s="26"/>
      <c r="I42" s="26"/>
      <c r="J42" s="26"/>
      <c r="K42" s="26"/>
      <c r="L42" s="26"/>
    </row>
    <row r="43" spans="2:12" x14ac:dyDescent="0.2">
      <c r="B43" s="6" t="s">
        <v>30</v>
      </c>
      <c r="C43" s="33"/>
      <c r="D43" s="46"/>
      <c r="E43" s="47"/>
      <c r="F43" s="48"/>
      <c r="G43" s="26"/>
      <c r="H43" s="26"/>
      <c r="I43" s="26"/>
      <c r="J43" s="26"/>
      <c r="K43" s="26"/>
      <c r="L43" s="26"/>
    </row>
    <row r="44" spans="2:12" x14ac:dyDescent="0.2">
      <c r="B44" s="4" t="s">
        <v>57</v>
      </c>
      <c r="C44" s="33">
        <v>40</v>
      </c>
      <c r="D44" s="46">
        <v>2279067</v>
      </c>
      <c r="E44" s="47">
        <v>2279067</v>
      </c>
      <c r="F44" s="48">
        <v>2279067</v>
      </c>
      <c r="G44" s="26"/>
      <c r="H44" s="26"/>
      <c r="I44" s="26"/>
      <c r="J44" s="26"/>
      <c r="K44" s="26"/>
      <c r="L44" s="26"/>
    </row>
    <row r="45" spans="2:12" x14ac:dyDescent="0.2">
      <c r="B45" s="4" t="s">
        <v>58</v>
      </c>
      <c r="C45" s="33"/>
      <c r="D45" s="46">
        <v>771527</v>
      </c>
      <c r="E45" s="47">
        <v>771527</v>
      </c>
      <c r="F45" s="48">
        <v>771527</v>
      </c>
      <c r="G45" s="26"/>
      <c r="H45" s="26"/>
      <c r="I45" s="26"/>
      <c r="J45" s="26"/>
      <c r="K45" s="26"/>
      <c r="L45" s="26"/>
    </row>
    <row r="46" spans="2:12" x14ac:dyDescent="0.2">
      <c r="B46" s="315" t="s">
        <v>237</v>
      </c>
      <c r="C46" s="33"/>
      <c r="D46" s="46">
        <v>0</v>
      </c>
      <c r="E46" s="47">
        <v>0</v>
      </c>
      <c r="F46" s="48">
        <v>0</v>
      </c>
      <c r="G46" s="26"/>
      <c r="H46" s="26"/>
      <c r="I46" s="26"/>
      <c r="J46" s="26"/>
      <c r="K46" s="26"/>
      <c r="L46" s="26"/>
    </row>
    <row r="47" spans="2:12" x14ac:dyDescent="0.2">
      <c r="B47" s="4" t="s">
        <v>31</v>
      </c>
      <c r="C47" s="33"/>
      <c r="D47" s="46">
        <v>0</v>
      </c>
      <c r="E47" s="47">
        <v>0</v>
      </c>
      <c r="F47" s="48">
        <v>0</v>
      </c>
      <c r="G47" s="26"/>
      <c r="H47" s="26"/>
      <c r="I47" s="26"/>
      <c r="J47" s="26"/>
      <c r="K47" s="26"/>
      <c r="L47" s="26"/>
    </row>
    <row r="48" spans="2:12" x14ac:dyDescent="0.2">
      <c r="B48" s="4" t="s">
        <v>59</v>
      </c>
      <c r="C48" s="34"/>
      <c r="D48" s="46">
        <v>-477</v>
      </c>
      <c r="E48" s="47">
        <v>0</v>
      </c>
      <c r="F48" s="48">
        <v>-16967</v>
      </c>
      <c r="G48" s="26"/>
      <c r="H48" s="26"/>
      <c r="I48" s="26"/>
      <c r="J48" s="26"/>
      <c r="K48" s="26"/>
      <c r="L48" s="26"/>
    </row>
    <row r="49" spans="2:12" ht="15" x14ac:dyDescent="0.25">
      <c r="B49" s="4" t="s">
        <v>32</v>
      </c>
      <c r="C49" s="34"/>
      <c r="D49" s="46">
        <v>12125995</v>
      </c>
      <c r="E49" s="47">
        <v>10748513</v>
      </c>
      <c r="F49" s="48">
        <v>9898860</v>
      </c>
      <c r="G49"/>
      <c r="H49"/>
      <c r="I49"/>
      <c r="J49"/>
      <c r="K49"/>
      <c r="L49"/>
    </row>
    <row r="50" spans="2:12" ht="15" x14ac:dyDescent="0.25">
      <c r="B50" s="4" t="s">
        <v>60</v>
      </c>
      <c r="C50" s="34"/>
      <c r="D50" s="46">
        <v>5771261</v>
      </c>
      <c r="E50" s="47">
        <v>4272463</v>
      </c>
      <c r="F50" s="48">
        <v>2692347</v>
      </c>
      <c r="G50"/>
      <c r="H50"/>
      <c r="I50"/>
      <c r="J50"/>
      <c r="K50"/>
      <c r="L50"/>
    </row>
    <row r="51" spans="2:12" ht="24" x14ac:dyDescent="0.2">
      <c r="B51" s="6" t="s">
        <v>61</v>
      </c>
      <c r="C51" s="34"/>
      <c r="D51" s="16">
        <v>20947373</v>
      </c>
      <c r="E51" s="17">
        <v>18071570</v>
      </c>
      <c r="F51" s="18">
        <v>15624834</v>
      </c>
      <c r="G51" s="32"/>
      <c r="H51" s="32"/>
      <c r="I51" s="32"/>
      <c r="J51" s="32"/>
      <c r="K51" s="32"/>
      <c r="L51" s="32"/>
    </row>
    <row r="52" spans="2:12" ht="15" x14ac:dyDescent="0.2">
      <c r="B52" s="4" t="s">
        <v>62</v>
      </c>
      <c r="C52" s="34"/>
      <c r="D52" s="46">
        <v>37787</v>
      </c>
      <c r="E52" s="47">
        <v>30789</v>
      </c>
      <c r="F52" s="48">
        <v>47727</v>
      </c>
      <c r="G52" s="32"/>
      <c r="H52" s="32"/>
      <c r="I52" s="32"/>
      <c r="J52" s="32"/>
      <c r="K52" s="32"/>
      <c r="L52" s="32"/>
    </row>
    <row r="53" spans="2:12" ht="15" x14ac:dyDescent="0.25">
      <c r="B53" s="6" t="s">
        <v>238</v>
      </c>
      <c r="C53" s="34"/>
      <c r="D53" s="16">
        <v>20985160</v>
      </c>
      <c r="E53" s="17">
        <v>18102359</v>
      </c>
      <c r="F53" s="18">
        <v>15672561</v>
      </c>
      <c r="G53"/>
      <c r="H53"/>
      <c r="I53"/>
      <c r="J53"/>
      <c r="K53"/>
      <c r="L53"/>
    </row>
    <row r="54" spans="2:12" ht="15" x14ac:dyDescent="0.2">
      <c r="B54" s="6" t="s">
        <v>239</v>
      </c>
      <c r="C54" s="34"/>
      <c r="D54" s="58">
        <v>178719788</v>
      </c>
      <c r="E54" s="59">
        <v>163681337</v>
      </c>
      <c r="F54" s="60">
        <v>151049748</v>
      </c>
      <c r="G54" s="32"/>
      <c r="H54" s="32"/>
      <c r="I54" s="32"/>
      <c r="J54" s="32"/>
      <c r="K54" s="32"/>
      <c r="L54" s="32"/>
    </row>
    <row r="55" spans="2:12" ht="15" x14ac:dyDescent="0.25">
      <c r="B55" s="4" t="s">
        <v>63</v>
      </c>
      <c r="C55" s="37" t="s">
        <v>35</v>
      </c>
      <c r="D55" s="61">
        <v>18342141</v>
      </c>
      <c r="E55" s="62">
        <v>16751579</v>
      </c>
      <c r="F55" s="63">
        <v>18909050</v>
      </c>
      <c r="G55"/>
      <c r="H55"/>
      <c r="I55"/>
      <c r="J55"/>
      <c r="K55"/>
      <c r="L55"/>
    </row>
    <row r="56" spans="2:12" ht="15" x14ac:dyDescent="0.2">
      <c r="B56" s="4" t="s">
        <v>64</v>
      </c>
      <c r="C56" s="36">
        <v>42</v>
      </c>
      <c r="D56" s="64">
        <v>0</v>
      </c>
      <c r="E56" s="53">
        <v>0</v>
      </c>
      <c r="F56" s="54">
        <v>0</v>
      </c>
      <c r="G56" s="31"/>
      <c r="H56" s="31"/>
      <c r="I56" s="31"/>
      <c r="J56" s="31"/>
      <c r="K56" s="31"/>
      <c r="L56" s="31"/>
    </row>
    <row r="57" spans="2:12" x14ac:dyDescent="0.2"/>
  </sheetData>
  <mergeCells count="1">
    <mergeCell ref="C4:C5"/>
  </mergeCells>
  <pageMargins left="0.7" right="0.7" top="0.75" bottom="0.75" header="0.3" footer="0.3"/>
  <ignoredErrors>
    <ignoredError sqref="C33:C34 C38 C5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869D-6906-4E13-AB50-C9A8F6105F98}">
  <dimension ref="A1:G99"/>
  <sheetViews>
    <sheetView topLeftCell="A51" workbookViewId="0">
      <selection activeCell="B80" sqref="B80"/>
    </sheetView>
  </sheetViews>
  <sheetFormatPr defaultColWidth="0" defaultRowHeight="12" zeroHeight="1" x14ac:dyDescent="0.2"/>
  <cols>
    <col min="1" max="1" width="8" style="68" customWidth="1"/>
    <col min="2" max="2" width="97.42578125" style="68" bestFit="1" customWidth="1"/>
    <col min="3" max="3" width="8.140625" style="68" bestFit="1" customWidth="1"/>
    <col min="4" max="4" width="15.140625" style="68" bestFit="1" customWidth="1"/>
    <col min="5" max="5" width="15.85546875" style="68" bestFit="1" customWidth="1"/>
    <col min="6" max="6" width="15.28515625" style="68" bestFit="1" customWidth="1"/>
    <col min="7" max="7" width="8" style="68" customWidth="1"/>
    <col min="8" max="16384" width="8" style="68" hidden="1"/>
  </cols>
  <sheetData>
    <row r="1" spans="2:6" x14ac:dyDescent="0.2"/>
    <row r="2" spans="2:6" x14ac:dyDescent="0.2">
      <c r="B2" s="45" t="s">
        <v>147</v>
      </c>
      <c r="C2" s="13"/>
      <c r="D2" s="13"/>
      <c r="E2" s="13"/>
      <c r="F2" s="8"/>
    </row>
    <row r="3" spans="2:6" x14ac:dyDescent="0.2"/>
    <row r="4" spans="2:6" x14ac:dyDescent="0.2">
      <c r="C4" s="309" t="s">
        <v>101</v>
      </c>
      <c r="D4" s="84" t="s">
        <v>21</v>
      </c>
      <c r="E4" s="83"/>
      <c r="F4" s="85"/>
    </row>
    <row r="5" spans="2:6" x14ac:dyDescent="0.2">
      <c r="B5" s="69" t="s">
        <v>66</v>
      </c>
      <c r="C5" s="310"/>
      <c r="D5" s="93">
        <v>2024</v>
      </c>
      <c r="E5" s="93">
        <v>2023</v>
      </c>
      <c r="F5" s="94">
        <v>2022</v>
      </c>
    </row>
    <row r="6" spans="2:6" x14ac:dyDescent="0.2">
      <c r="B6" s="69" t="s">
        <v>84</v>
      </c>
      <c r="C6" s="72"/>
      <c r="D6" s="262">
        <v>5524532</v>
      </c>
      <c r="E6" s="262">
        <v>3938452</v>
      </c>
      <c r="F6" s="263">
        <v>2338572</v>
      </c>
    </row>
    <row r="7" spans="2:6" x14ac:dyDescent="0.2">
      <c r="B7" s="68" t="s">
        <v>67</v>
      </c>
      <c r="C7" s="73"/>
      <c r="D7" s="264"/>
      <c r="E7" s="264"/>
      <c r="F7" s="265"/>
    </row>
    <row r="8" spans="2:6" x14ac:dyDescent="0.2">
      <c r="B8" s="68" t="s">
        <v>100</v>
      </c>
      <c r="C8" s="73"/>
      <c r="D8" s="264">
        <v>-13222</v>
      </c>
      <c r="E8" s="264">
        <v>-15069</v>
      </c>
      <c r="F8" s="265">
        <v>-15632</v>
      </c>
    </row>
    <row r="9" spans="2:6" x14ac:dyDescent="0.2">
      <c r="B9" s="68" t="s">
        <v>68</v>
      </c>
      <c r="C9" s="73"/>
      <c r="D9" s="264"/>
      <c r="E9" s="264"/>
      <c r="F9" s="265"/>
    </row>
    <row r="10" spans="2:6" x14ac:dyDescent="0.2">
      <c r="B10" s="71" t="s">
        <v>85</v>
      </c>
      <c r="C10" s="73" t="s">
        <v>73</v>
      </c>
      <c r="D10" s="264">
        <v>24015</v>
      </c>
      <c r="E10" s="264">
        <v>25678</v>
      </c>
      <c r="F10" s="265">
        <v>23944</v>
      </c>
    </row>
    <row r="11" spans="2:6" x14ac:dyDescent="0.2">
      <c r="B11" s="71" t="s">
        <v>86</v>
      </c>
      <c r="C11" s="73" t="s">
        <v>74</v>
      </c>
      <c r="D11" s="264">
        <v>223724</v>
      </c>
      <c r="E11" s="264">
        <v>210260</v>
      </c>
      <c r="F11" s="265">
        <v>193299</v>
      </c>
    </row>
    <row r="12" spans="2:6" x14ac:dyDescent="0.2">
      <c r="B12" s="68" t="s">
        <v>69</v>
      </c>
      <c r="C12" s="73"/>
      <c r="D12" s="264"/>
      <c r="E12" s="264"/>
      <c r="F12" s="265"/>
    </row>
    <row r="13" spans="2:6" x14ac:dyDescent="0.2">
      <c r="B13" s="71" t="s">
        <v>102</v>
      </c>
      <c r="C13" s="73"/>
      <c r="D13" s="264">
        <v>0</v>
      </c>
      <c r="E13" s="264">
        <v>0</v>
      </c>
      <c r="F13" s="265">
        <v>0</v>
      </c>
    </row>
    <row r="14" spans="2:6" x14ac:dyDescent="0.2">
      <c r="B14" s="71" t="s">
        <v>87</v>
      </c>
      <c r="C14" s="73" t="s">
        <v>75</v>
      </c>
      <c r="D14" s="264">
        <v>-8826</v>
      </c>
      <c r="E14" s="264">
        <v>-655</v>
      </c>
      <c r="F14" s="265">
        <v>-7551</v>
      </c>
    </row>
    <row r="15" spans="2:6" x14ac:dyDescent="0.2">
      <c r="B15" s="71" t="s">
        <v>88</v>
      </c>
      <c r="C15" s="73" t="s">
        <v>75</v>
      </c>
      <c r="D15" s="264">
        <v>-630433</v>
      </c>
      <c r="E15" s="264">
        <v>-46126</v>
      </c>
      <c r="F15" s="265">
        <v>-151130</v>
      </c>
    </row>
    <row r="16" spans="2:6" x14ac:dyDescent="0.2">
      <c r="B16" s="68" t="s">
        <v>103</v>
      </c>
      <c r="C16" s="73"/>
      <c r="D16" s="264">
        <v>0</v>
      </c>
      <c r="E16" s="264">
        <v>0</v>
      </c>
      <c r="F16" s="265"/>
    </row>
    <row r="17" spans="2:6" x14ac:dyDescent="0.2">
      <c r="B17" s="71" t="s">
        <v>104</v>
      </c>
      <c r="C17" s="73"/>
      <c r="D17" s="264">
        <v>0</v>
      </c>
      <c r="E17" s="264">
        <v>0</v>
      </c>
      <c r="F17" s="265">
        <v>0</v>
      </c>
    </row>
    <row r="18" spans="2:6" x14ac:dyDescent="0.2">
      <c r="B18" s="71" t="s">
        <v>87</v>
      </c>
      <c r="C18" s="73" t="s">
        <v>76</v>
      </c>
      <c r="D18" s="264">
        <v>0</v>
      </c>
      <c r="E18" s="264">
        <v>0</v>
      </c>
      <c r="F18" s="265">
        <v>0</v>
      </c>
    </row>
    <row r="19" spans="2:6" x14ac:dyDescent="0.2">
      <c r="B19" s="71" t="s">
        <v>88</v>
      </c>
      <c r="C19" s="73" t="s">
        <v>76</v>
      </c>
      <c r="D19" s="264"/>
      <c r="E19" s="264"/>
      <c r="F19" s="265">
        <v>0</v>
      </c>
    </row>
    <row r="20" spans="2:6" x14ac:dyDescent="0.2">
      <c r="B20" s="68" t="s">
        <v>0</v>
      </c>
      <c r="C20" s="73" t="s">
        <v>78</v>
      </c>
      <c r="D20" s="264">
        <v>-6759161</v>
      </c>
      <c r="E20" s="264">
        <v>-5772137</v>
      </c>
      <c r="F20" s="265">
        <v>-3416767</v>
      </c>
    </row>
    <row r="21" spans="2:6" x14ac:dyDescent="0.2">
      <c r="B21" s="68" t="s">
        <v>2</v>
      </c>
      <c r="C21" s="73" t="s">
        <v>78</v>
      </c>
      <c r="D21" s="264">
        <v>791837</v>
      </c>
      <c r="E21" s="264">
        <v>559928</v>
      </c>
      <c r="F21" s="265">
        <v>319542</v>
      </c>
    </row>
    <row r="22" spans="2:6" x14ac:dyDescent="0.2">
      <c r="B22" s="68" t="s">
        <v>13</v>
      </c>
      <c r="C22" s="73" t="s">
        <v>79</v>
      </c>
      <c r="D22" s="264">
        <v>-70002</v>
      </c>
      <c r="E22" s="264">
        <v>6356</v>
      </c>
      <c r="F22" s="265">
        <v>1006</v>
      </c>
    </row>
    <row r="23" spans="2:6" x14ac:dyDescent="0.2">
      <c r="C23" s="73"/>
      <c r="D23" s="264"/>
      <c r="E23" s="264"/>
      <c r="F23" s="265"/>
    </row>
    <row r="24" spans="2:6" x14ac:dyDescent="0.2">
      <c r="B24" s="68" t="s">
        <v>15</v>
      </c>
      <c r="C24" s="73" t="s">
        <v>80</v>
      </c>
      <c r="D24" s="264"/>
      <c r="E24" s="264"/>
      <c r="F24" s="265"/>
    </row>
    <row r="25" spans="2:6" x14ac:dyDescent="0.2">
      <c r="B25" s="71" t="s">
        <v>89</v>
      </c>
      <c r="C25" s="73"/>
      <c r="D25" s="264">
        <v>2700291</v>
      </c>
      <c r="E25" s="264">
        <v>4291408</v>
      </c>
      <c r="F25" s="265">
        <v>2977881</v>
      </c>
    </row>
    <row r="26" spans="2:6" x14ac:dyDescent="0.2">
      <c r="B26" s="71" t="s">
        <v>105</v>
      </c>
      <c r="C26" s="73"/>
      <c r="D26" s="264">
        <v>-2029832</v>
      </c>
      <c r="E26" s="264">
        <v>-3524517</v>
      </c>
      <c r="F26" s="265">
        <v>-1983855</v>
      </c>
    </row>
    <row r="27" spans="2:6" x14ac:dyDescent="0.2">
      <c r="B27" s="68" t="s">
        <v>254</v>
      </c>
      <c r="C27" s="73"/>
      <c r="D27" s="264"/>
      <c r="E27" s="264"/>
      <c r="F27" s="265"/>
    </row>
    <row r="28" spans="2:6" x14ac:dyDescent="0.2">
      <c r="B28" s="71" t="s">
        <v>90</v>
      </c>
      <c r="C28" s="73" t="s">
        <v>81</v>
      </c>
      <c r="D28" s="264">
        <v>19290</v>
      </c>
      <c r="E28" s="264">
        <v>6769</v>
      </c>
      <c r="F28" s="265">
        <v>9734</v>
      </c>
    </row>
    <row r="29" spans="2:6" x14ac:dyDescent="0.2">
      <c r="B29" s="71" t="s">
        <v>118</v>
      </c>
      <c r="C29" s="73"/>
      <c r="D29" s="264">
        <v>0</v>
      </c>
      <c r="E29" s="264">
        <v>0</v>
      </c>
      <c r="F29" s="265">
        <v>0</v>
      </c>
    </row>
    <row r="30" spans="2:6" x14ac:dyDescent="0.2">
      <c r="B30" s="71" t="s">
        <v>70</v>
      </c>
      <c r="C30" s="73"/>
      <c r="D30" s="264"/>
      <c r="E30" s="264"/>
      <c r="F30" s="265"/>
    </row>
    <row r="31" spans="2:6" x14ac:dyDescent="0.2">
      <c r="B31" s="71" t="s">
        <v>91</v>
      </c>
      <c r="C31" s="73" t="s">
        <v>82</v>
      </c>
      <c r="D31" s="264">
        <v>10513</v>
      </c>
      <c r="E31" s="264">
        <v>10283</v>
      </c>
      <c r="F31" s="265">
        <v>209</v>
      </c>
    </row>
    <row r="32" spans="2:6" x14ac:dyDescent="0.2">
      <c r="B32" s="71" t="s">
        <v>92</v>
      </c>
      <c r="C32" s="73" t="s">
        <v>82</v>
      </c>
      <c r="D32" s="264">
        <v>-603</v>
      </c>
      <c r="E32" s="264">
        <v>-449</v>
      </c>
      <c r="F32" s="265">
        <v>-3099</v>
      </c>
    </row>
    <row r="33" spans="2:6" x14ac:dyDescent="0.2">
      <c r="B33" s="68" t="s">
        <v>93</v>
      </c>
      <c r="C33" s="73" t="s">
        <v>75</v>
      </c>
      <c r="D33" s="264">
        <v>-307</v>
      </c>
      <c r="E33" s="264">
        <v>-3220</v>
      </c>
      <c r="F33" s="265">
        <v>-2870</v>
      </c>
    </row>
    <row r="34" spans="2:6" x14ac:dyDescent="0.2">
      <c r="B34" s="68" t="s">
        <v>106</v>
      </c>
      <c r="C34" s="73"/>
      <c r="D34" s="264">
        <v>-111015</v>
      </c>
      <c r="E34" s="264">
        <v>-92507</v>
      </c>
      <c r="F34" s="265">
        <v>-75587</v>
      </c>
    </row>
    <row r="35" spans="2:6" x14ac:dyDescent="0.2">
      <c r="B35" s="68" t="s">
        <v>107</v>
      </c>
      <c r="C35" s="73"/>
      <c r="D35" s="264">
        <v>7809</v>
      </c>
      <c r="E35" s="264">
        <v>-7308</v>
      </c>
      <c r="F35" s="265">
        <v>1655</v>
      </c>
    </row>
    <row r="36" spans="2:6" x14ac:dyDescent="0.2">
      <c r="B36" s="68" t="s">
        <v>94</v>
      </c>
      <c r="C36" s="73"/>
      <c r="D36" s="264">
        <v>6377586</v>
      </c>
      <c r="E36" s="264">
        <v>5401969</v>
      </c>
      <c r="F36" s="265">
        <v>3321957</v>
      </c>
    </row>
    <row r="37" spans="2:6" x14ac:dyDescent="0.2">
      <c r="B37" s="68" t="s">
        <v>108</v>
      </c>
      <c r="C37" s="73"/>
      <c r="D37" s="264">
        <v>-594775</v>
      </c>
      <c r="E37" s="264">
        <v>-453206</v>
      </c>
      <c r="F37" s="265">
        <v>-345882</v>
      </c>
    </row>
    <row r="38" spans="2:6" x14ac:dyDescent="0.2">
      <c r="B38" s="69" t="s">
        <v>95</v>
      </c>
      <c r="C38" s="73"/>
      <c r="D38" s="87">
        <v>5461421</v>
      </c>
      <c r="E38" s="80">
        <v>4535909</v>
      </c>
      <c r="F38" s="87">
        <v>3185426</v>
      </c>
    </row>
    <row r="39" spans="2:6" x14ac:dyDescent="0.2">
      <c r="B39" s="69" t="s">
        <v>71</v>
      </c>
      <c r="C39" s="73"/>
      <c r="D39" s="264"/>
      <c r="E39" s="264"/>
      <c r="F39" s="265"/>
    </row>
    <row r="40" spans="2:6" x14ac:dyDescent="0.2">
      <c r="B40" s="68" t="s">
        <v>37</v>
      </c>
      <c r="C40" s="73"/>
      <c r="D40" s="264">
        <v>-66277</v>
      </c>
      <c r="E40" s="264">
        <v>7031</v>
      </c>
      <c r="F40" s="265">
        <v>13273</v>
      </c>
    </row>
    <row r="41" spans="2:6" x14ac:dyDescent="0.2">
      <c r="B41" s="68" t="s">
        <v>38</v>
      </c>
      <c r="C41" s="73"/>
      <c r="D41" s="264">
        <v>0</v>
      </c>
      <c r="E41" s="264">
        <v>0</v>
      </c>
      <c r="F41" s="265">
        <v>0</v>
      </c>
    </row>
    <row r="42" spans="2:6" x14ac:dyDescent="0.2">
      <c r="B42" s="68" t="s">
        <v>109</v>
      </c>
      <c r="C42" s="73"/>
      <c r="D42" s="264">
        <v>-1670447</v>
      </c>
      <c r="E42" s="264">
        <v>-2515122</v>
      </c>
      <c r="F42" s="265">
        <v>2333115</v>
      </c>
    </row>
    <row r="43" spans="2:6" x14ac:dyDescent="0.2">
      <c r="B43" s="68" t="s">
        <v>110</v>
      </c>
      <c r="C43" s="73"/>
      <c r="D43" s="264">
        <v>-11394994</v>
      </c>
      <c r="E43" s="264">
        <v>-974379</v>
      </c>
      <c r="F43" s="265">
        <v>-7101644</v>
      </c>
    </row>
    <row r="44" spans="2:6" x14ac:dyDescent="0.2">
      <c r="B44" s="68" t="s">
        <v>42</v>
      </c>
      <c r="C44" s="73"/>
      <c r="D44" s="264">
        <v>0</v>
      </c>
      <c r="E44" s="264">
        <v>0</v>
      </c>
      <c r="F44" s="265">
        <v>0</v>
      </c>
    </row>
    <row r="45" spans="2:6" x14ac:dyDescent="0.2">
      <c r="B45" s="68" t="s">
        <v>111</v>
      </c>
      <c r="C45" s="73"/>
      <c r="D45" s="264">
        <v>618506</v>
      </c>
      <c r="E45" s="264">
        <v>-1934848</v>
      </c>
      <c r="F45" s="265">
        <v>111969</v>
      </c>
    </row>
    <row r="46" spans="2:6" x14ac:dyDescent="0.2">
      <c r="B46" s="68" t="s">
        <v>112</v>
      </c>
      <c r="C46" s="73"/>
      <c r="D46" s="264">
        <v>-142768</v>
      </c>
      <c r="E46" s="264">
        <v>-2162139</v>
      </c>
      <c r="F46" s="265">
        <v>-1907029</v>
      </c>
    </row>
    <row r="47" spans="2:6" x14ac:dyDescent="0.2">
      <c r="B47" s="68" t="s">
        <v>113</v>
      </c>
      <c r="C47" s="73"/>
      <c r="D47" s="264">
        <v>0</v>
      </c>
      <c r="E47" s="264">
        <v>0</v>
      </c>
      <c r="F47" s="265">
        <v>0</v>
      </c>
    </row>
    <row r="48" spans="2:6" x14ac:dyDescent="0.2">
      <c r="B48" s="68" t="s">
        <v>114</v>
      </c>
      <c r="C48" s="73"/>
      <c r="D48" s="264">
        <v>-429891</v>
      </c>
      <c r="E48" s="264">
        <v>-260834</v>
      </c>
      <c r="F48" s="265">
        <v>200266</v>
      </c>
    </row>
    <row r="49" spans="2:6" x14ac:dyDescent="0.2">
      <c r="B49" s="68" t="s">
        <v>46</v>
      </c>
      <c r="C49" s="73"/>
      <c r="D49" s="264">
        <v>0</v>
      </c>
      <c r="E49" s="264">
        <v>0</v>
      </c>
      <c r="F49" s="265">
        <v>0</v>
      </c>
    </row>
    <row r="50" spans="2:6" x14ac:dyDescent="0.2">
      <c r="B50" s="68" t="s">
        <v>47</v>
      </c>
      <c r="C50" s="73" t="s">
        <v>83</v>
      </c>
      <c r="D50" s="264">
        <v>1868</v>
      </c>
      <c r="E50" s="264">
        <v>0</v>
      </c>
      <c r="F50" s="265">
        <v>3452</v>
      </c>
    </row>
    <row r="51" spans="2:6" x14ac:dyDescent="0.2">
      <c r="B51" s="69" t="s">
        <v>72</v>
      </c>
      <c r="C51" s="73"/>
      <c r="D51" s="264"/>
      <c r="E51" s="264"/>
      <c r="F51" s="265"/>
    </row>
    <row r="52" spans="2:6" x14ac:dyDescent="0.2">
      <c r="B52" s="68" t="s">
        <v>96</v>
      </c>
      <c r="C52" s="73"/>
      <c r="D52" s="264">
        <v>1048</v>
      </c>
      <c r="E52" s="264">
        <v>599</v>
      </c>
      <c r="F52" s="265">
        <v>-2623</v>
      </c>
    </row>
    <row r="53" spans="2:6" x14ac:dyDescent="0.2">
      <c r="B53" s="68" t="s">
        <v>115</v>
      </c>
      <c r="C53" s="73"/>
      <c r="D53" s="264">
        <v>0</v>
      </c>
      <c r="E53" s="264">
        <v>0</v>
      </c>
      <c r="F53" s="265">
        <v>0</v>
      </c>
    </row>
    <row r="54" spans="2:6" x14ac:dyDescent="0.2">
      <c r="B54" s="68" t="s">
        <v>97</v>
      </c>
      <c r="C54" s="73"/>
      <c r="D54" s="264">
        <v>712066</v>
      </c>
      <c r="E54" s="264">
        <v>260902</v>
      </c>
      <c r="F54" s="265">
        <v>-81008</v>
      </c>
    </row>
    <row r="55" spans="2:6" x14ac:dyDescent="0.2">
      <c r="B55" s="68" t="s">
        <v>51</v>
      </c>
      <c r="C55" s="73"/>
      <c r="D55" s="264">
        <v>10656487</v>
      </c>
      <c r="E55" s="264">
        <v>9236450</v>
      </c>
      <c r="F55" s="265">
        <v>2576549</v>
      </c>
    </row>
    <row r="56" spans="2:6" x14ac:dyDescent="0.2">
      <c r="B56" s="68" t="s">
        <v>55</v>
      </c>
      <c r="C56" s="73"/>
      <c r="D56" s="264">
        <v>-20855</v>
      </c>
      <c r="E56" s="264">
        <v>181058</v>
      </c>
      <c r="F56" s="265">
        <v>-723503</v>
      </c>
    </row>
    <row r="57" spans="2:6" x14ac:dyDescent="0.2">
      <c r="B57" s="68" t="s">
        <v>116</v>
      </c>
      <c r="C57" s="73"/>
      <c r="D57" s="264">
        <v>0</v>
      </c>
      <c r="E57" s="264">
        <v>0</v>
      </c>
      <c r="F57" s="265">
        <v>0</v>
      </c>
    </row>
    <row r="58" spans="2:6" x14ac:dyDescent="0.2">
      <c r="B58" s="69" t="s">
        <v>98</v>
      </c>
      <c r="C58" s="73"/>
      <c r="D58" s="87">
        <v>3726164</v>
      </c>
      <c r="E58" s="80">
        <v>6374627</v>
      </c>
      <c r="F58" s="87">
        <v>-1391757</v>
      </c>
    </row>
    <row r="59" spans="2:6" x14ac:dyDescent="0.2">
      <c r="B59" s="68" t="s">
        <v>117</v>
      </c>
      <c r="C59" s="73"/>
      <c r="D59" s="264">
        <v>-531136</v>
      </c>
      <c r="E59" s="264">
        <v>-139648</v>
      </c>
      <c r="F59" s="265">
        <v>-234773</v>
      </c>
    </row>
    <row r="60" spans="2:6" x14ac:dyDescent="0.2">
      <c r="B60" s="69" t="s">
        <v>99</v>
      </c>
      <c r="C60" s="73"/>
      <c r="D60" s="87">
        <v>3195028</v>
      </c>
      <c r="E60" s="80">
        <v>6234979</v>
      </c>
      <c r="F60" s="87">
        <v>-1626530</v>
      </c>
    </row>
    <row r="61" spans="2:6" x14ac:dyDescent="0.2">
      <c r="B61" s="69" t="s">
        <v>119</v>
      </c>
      <c r="C61" s="73"/>
      <c r="D61" s="264"/>
      <c r="E61" s="262"/>
      <c r="F61" s="266"/>
    </row>
    <row r="62" spans="2:6" x14ac:dyDescent="0.2">
      <c r="B62" s="68" t="s">
        <v>139</v>
      </c>
      <c r="C62" s="90"/>
      <c r="D62" s="264">
        <v>-12654044</v>
      </c>
      <c r="E62" s="264">
        <v>-11590282</v>
      </c>
      <c r="F62" s="265">
        <v>-7948094</v>
      </c>
    </row>
    <row r="63" spans="2:6" x14ac:dyDescent="0.2">
      <c r="B63" s="68" t="s">
        <v>120</v>
      </c>
      <c r="C63" s="90"/>
      <c r="D63" s="264">
        <v>5434122</v>
      </c>
      <c r="E63" s="264">
        <v>9127540</v>
      </c>
      <c r="F63" s="265">
        <v>8629963</v>
      </c>
    </row>
    <row r="64" spans="2:6" x14ac:dyDescent="0.2">
      <c r="B64" s="68" t="s">
        <v>140</v>
      </c>
      <c r="C64" s="90"/>
      <c r="D64" s="264">
        <v>0</v>
      </c>
      <c r="E64" s="264">
        <v>0</v>
      </c>
      <c r="F64" s="265">
        <v>0</v>
      </c>
    </row>
    <row r="65" spans="2:6" x14ac:dyDescent="0.2">
      <c r="B65" s="68" t="s">
        <v>141</v>
      </c>
      <c r="C65" s="90"/>
      <c r="D65" s="264">
        <v>0</v>
      </c>
      <c r="E65" s="264">
        <v>0</v>
      </c>
      <c r="F65" s="265">
        <v>0</v>
      </c>
    </row>
    <row r="66" spans="2:6" x14ac:dyDescent="0.2">
      <c r="B66" s="68" t="s">
        <v>121</v>
      </c>
      <c r="C66" s="90"/>
      <c r="D66" s="264">
        <v>-38502</v>
      </c>
      <c r="E66" s="264">
        <v>-15112</v>
      </c>
      <c r="F66" s="265">
        <v>-19680</v>
      </c>
    </row>
    <row r="67" spans="2:6" x14ac:dyDescent="0.2">
      <c r="B67" s="317" t="s">
        <v>255</v>
      </c>
      <c r="C67" s="90"/>
      <c r="D67" s="264">
        <v>0</v>
      </c>
      <c r="E67" s="264">
        <v>0</v>
      </c>
      <c r="F67" s="265">
        <v>0</v>
      </c>
    </row>
    <row r="68" spans="2:6" x14ac:dyDescent="0.2">
      <c r="B68" s="68" t="s">
        <v>142</v>
      </c>
      <c r="C68" s="90"/>
      <c r="D68" s="264">
        <v>-238818</v>
      </c>
      <c r="E68" s="264">
        <v>-200969</v>
      </c>
      <c r="F68" s="265">
        <v>-152457</v>
      </c>
    </row>
    <row r="69" spans="2:6" x14ac:dyDescent="0.2">
      <c r="B69" s="68" t="s">
        <v>122</v>
      </c>
      <c r="C69" s="90"/>
      <c r="D69" s="264">
        <v>6917</v>
      </c>
      <c r="E69" s="264">
        <v>1663</v>
      </c>
      <c r="F69" s="265">
        <v>7592</v>
      </c>
    </row>
    <row r="70" spans="2:6" x14ac:dyDescent="0.2">
      <c r="B70" s="68" t="s">
        <v>123</v>
      </c>
      <c r="C70" s="90"/>
      <c r="D70" s="264">
        <v>0</v>
      </c>
      <c r="E70" s="264">
        <v>0</v>
      </c>
      <c r="F70" s="265">
        <v>0</v>
      </c>
    </row>
    <row r="71" spans="2:6" x14ac:dyDescent="0.2">
      <c r="B71" s="68" t="s">
        <v>124</v>
      </c>
      <c r="C71" s="90"/>
      <c r="D71" s="264">
        <v>13545</v>
      </c>
      <c r="E71" s="264">
        <v>0</v>
      </c>
      <c r="F71" s="265">
        <v>0</v>
      </c>
    </row>
    <row r="72" spans="2:6" x14ac:dyDescent="0.2">
      <c r="B72" s="68" t="s">
        <v>125</v>
      </c>
      <c r="C72" s="90"/>
      <c r="D72" s="264">
        <v>0</v>
      </c>
      <c r="E72" s="264">
        <v>0</v>
      </c>
      <c r="F72" s="265">
        <v>0</v>
      </c>
    </row>
    <row r="73" spans="2:6" x14ac:dyDescent="0.2">
      <c r="B73" s="68" t="s">
        <v>143</v>
      </c>
      <c r="C73" s="90"/>
      <c r="D73" s="264">
        <v>92814</v>
      </c>
      <c r="E73" s="264">
        <v>77210</v>
      </c>
      <c r="F73" s="265">
        <v>41800</v>
      </c>
    </row>
    <row r="74" spans="2:6" x14ac:dyDescent="0.2">
      <c r="B74" s="69" t="s">
        <v>126</v>
      </c>
      <c r="C74" s="73"/>
      <c r="D74" s="87">
        <v>-7383966</v>
      </c>
      <c r="E74" s="80">
        <f>SUM(E62:E73)</f>
        <v>-2599950</v>
      </c>
      <c r="F74" s="87">
        <f>SUM(F62:F73)</f>
        <v>559124</v>
      </c>
    </row>
    <row r="75" spans="2:6" x14ac:dyDescent="0.2">
      <c r="B75" s="69" t="s">
        <v>127</v>
      </c>
      <c r="C75" s="90"/>
      <c r="D75" s="264"/>
      <c r="E75" s="264"/>
      <c r="F75" s="265"/>
    </row>
    <row r="76" spans="2:6" x14ac:dyDescent="0.2">
      <c r="B76" s="68" t="s">
        <v>128</v>
      </c>
      <c r="C76" s="90"/>
      <c r="D76" s="264">
        <v>0</v>
      </c>
      <c r="E76" s="264">
        <v>0</v>
      </c>
      <c r="F76" s="265">
        <v>0</v>
      </c>
    </row>
    <row r="77" spans="2:6" x14ac:dyDescent="0.2">
      <c r="B77" s="68" t="s">
        <v>129</v>
      </c>
      <c r="C77" s="90"/>
      <c r="D77" s="264">
        <v>0</v>
      </c>
      <c r="E77" s="264">
        <v>0</v>
      </c>
      <c r="F77" s="265">
        <v>0</v>
      </c>
    </row>
    <row r="78" spans="2:6" x14ac:dyDescent="0.2">
      <c r="B78" s="68" t="s">
        <v>130</v>
      </c>
      <c r="C78" s="90"/>
      <c r="D78" s="264">
        <v>-603989</v>
      </c>
      <c r="E78" s="264">
        <v>-660703</v>
      </c>
      <c r="F78" s="265">
        <v>-527089</v>
      </c>
    </row>
    <row r="79" spans="2:6" x14ac:dyDescent="0.2">
      <c r="B79" s="68" t="s">
        <v>131</v>
      </c>
      <c r="C79" s="90"/>
      <c r="D79" s="264">
        <v>1181770</v>
      </c>
      <c r="E79" s="264">
        <v>839005</v>
      </c>
      <c r="F79" s="265">
        <v>511712</v>
      </c>
    </row>
    <row r="80" spans="2:6" x14ac:dyDescent="0.2">
      <c r="B80" s="317" t="s">
        <v>256</v>
      </c>
      <c r="C80" s="90"/>
      <c r="D80" s="264">
        <v>0</v>
      </c>
      <c r="E80" s="264">
        <v>0</v>
      </c>
      <c r="F80" s="265">
        <v>0</v>
      </c>
    </row>
    <row r="81" spans="2:6" x14ac:dyDescent="0.2">
      <c r="B81" s="68" t="s">
        <v>132</v>
      </c>
      <c r="C81" s="90"/>
      <c r="D81" s="264">
        <v>0</v>
      </c>
      <c r="E81" s="264">
        <v>0</v>
      </c>
      <c r="F81" s="265">
        <v>0</v>
      </c>
    </row>
    <row r="82" spans="2:6" x14ac:dyDescent="0.2">
      <c r="B82" s="68" t="s">
        <v>144</v>
      </c>
      <c r="C82" s="90"/>
      <c r="D82" s="264"/>
      <c r="E82" s="264">
        <v>0</v>
      </c>
      <c r="F82" s="265">
        <v>0</v>
      </c>
    </row>
    <row r="83" spans="2:6" x14ac:dyDescent="0.2">
      <c r="B83" s="68" t="s">
        <v>145</v>
      </c>
      <c r="C83" s="90"/>
      <c r="D83" s="264">
        <v>0</v>
      </c>
      <c r="E83" s="264"/>
      <c r="F83" s="265">
        <v>0</v>
      </c>
    </row>
    <row r="84" spans="2:6" x14ac:dyDescent="0.2">
      <c r="B84" s="68" t="s">
        <v>133</v>
      </c>
      <c r="C84" s="90"/>
      <c r="D84" s="264"/>
      <c r="E84" s="264"/>
      <c r="F84" s="265">
        <v>0</v>
      </c>
    </row>
    <row r="85" spans="2:6" x14ac:dyDescent="0.2">
      <c r="B85" s="68" t="s">
        <v>134</v>
      </c>
      <c r="C85" s="90"/>
      <c r="D85" s="264">
        <v>-2076818</v>
      </c>
      <c r="E85" s="264">
        <v>-1172644</v>
      </c>
      <c r="F85" s="265">
        <v>-1417692</v>
      </c>
    </row>
    <row r="86" spans="2:6" x14ac:dyDescent="0.2">
      <c r="B86" s="68" t="s">
        <v>135</v>
      </c>
      <c r="C86" s="90"/>
      <c r="D86" s="264">
        <v>0</v>
      </c>
      <c r="E86" s="264">
        <v>0</v>
      </c>
      <c r="F86" s="265">
        <v>0</v>
      </c>
    </row>
    <row r="87" spans="2:6" x14ac:dyDescent="0.2">
      <c r="B87" s="317" t="s">
        <v>251</v>
      </c>
      <c r="C87" s="90"/>
      <c r="D87" s="264">
        <v>0</v>
      </c>
      <c r="E87" s="264">
        <v>0</v>
      </c>
      <c r="F87" s="265">
        <v>0</v>
      </c>
    </row>
    <row r="88" spans="2:6" x14ac:dyDescent="0.2">
      <c r="B88" s="69" t="s">
        <v>136</v>
      </c>
      <c r="C88" s="90"/>
      <c r="D88" s="87">
        <v>-1499037</v>
      </c>
      <c r="E88" s="80">
        <f>SUM(E76:E87)</f>
        <v>-994342</v>
      </c>
      <c r="F88" s="87">
        <f>SUM(F76:F87)</f>
        <v>-1433069</v>
      </c>
    </row>
    <row r="89" spans="2:6" x14ac:dyDescent="0.2">
      <c r="B89" s="68" t="s">
        <v>146</v>
      </c>
      <c r="C89" s="73">
        <v>18</v>
      </c>
      <c r="D89" s="264">
        <v>14</v>
      </c>
      <c r="E89" s="264">
        <v>52</v>
      </c>
      <c r="F89" s="265">
        <v>-123</v>
      </c>
    </row>
    <row r="90" spans="2:6" x14ac:dyDescent="0.2">
      <c r="B90" s="317" t="s">
        <v>252</v>
      </c>
      <c r="C90" s="90"/>
      <c r="D90" s="264">
        <v>0</v>
      </c>
      <c r="E90" s="264">
        <v>0</v>
      </c>
      <c r="F90" s="265">
        <v>0</v>
      </c>
    </row>
    <row r="91" spans="2:6" x14ac:dyDescent="0.2">
      <c r="B91" s="69" t="s">
        <v>253</v>
      </c>
      <c r="C91" s="73"/>
      <c r="D91" s="87">
        <v>-5687961</v>
      </c>
      <c r="E91" s="80">
        <v>2640739</v>
      </c>
      <c r="F91" s="87">
        <v>-2500598</v>
      </c>
    </row>
    <row r="92" spans="2:6" x14ac:dyDescent="0.2">
      <c r="B92" s="68" t="s">
        <v>137</v>
      </c>
      <c r="C92" s="90"/>
      <c r="D92" s="264">
        <v>50796617</v>
      </c>
      <c r="E92" s="267">
        <v>48155878</v>
      </c>
      <c r="F92" s="268">
        <v>50656476</v>
      </c>
    </row>
    <row r="93" spans="2:6" x14ac:dyDescent="0.2">
      <c r="B93" s="69" t="s">
        <v>138</v>
      </c>
      <c r="C93" s="91">
        <v>18</v>
      </c>
      <c r="D93" s="87">
        <v>45108656</v>
      </c>
      <c r="E93" s="80">
        <v>50796617</v>
      </c>
      <c r="F93" s="87">
        <v>48155878</v>
      </c>
    </row>
    <row r="94" spans="2:6" x14ac:dyDescent="0.2">
      <c r="D94" s="70"/>
      <c r="E94" s="70"/>
    </row>
    <row r="95" spans="2:6" hidden="1" x14ac:dyDescent="0.2">
      <c r="D95" s="70"/>
      <c r="E95" s="70"/>
    </row>
    <row r="96" spans="2:6" hidden="1" x14ac:dyDescent="0.2">
      <c r="D96" s="70"/>
      <c r="E96" s="70"/>
    </row>
    <row r="97" s="68" customFormat="1" hidden="1" x14ac:dyDescent="0.2"/>
    <row r="98" s="68" customFormat="1" hidden="1" x14ac:dyDescent="0.2"/>
    <row r="99" s="68" customFormat="1" hidden="1" x14ac:dyDescent="0.2"/>
  </sheetData>
  <mergeCells count="1">
    <mergeCell ref="C4:C5"/>
  </mergeCells>
  <pageMargins left="0.7" right="0.7" top="0.75" bottom="0.75" header="0.3" footer="0.3"/>
  <ignoredErrors>
    <ignoredError sqref="A1:XFD1 A7:XFD7 A6 E6:XFD6 A9:XFD9 A8:C8 E8:XFD8 A12:XFD12 A10:C10 E10:XFD10 A11:C11 E11:XFD11 A19:XFD19 A13:C13 E13:XFD13 A14:C14 E14:XFD14 A15:C15 E15:XFD15 A16 E16:XFD16 A17:C17 E17:XFD17 A18:C18 E18:XFD18 A23:XFD24 A20:C20 E20:XFD20 A21:C21 E21:XFD21 A22:C22 E22:XFD22 A27 A25:C25 E25:XFD25 A26:C26 E26:XFD26 A30:XFD30 A28:C28 E28:XFD28 A29:C29 E29:XFD29 A39:XFD39 A31:C31 E31:XFD31 A32:C32 E32:XFD32 A33:C33 E33:XFD33 A34 E34:XFD34 A35:C35 E35:XFD35 A36:C36 E36:XFD36 A37:C37 E37:XFD37 A38:C38 E38:XFD38 A51:XFD51 A40:C40 E40:XFD40 A41:C41 E41:XFD41 A42:C42 E42:XFD42 A43:C43 E43:XFD43 A44:C44 E44:XFD44 A45:C45 E45:XFD45 A46:C46 E46:XFD46 A47:C47 E47:XFD47 A48:C48 E48:XFD48 A49:C49 E49:XFD49 A50:C50 E50:XFD50 A61:XFD61 A52:C52 E52:XFD52 A53:C53 E53:XFD53 A54:C54 E54:XFD54 A55:C55 E55:XFD55 A56:C56 E56:XFD56 A57:C57 E57:XFD57 A58:C58 E58:XFD58 A59:C59 E59:XFD59 A60:C60 E60:XFD60 A66:C66 A62:C62 E62:XFD62 A63:C63 E63:XFD63 A64:C64 E64:XFD64 A65:C65 E65:XFD65 A75:XFD75 A67 E67:XFD67 A68:C68 E68:XFD68 A69:C69 E69:XFD69 A70:C70 E70:XFD70 A71:C71 E71:XFD71 A72:C72 E72:XFD72 E66:XFD66 A73:C73 E73:XFD73 A74:C74 E74:XFD74 A82:XFD82 A76:C76 E76:XFD76 A77:C77 E77:XFD77 A78:C78 E78:XFD78 A79:C79 E79:XFD79 A80 E80:XFD80 A81:C81 E81:XFD81 A84:XFD84 A83:C83 E83:XFD83 A94:XFD1048576 A85:C85 E85:XFD85 A86:C86 E86:XFD86 A87 E87:XFD87 A88:C88 E88:XFD88 A89:C89 E89:XFD89 A90 E90:XFD90 A91 E91:XFD91 A92:C92 E92:XFD92 A93:C93 E93:XFD93 A3:XFD5 A2 G2:XFD2 C87 C90 C91 C6 C16 C27:XFD27 C34 C67 C8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4C59-E810-472A-9DB7-D71560954570}">
  <dimension ref="A1:AD25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0" defaultRowHeight="12" zeroHeight="1" x14ac:dyDescent="0.2"/>
  <cols>
    <col min="1" max="1" width="9.140625" style="95" customWidth="1"/>
    <col min="2" max="2" width="55.28515625" style="95" customWidth="1"/>
    <col min="3" max="29" width="15.7109375" style="95" customWidth="1"/>
    <col min="30" max="30" width="9.140625" style="95" customWidth="1"/>
    <col min="31" max="16384" width="9.140625" style="95" hidden="1"/>
  </cols>
  <sheetData>
    <row r="1" spans="2:29" x14ac:dyDescent="0.2"/>
    <row r="2" spans="2:29" x14ac:dyDescent="0.2">
      <c r="B2" s="45" t="s">
        <v>162</v>
      </c>
      <c r="C2" s="13"/>
      <c r="D2" s="13"/>
      <c r="E2" s="1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29" x14ac:dyDescent="0.2"/>
    <row r="4" spans="2:29" ht="24" x14ac:dyDescent="0.2">
      <c r="B4" s="311" t="s">
        <v>21</v>
      </c>
      <c r="C4" s="104" t="s">
        <v>23</v>
      </c>
      <c r="D4" s="105"/>
      <c r="E4" s="145"/>
      <c r="F4" s="104" t="s">
        <v>39</v>
      </c>
      <c r="G4" s="105"/>
      <c r="H4" s="145"/>
      <c r="I4" s="104" t="s">
        <v>157</v>
      </c>
      <c r="J4" s="105"/>
      <c r="K4" s="145"/>
      <c r="L4" s="104" t="s">
        <v>158</v>
      </c>
      <c r="M4" s="105"/>
      <c r="N4" s="145"/>
      <c r="O4" s="104" t="s">
        <v>36</v>
      </c>
      <c r="P4" s="105"/>
      <c r="Q4" s="145"/>
      <c r="R4" s="104" t="s">
        <v>153</v>
      </c>
      <c r="S4" s="105"/>
      <c r="T4" s="145"/>
      <c r="U4" s="104" t="s">
        <v>41</v>
      </c>
      <c r="V4" s="105"/>
      <c r="W4" s="145"/>
      <c r="X4" s="104" t="s">
        <v>148</v>
      </c>
      <c r="Y4" s="124"/>
      <c r="Z4" s="162"/>
      <c r="AA4" s="120" t="s">
        <v>149</v>
      </c>
      <c r="AB4" s="105"/>
      <c r="AC4" s="105"/>
    </row>
    <row r="5" spans="2:29" x14ac:dyDescent="0.2">
      <c r="B5" s="312"/>
      <c r="C5" s="157">
        <v>2024</v>
      </c>
      <c r="D5" s="157">
        <v>2023</v>
      </c>
      <c r="E5" s="158">
        <v>2022</v>
      </c>
      <c r="F5" s="157">
        <v>2024</v>
      </c>
      <c r="G5" s="157">
        <v>2023</v>
      </c>
      <c r="H5" s="158">
        <v>2022</v>
      </c>
      <c r="I5" s="157">
        <v>2024</v>
      </c>
      <c r="J5" s="157">
        <v>2023</v>
      </c>
      <c r="K5" s="158">
        <v>2022</v>
      </c>
      <c r="L5" s="157">
        <v>2024</v>
      </c>
      <c r="M5" s="157">
        <v>2023</v>
      </c>
      <c r="N5" s="158">
        <v>2022</v>
      </c>
      <c r="O5" s="157">
        <v>2024</v>
      </c>
      <c r="P5" s="157">
        <v>2023</v>
      </c>
      <c r="Q5" s="158">
        <v>2022</v>
      </c>
      <c r="R5" s="157">
        <v>2024</v>
      </c>
      <c r="S5" s="157">
        <v>2023</v>
      </c>
      <c r="T5" s="158">
        <v>2022</v>
      </c>
      <c r="U5" s="157">
        <v>2024</v>
      </c>
      <c r="V5" s="157">
        <v>2023</v>
      </c>
      <c r="W5" s="158">
        <v>2022</v>
      </c>
      <c r="X5" s="157">
        <v>2024</v>
      </c>
      <c r="Y5" s="159">
        <v>2023</v>
      </c>
      <c r="Z5" s="158">
        <v>2022</v>
      </c>
      <c r="AA5" s="160">
        <v>2024</v>
      </c>
      <c r="AB5" s="161">
        <v>2023</v>
      </c>
      <c r="AC5" s="158">
        <v>2022</v>
      </c>
    </row>
    <row r="6" spans="2:29" x14ac:dyDescent="0.2">
      <c r="B6" s="99" t="s">
        <v>159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125"/>
      <c r="Z6" s="97"/>
      <c r="AA6" s="132"/>
      <c r="AB6" s="149"/>
      <c r="AC6" s="98"/>
    </row>
    <row r="7" spans="2:29" ht="24" x14ac:dyDescent="0.2">
      <c r="B7" s="110" t="s">
        <v>150</v>
      </c>
      <c r="C7" s="111">
        <v>6051695</v>
      </c>
      <c r="D7" s="111">
        <v>2981666</v>
      </c>
      <c r="E7" s="111">
        <v>584646</v>
      </c>
      <c r="F7" s="111">
        <v>60404373</v>
      </c>
      <c r="G7" s="111">
        <v>51490385</v>
      </c>
      <c r="H7" s="111">
        <v>51976672</v>
      </c>
      <c r="I7" s="111">
        <v>1754124</v>
      </c>
      <c r="J7" s="112" t="s">
        <v>77</v>
      </c>
      <c r="K7" s="112">
        <v>3515798</v>
      </c>
      <c r="L7" s="111">
        <v>35592205</v>
      </c>
      <c r="M7" s="111">
        <v>29744374</v>
      </c>
      <c r="N7" s="111">
        <v>23474969</v>
      </c>
      <c r="O7" s="111">
        <v>42070504</v>
      </c>
      <c r="P7" s="111">
        <v>56012010</v>
      </c>
      <c r="Q7" s="111">
        <v>51310820</v>
      </c>
      <c r="R7" s="111">
        <v>37082</v>
      </c>
      <c r="S7" s="111">
        <v>8515</v>
      </c>
      <c r="T7" s="111">
        <v>7324</v>
      </c>
      <c r="U7" s="111">
        <v>758994</v>
      </c>
      <c r="V7" s="111">
        <v>726869</v>
      </c>
      <c r="W7" s="111">
        <v>758861</v>
      </c>
      <c r="X7" s="111">
        <v>14643172</v>
      </c>
      <c r="Y7" s="126">
        <v>13609071</v>
      </c>
      <c r="Z7" s="146">
        <v>15018774</v>
      </c>
      <c r="AA7" s="133">
        <v>161312148</v>
      </c>
      <c r="AB7" s="150">
        <v>154572889</v>
      </c>
      <c r="AC7" s="121">
        <v>146647864</v>
      </c>
    </row>
    <row r="8" spans="2:29" x14ac:dyDescent="0.2">
      <c r="B8" s="113" t="s">
        <v>152</v>
      </c>
      <c r="C8" s="114">
        <v>-618</v>
      </c>
      <c r="D8" s="114">
        <v>-301</v>
      </c>
      <c r="E8" s="114">
        <v>-70</v>
      </c>
      <c r="F8" s="114">
        <v>-492527</v>
      </c>
      <c r="G8" s="114">
        <v>-436642</v>
      </c>
      <c r="H8" s="114">
        <v>-484425</v>
      </c>
      <c r="I8" s="115" t="s">
        <v>77</v>
      </c>
      <c r="J8" s="115" t="s">
        <v>77</v>
      </c>
      <c r="K8" s="115"/>
      <c r="L8" s="115" t="s">
        <v>77</v>
      </c>
      <c r="M8" s="114">
        <v>-2229</v>
      </c>
      <c r="N8" s="114">
        <v>-2249</v>
      </c>
      <c r="O8" s="114">
        <v>-1038</v>
      </c>
      <c r="P8" s="114">
        <v>-1268</v>
      </c>
      <c r="Q8" s="114">
        <v>-1342</v>
      </c>
      <c r="R8" s="114">
        <v>-481</v>
      </c>
      <c r="S8" s="114">
        <v>-121</v>
      </c>
      <c r="T8" s="114">
        <v>-127</v>
      </c>
      <c r="U8" s="114">
        <v>-897</v>
      </c>
      <c r="V8" s="114">
        <v>-1011</v>
      </c>
      <c r="W8" s="114">
        <v>-1109</v>
      </c>
      <c r="X8" s="114">
        <v>-71591</v>
      </c>
      <c r="Y8" s="127">
        <v>-65560</v>
      </c>
      <c r="Z8" s="147">
        <v>-72093</v>
      </c>
      <c r="AA8" s="134">
        <v>-567151</v>
      </c>
      <c r="AB8" s="151">
        <v>-507131</v>
      </c>
      <c r="AC8" s="122">
        <v>-561415</v>
      </c>
    </row>
    <row r="9" spans="2:29" ht="24.75" thickBot="1" x14ac:dyDescent="0.25">
      <c r="B9" s="140" t="s">
        <v>160</v>
      </c>
      <c r="C9" s="142">
        <v>6051077</v>
      </c>
      <c r="D9" s="142">
        <v>2981365</v>
      </c>
      <c r="E9" s="142">
        <f>SUM(E7:E8)</f>
        <v>584576</v>
      </c>
      <c r="F9" s="142">
        <v>59911846</v>
      </c>
      <c r="G9" s="142">
        <v>51053743</v>
      </c>
      <c r="H9" s="142">
        <f>SUM(H7:H8)</f>
        <v>51492247</v>
      </c>
      <c r="I9" s="142">
        <v>1754124</v>
      </c>
      <c r="J9" s="141" t="s">
        <v>77</v>
      </c>
      <c r="K9" s="142">
        <f>SUM(K7:K8)</f>
        <v>3515798</v>
      </c>
      <c r="L9" s="142">
        <v>35592205</v>
      </c>
      <c r="M9" s="142">
        <v>29742145</v>
      </c>
      <c r="N9" s="142">
        <f>SUM(N7:N8)</f>
        <v>23472720</v>
      </c>
      <c r="O9" s="142">
        <v>42069466</v>
      </c>
      <c r="P9" s="142">
        <v>56010743</v>
      </c>
      <c r="Q9" s="142">
        <f>SUM(Q7:Q8)</f>
        <v>51309478</v>
      </c>
      <c r="R9" s="142">
        <v>36601</v>
      </c>
      <c r="S9" s="142">
        <v>8393</v>
      </c>
      <c r="T9" s="142">
        <f>SUM(T7:T8)</f>
        <v>7197</v>
      </c>
      <c r="U9" s="142">
        <v>758097</v>
      </c>
      <c r="V9" s="142">
        <v>725859</v>
      </c>
      <c r="W9" s="142">
        <f>SUM(W7:W8)</f>
        <v>757752</v>
      </c>
      <c r="X9" s="142">
        <v>14571581</v>
      </c>
      <c r="Y9" s="143">
        <v>13543510</v>
      </c>
      <c r="Z9" s="142">
        <f>SUM(Z7:Z8)</f>
        <v>14946681</v>
      </c>
      <c r="AA9" s="144">
        <v>160744997</v>
      </c>
      <c r="AB9" s="152">
        <v>154065758</v>
      </c>
      <c r="AC9" s="163">
        <f>SUM(AC7:AC8)</f>
        <v>146086449</v>
      </c>
    </row>
    <row r="10" spans="2:29" x14ac:dyDescent="0.2">
      <c r="B10" s="100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128"/>
      <c r="Z10" s="70"/>
      <c r="AA10" s="135"/>
      <c r="AB10" s="153"/>
      <c r="AC10" s="75"/>
    </row>
    <row r="11" spans="2:29" x14ac:dyDescent="0.2">
      <c r="B11" s="101" t="s">
        <v>151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128"/>
      <c r="Z11" s="70"/>
      <c r="AA11" s="135"/>
      <c r="AB11" s="153"/>
      <c r="AC11" s="75"/>
    </row>
    <row r="12" spans="2:29" ht="24" x14ac:dyDescent="0.2">
      <c r="B12" s="110" t="s">
        <v>150</v>
      </c>
      <c r="C12" s="112" t="s">
        <v>77</v>
      </c>
      <c r="D12" s="112" t="s">
        <v>77</v>
      </c>
      <c r="E12" s="112">
        <v>0</v>
      </c>
      <c r="F12" s="111">
        <v>13948665</v>
      </c>
      <c r="G12" s="111">
        <v>10295156</v>
      </c>
      <c r="H12" s="111">
        <v>10243676</v>
      </c>
      <c r="I12" s="112" t="s">
        <v>77</v>
      </c>
      <c r="J12" s="112" t="s">
        <v>77</v>
      </c>
      <c r="K12" s="112">
        <v>0</v>
      </c>
      <c r="L12" s="111">
        <v>5252</v>
      </c>
      <c r="M12" s="111">
        <v>5252</v>
      </c>
      <c r="N12" s="111">
        <v>5254</v>
      </c>
      <c r="O12" s="112" t="s">
        <v>77</v>
      </c>
      <c r="P12" s="112" t="s">
        <v>77</v>
      </c>
      <c r="Q12" s="112">
        <v>0</v>
      </c>
      <c r="R12" s="111">
        <v>2141</v>
      </c>
      <c r="S12" s="111">
        <v>1202</v>
      </c>
      <c r="T12" s="111">
        <v>2125</v>
      </c>
      <c r="U12" s="111">
        <v>13</v>
      </c>
      <c r="V12" s="111">
        <v>227</v>
      </c>
      <c r="W12" s="111">
        <v>182</v>
      </c>
      <c r="X12" s="111">
        <v>1018474</v>
      </c>
      <c r="Y12" s="126">
        <v>643409</v>
      </c>
      <c r="Z12" s="146">
        <v>964860</v>
      </c>
      <c r="AA12" s="133">
        <v>14974544</v>
      </c>
      <c r="AB12" s="150">
        <v>10945247</v>
      </c>
      <c r="AC12" s="121">
        <v>11215097</v>
      </c>
    </row>
    <row r="13" spans="2:29" x14ac:dyDescent="0.2">
      <c r="B13" s="113" t="s">
        <v>152</v>
      </c>
      <c r="C13" s="115" t="s">
        <v>77</v>
      </c>
      <c r="D13" s="115" t="s">
        <v>77</v>
      </c>
      <c r="E13" s="115">
        <v>0</v>
      </c>
      <c r="F13" s="114">
        <v>-1523131</v>
      </c>
      <c r="G13" s="114">
        <v>-1365875</v>
      </c>
      <c r="H13" s="114">
        <v>-2022511</v>
      </c>
      <c r="I13" s="115" t="s">
        <v>77</v>
      </c>
      <c r="J13" s="115" t="s">
        <v>77</v>
      </c>
      <c r="K13" s="115">
        <v>0</v>
      </c>
      <c r="L13" s="114">
        <v>-551</v>
      </c>
      <c r="M13" s="114">
        <v>-552</v>
      </c>
      <c r="N13" s="114">
        <v>-552</v>
      </c>
      <c r="O13" s="115" t="s">
        <v>77</v>
      </c>
      <c r="P13" s="115" t="s">
        <v>77</v>
      </c>
      <c r="Q13" s="115">
        <v>0</v>
      </c>
      <c r="R13" s="114">
        <v>-416</v>
      </c>
      <c r="S13" s="114">
        <v>-233</v>
      </c>
      <c r="T13" s="114">
        <v>-321</v>
      </c>
      <c r="U13" s="114">
        <v>-2</v>
      </c>
      <c r="V13" s="114">
        <v>-28</v>
      </c>
      <c r="W13" s="114">
        <v>-22</v>
      </c>
      <c r="X13" s="114">
        <v>-153269</v>
      </c>
      <c r="Y13" s="127">
        <v>-67412</v>
      </c>
      <c r="Z13" s="147">
        <v>-110760</v>
      </c>
      <c r="AA13" s="134">
        <v>-1677369</v>
      </c>
      <c r="AB13" s="151">
        <v>-1434099</v>
      </c>
      <c r="AC13" s="122">
        <v>-2134166</v>
      </c>
    </row>
    <row r="14" spans="2:29" ht="24.75" thickBot="1" x14ac:dyDescent="0.25">
      <c r="B14" s="140" t="s">
        <v>160</v>
      </c>
      <c r="C14" s="141" t="s">
        <v>77</v>
      </c>
      <c r="D14" s="141" t="s">
        <v>77</v>
      </c>
      <c r="E14" s="141">
        <f>SUM(E12:E13)</f>
        <v>0</v>
      </c>
      <c r="F14" s="142">
        <v>12425534</v>
      </c>
      <c r="G14" s="142">
        <v>8929281</v>
      </c>
      <c r="H14" s="142">
        <f>SUM(H12:H13)</f>
        <v>8221165</v>
      </c>
      <c r="I14" s="141" t="s">
        <v>77</v>
      </c>
      <c r="J14" s="141" t="s">
        <v>77</v>
      </c>
      <c r="K14" s="142">
        <f>SUM(K12:K13)</f>
        <v>0</v>
      </c>
      <c r="L14" s="142">
        <v>4701</v>
      </c>
      <c r="M14" s="142">
        <v>4701</v>
      </c>
      <c r="N14" s="142">
        <f>SUM(N12:N13)</f>
        <v>4702</v>
      </c>
      <c r="O14" s="141" t="s">
        <v>77</v>
      </c>
      <c r="P14" s="141" t="s">
        <v>77</v>
      </c>
      <c r="Q14" s="142">
        <f>SUM(Q12:Q13)</f>
        <v>0</v>
      </c>
      <c r="R14" s="142">
        <v>1725</v>
      </c>
      <c r="S14" s="142">
        <v>970</v>
      </c>
      <c r="T14" s="142">
        <f>SUM(T12:T13)</f>
        <v>1804</v>
      </c>
      <c r="U14" s="142">
        <v>11</v>
      </c>
      <c r="V14" s="142">
        <v>199</v>
      </c>
      <c r="W14" s="142">
        <f>SUM(W12:W13)</f>
        <v>160</v>
      </c>
      <c r="X14" s="142">
        <v>865205</v>
      </c>
      <c r="Y14" s="143">
        <v>575997</v>
      </c>
      <c r="Z14" s="142">
        <f>SUM(Z12:Z13)</f>
        <v>854100</v>
      </c>
      <c r="AA14" s="144">
        <v>13297175</v>
      </c>
      <c r="AB14" s="152">
        <v>9511148</v>
      </c>
      <c r="AC14" s="163">
        <f>SUM(AC12:AC13)</f>
        <v>9080931</v>
      </c>
    </row>
    <row r="15" spans="2:29" ht="24" x14ac:dyDescent="0.2">
      <c r="B15" s="102" t="s">
        <v>154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128"/>
      <c r="Z15" s="70"/>
      <c r="AA15" s="135"/>
      <c r="AB15" s="153"/>
      <c r="AC15" s="75"/>
    </row>
    <row r="16" spans="2:29" ht="24" x14ac:dyDescent="0.2">
      <c r="B16" s="110" t="s">
        <v>150</v>
      </c>
      <c r="C16" s="112" t="s">
        <v>77</v>
      </c>
      <c r="D16" s="112" t="s">
        <v>77</v>
      </c>
      <c r="E16" s="112">
        <v>0</v>
      </c>
      <c r="F16" s="111">
        <v>1915191</v>
      </c>
      <c r="G16" s="111">
        <v>1708697</v>
      </c>
      <c r="H16" s="111">
        <v>1466285</v>
      </c>
      <c r="I16" s="112" t="s">
        <v>77</v>
      </c>
      <c r="J16" s="112" t="s">
        <v>77</v>
      </c>
      <c r="K16" s="112">
        <v>0</v>
      </c>
      <c r="L16" s="112" t="s">
        <v>77</v>
      </c>
      <c r="M16" s="112" t="s">
        <v>77</v>
      </c>
      <c r="N16" s="112">
        <v>0</v>
      </c>
      <c r="O16" s="111">
        <v>206</v>
      </c>
      <c r="P16" s="112" t="s">
        <v>77</v>
      </c>
      <c r="Q16" s="112">
        <v>0</v>
      </c>
      <c r="R16" s="111">
        <v>5426</v>
      </c>
      <c r="S16" s="111">
        <v>6410</v>
      </c>
      <c r="T16" s="111">
        <v>6639</v>
      </c>
      <c r="U16" s="111">
        <v>69544</v>
      </c>
      <c r="V16" s="111">
        <v>30758</v>
      </c>
      <c r="W16" s="111">
        <v>15467</v>
      </c>
      <c r="X16" s="111">
        <v>17199</v>
      </c>
      <c r="Y16" s="126">
        <v>376687</v>
      </c>
      <c r="Z16" s="146">
        <v>270285</v>
      </c>
      <c r="AA16" s="133">
        <v>2007566</v>
      </c>
      <c r="AB16" s="150">
        <v>2122552</v>
      </c>
      <c r="AC16" s="121">
        <v>1758676</v>
      </c>
    </row>
    <row r="17" spans="2:29" x14ac:dyDescent="0.2">
      <c r="B17" s="113" t="s">
        <v>152</v>
      </c>
      <c r="C17" s="115" t="s">
        <v>77</v>
      </c>
      <c r="D17" s="115" t="s">
        <v>77</v>
      </c>
      <c r="E17" s="115">
        <v>0</v>
      </c>
      <c r="F17" s="114">
        <v>-1014860</v>
      </c>
      <c r="G17" s="114">
        <v>-1176230</v>
      </c>
      <c r="H17" s="114">
        <v>-1091973</v>
      </c>
      <c r="I17" s="115" t="s">
        <v>77</v>
      </c>
      <c r="J17" s="115" t="s">
        <v>77</v>
      </c>
      <c r="K17" s="115">
        <v>0</v>
      </c>
      <c r="L17" s="115" t="s">
        <v>77</v>
      </c>
      <c r="M17" s="115" t="s">
        <v>77</v>
      </c>
      <c r="N17" s="115">
        <v>0</v>
      </c>
      <c r="O17" s="114">
        <v>-206</v>
      </c>
      <c r="P17" s="115" t="s">
        <v>77</v>
      </c>
      <c r="Q17" s="115">
        <v>0</v>
      </c>
      <c r="R17" s="114">
        <v>-4649</v>
      </c>
      <c r="S17" s="114">
        <v>-5528</v>
      </c>
      <c r="T17" s="114">
        <v>-5341</v>
      </c>
      <c r="U17" s="114">
        <v>-68606</v>
      </c>
      <c r="V17" s="114">
        <v>-30139</v>
      </c>
      <c r="W17" s="114">
        <v>-13499</v>
      </c>
      <c r="X17" s="114">
        <v>-8777</v>
      </c>
      <c r="Y17" s="127">
        <v>-318332</v>
      </c>
      <c r="Z17" s="147">
        <v>-231437</v>
      </c>
      <c r="AA17" s="134">
        <v>-1097098</v>
      </c>
      <c r="AB17" s="151">
        <v>-1530229</v>
      </c>
      <c r="AC17" s="122">
        <v>-1342250</v>
      </c>
    </row>
    <row r="18" spans="2:29" ht="24.75" thickBot="1" x14ac:dyDescent="0.25">
      <c r="B18" s="140" t="s">
        <v>160</v>
      </c>
      <c r="C18" s="141" t="s">
        <v>77</v>
      </c>
      <c r="D18" s="141" t="s">
        <v>77</v>
      </c>
      <c r="E18" s="141">
        <f>SUM(E16:E17)</f>
        <v>0</v>
      </c>
      <c r="F18" s="142">
        <v>900331</v>
      </c>
      <c r="G18" s="142">
        <v>532467</v>
      </c>
      <c r="H18" s="142">
        <f>SUM(H16:H17)</f>
        <v>374312</v>
      </c>
      <c r="I18" s="141" t="s">
        <v>77</v>
      </c>
      <c r="J18" s="141" t="s">
        <v>77</v>
      </c>
      <c r="K18" s="142">
        <f>SUM(K16:K17)</f>
        <v>0</v>
      </c>
      <c r="L18" s="141" t="s">
        <v>77</v>
      </c>
      <c r="M18" s="141" t="s">
        <v>77</v>
      </c>
      <c r="N18" s="142">
        <f>SUM(N16:N17)</f>
        <v>0</v>
      </c>
      <c r="O18" s="141" t="s">
        <v>77</v>
      </c>
      <c r="P18" s="141" t="s">
        <v>77</v>
      </c>
      <c r="Q18" s="142">
        <f>SUM(Q16:Q17)</f>
        <v>0</v>
      </c>
      <c r="R18" s="142">
        <v>777</v>
      </c>
      <c r="S18" s="142">
        <v>882</v>
      </c>
      <c r="T18" s="142">
        <f>SUM(T16:T17)</f>
        <v>1298</v>
      </c>
      <c r="U18" s="142">
        <v>937</v>
      </c>
      <c r="V18" s="142">
        <v>619</v>
      </c>
      <c r="W18" s="142">
        <f>SUM(W16:W17)</f>
        <v>1968</v>
      </c>
      <c r="X18" s="142">
        <v>8422</v>
      </c>
      <c r="Y18" s="143">
        <v>58355</v>
      </c>
      <c r="Z18" s="142">
        <f>SUM(Z16:Z17)</f>
        <v>38848</v>
      </c>
      <c r="AA18" s="144">
        <v>910468</v>
      </c>
      <c r="AB18" s="152">
        <v>592323</v>
      </c>
      <c r="AC18" s="163">
        <f>SUM(AC16:AC17)</f>
        <v>416426</v>
      </c>
    </row>
    <row r="19" spans="2:29" ht="60" x14ac:dyDescent="0.2">
      <c r="B19" s="102" t="s">
        <v>155</v>
      </c>
      <c r="C19" s="108">
        <v>6051695</v>
      </c>
      <c r="D19" s="108">
        <v>2981666</v>
      </c>
      <c r="E19" s="108">
        <f>SUM(E9,E14,E18)</f>
        <v>584576</v>
      </c>
      <c r="F19" s="108">
        <v>76268229</v>
      </c>
      <c r="G19" s="108">
        <v>63494238</v>
      </c>
      <c r="H19" s="108">
        <f>SUM(H9,H14,H18)</f>
        <v>60087724</v>
      </c>
      <c r="I19" s="108">
        <v>1754124</v>
      </c>
      <c r="J19" s="14" t="s">
        <v>77</v>
      </c>
      <c r="K19" s="108">
        <f>SUM(K9,K14,K18)</f>
        <v>3515798</v>
      </c>
      <c r="L19" s="108">
        <v>35597457</v>
      </c>
      <c r="M19" s="108">
        <v>29749626</v>
      </c>
      <c r="N19" s="108">
        <f>SUM(N9,N14,N18)</f>
        <v>23477422</v>
      </c>
      <c r="O19" s="108">
        <v>42070711</v>
      </c>
      <c r="P19" s="108">
        <v>56012010</v>
      </c>
      <c r="Q19" s="108">
        <f>SUM(Q9,Q14,Q18)</f>
        <v>51309478</v>
      </c>
      <c r="R19" s="108">
        <v>44649</v>
      </c>
      <c r="S19" s="108">
        <v>16127</v>
      </c>
      <c r="T19" s="108">
        <f>SUM(T9,T14,T18)</f>
        <v>10299</v>
      </c>
      <c r="U19" s="108">
        <v>828550</v>
      </c>
      <c r="V19" s="108">
        <v>757855</v>
      </c>
      <c r="W19" s="108">
        <f>SUM(W9,W14,W18)</f>
        <v>759880</v>
      </c>
      <c r="X19" s="108">
        <v>15678845</v>
      </c>
      <c r="Y19" s="129">
        <v>14629166</v>
      </c>
      <c r="Z19" s="108">
        <f>SUM(Z9,Z14,Z18)</f>
        <v>15839629</v>
      </c>
      <c r="AA19" s="136">
        <v>178294258</v>
      </c>
      <c r="AB19" s="154">
        <v>167640688</v>
      </c>
      <c r="AC19" s="106">
        <f>SUM(AC9,AC14,AC18)</f>
        <v>155583806</v>
      </c>
    </row>
    <row r="20" spans="2:29" ht="24.75" thickBot="1" x14ac:dyDescent="0.25">
      <c r="B20" s="117" t="s">
        <v>156</v>
      </c>
      <c r="C20" s="118">
        <v>-618</v>
      </c>
      <c r="D20" s="118">
        <v>-301</v>
      </c>
      <c r="E20" s="118">
        <v>-70</v>
      </c>
      <c r="F20" s="118">
        <v>-3030518</v>
      </c>
      <c r="G20" s="118">
        <v>-2978747</v>
      </c>
      <c r="H20" s="118">
        <v>-3598909</v>
      </c>
      <c r="I20" s="119" t="s">
        <v>77</v>
      </c>
      <c r="J20" s="119" t="s">
        <v>77</v>
      </c>
      <c r="K20" s="119"/>
      <c r="L20" s="118">
        <v>-551</v>
      </c>
      <c r="M20" s="118">
        <v>-2780</v>
      </c>
      <c r="N20" s="118">
        <v>-2801</v>
      </c>
      <c r="O20" s="118">
        <v>-1245</v>
      </c>
      <c r="P20" s="118">
        <v>-1268</v>
      </c>
      <c r="Q20" s="118">
        <v>-1342</v>
      </c>
      <c r="R20" s="118">
        <v>-5546</v>
      </c>
      <c r="S20" s="118">
        <v>-5882</v>
      </c>
      <c r="T20" s="118">
        <v>-5789</v>
      </c>
      <c r="U20" s="118">
        <v>-69506</v>
      </c>
      <c r="V20" s="118">
        <v>-31178</v>
      </c>
      <c r="W20" s="118">
        <v>-14630</v>
      </c>
      <c r="X20" s="118">
        <v>-233636</v>
      </c>
      <c r="Y20" s="130">
        <v>-451304</v>
      </c>
      <c r="Z20" s="148">
        <v>414290</v>
      </c>
      <c r="AA20" s="137">
        <v>-3341619</v>
      </c>
      <c r="AB20" s="155">
        <v>-3471459</v>
      </c>
      <c r="AC20" s="123">
        <v>-4037831</v>
      </c>
    </row>
    <row r="21" spans="2:29" ht="36.75" thickTop="1" x14ac:dyDescent="0.2">
      <c r="B21" s="103" t="s">
        <v>161</v>
      </c>
      <c r="C21" s="107">
        <v>6051077</v>
      </c>
      <c r="D21" s="107">
        <v>2981365</v>
      </c>
      <c r="E21" s="107">
        <f>E19</f>
        <v>584576</v>
      </c>
      <c r="F21" s="107">
        <v>73237712</v>
      </c>
      <c r="G21" s="107">
        <v>60515492</v>
      </c>
      <c r="H21" s="107">
        <f>H19</f>
        <v>60087724</v>
      </c>
      <c r="I21" s="107">
        <v>1754124</v>
      </c>
      <c r="J21" s="109" t="s">
        <v>77</v>
      </c>
      <c r="K21" s="107">
        <f>K19</f>
        <v>3515798</v>
      </c>
      <c r="L21" s="107">
        <v>35596905</v>
      </c>
      <c r="M21" s="107">
        <v>29746846</v>
      </c>
      <c r="N21" s="107">
        <f>N19</f>
        <v>23477422</v>
      </c>
      <c r="O21" s="107">
        <v>42069466</v>
      </c>
      <c r="P21" s="107">
        <v>56010743</v>
      </c>
      <c r="Q21" s="107">
        <f>Q19</f>
        <v>51309478</v>
      </c>
      <c r="R21" s="107">
        <v>39103</v>
      </c>
      <c r="S21" s="107">
        <v>10245</v>
      </c>
      <c r="T21" s="107">
        <f>T19</f>
        <v>10299</v>
      </c>
      <c r="U21" s="107">
        <v>759044</v>
      </c>
      <c r="V21" s="107">
        <v>726677</v>
      </c>
      <c r="W21" s="107">
        <v>759881</v>
      </c>
      <c r="X21" s="107">
        <v>15445208</v>
      </c>
      <c r="Y21" s="131">
        <v>14177862</v>
      </c>
      <c r="Z21" s="107">
        <f>Z19</f>
        <v>15839629</v>
      </c>
      <c r="AA21" s="138">
        <v>174952639</v>
      </c>
      <c r="AB21" s="156">
        <v>164169229</v>
      </c>
      <c r="AC21" s="107">
        <v>155584805</v>
      </c>
    </row>
    <row r="22" spans="2:29" x14ac:dyDescent="0.2"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</row>
    <row r="23" spans="2:29" hidden="1" x14ac:dyDescent="0.2"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</row>
    <row r="24" spans="2:29" hidden="1" x14ac:dyDescent="0.2"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</row>
    <row r="25" spans="2:29" hidden="1" x14ac:dyDescent="0.2"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</row>
  </sheetData>
  <mergeCells count="1"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B223-D7D0-4EB7-88B5-68E7EB8BA350}">
  <dimension ref="A1:DE2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ColWidth="0" defaultRowHeight="12" zeroHeight="1" x14ac:dyDescent="0.2"/>
  <cols>
    <col min="1" max="1" width="9.140625" style="68" customWidth="1"/>
    <col min="2" max="2" width="102.28515625" style="68" bestFit="1" customWidth="1"/>
    <col min="3" max="3" width="13.42578125" style="68" bestFit="1" customWidth="1"/>
    <col min="4" max="4" width="20.140625" style="68" bestFit="1" customWidth="1"/>
    <col min="5" max="5" width="20.140625" style="68" customWidth="1"/>
    <col min="6" max="6" width="38.7109375" style="68" bestFit="1" customWidth="1"/>
    <col min="7" max="7" width="20.140625" style="68" bestFit="1" customWidth="1"/>
    <col min="8" max="8" width="20.140625" style="68" customWidth="1"/>
    <col min="9" max="9" width="45.5703125" style="68" bestFit="1" customWidth="1"/>
    <col min="10" max="10" width="15.5703125" style="68" bestFit="1" customWidth="1"/>
    <col min="11" max="11" width="15.5703125" style="68" customWidth="1"/>
    <col min="12" max="12" width="44.7109375" style="68" bestFit="1" customWidth="1"/>
    <col min="13" max="13" width="15.5703125" style="68" bestFit="1" customWidth="1"/>
    <col min="14" max="14" width="15.5703125" style="68" customWidth="1"/>
    <col min="15" max="15" width="17" style="68" bestFit="1" customWidth="1"/>
    <col min="16" max="16" width="15.5703125" style="68" bestFit="1" customWidth="1"/>
    <col min="17" max="17" width="15.5703125" style="68" customWidth="1"/>
    <col min="18" max="18" width="18.5703125" style="68" bestFit="1" customWidth="1"/>
    <col min="19" max="19" width="15.5703125" style="68" bestFit="1" customWidth="1"/>
    <col min="20" max="20" width="15.5703125" style="68" customWidth="1"/>
    <col min="21" max="21" width="23.28515625" style="68" bestFit="1" customWidth="1"/>
    <col min="22" max="22" width="15.5703125" style="68" bestFit="1" customWidth="1"/>
    <col min="23" max="23" width="15.5703125" style="68" customWidth="1"/>
    <col min="24" max="24" width="18" style="68" bestFit="1" customWidth="1"/>
    <col min="25" max="25" width="20.140625" style="68" bestFit="1" customWidth="1"/>
    <col min="26" max="27" width="9.140625" style="68" customWidth="1"/>
    <col min="28" max="28" width="12.5703125" style="68" hidden="1" customWidth="1"/>
    <col min="29" max="36" width="9.140625" style="68" hidden="1" customWidth="1"/>
    <col min="37" max="37" width="27.5703125" style="68" hidden="1" customWidth="1"/>
    <col min="38" max="44" width="9.140625" style="68" hidden="1" customWidth="1"/>
    <col min="45" max="45" width="9.42578125" style="68" hidden="1" customWidth="1"/>
    <col min="46" max="50" width="9.140625" style="68" hidden="1" customWidth="1"/>
    <col min="51" max="51" width="27.28515625" style="68" hidden="1" customWidth="1"/>
    <col min="52" max="57" width="9.140625" style="68" hidden="1" customWidth="1"/>
    <col min="58" max="58" width="9.42578125" style="68" hidden="1" customWidth="1"/>
    <col min="59" max="63" width="9.140625" style="68" hidden="1" customWidth="1"/>
    <col min="64" max="64" width="10.42578125" style="68" hidden="1" customWidth="1"/>
    <col min="65" max="69" width="9.140625" style="68" hidden="1" customWidth="1"/>
    <col min="70" max="70" width="9.42578125" style="68" hidden="1" customWidth="1"/>
    <col min="71" max="77" width="9.140625" style="68" hidden="1" customWidth="1"/>
    <col min="78" max="78" width="11.5703125" style="68" hidden="1" customWidth="1"/>
    <col min="79" max="81" width="9.140625" style="68" hidden="1" customWidth="1"/>
    <col min="82" max="82" width="9.42578125" style="68" hidden="1" customWidth="1"/>
    <col min="83" max="87" width="9.140625" style="68" hidden="1" customWidth="1"/>
    <col min="88" max="88" width="13.7109375" style="68" hidden="1" customWidth="1"/>
    <col min="89" max="93" width="9.140625" style="68" hidden="1" customWidth="1"/>
    <col min="94" max="94" width="9.42578125" style="68" hidden="1" customWidth="1"/>
    <col min="95" max="101" width="9.140625" style="68" hidden="1" customWidth="1"/>
    <col min="102" max="102" width="11.5703125" style="68" hidden="1" customWidth="1"/>
    <col min="103" max="108" width="9.140625" style="68" hidden="1" customWidth="1"/>
    <col min="109" max="109" width="12.5703125" style="68" hidden="1" customWidth="1"/>
    <col min="110" max="16384" width="9.140625" style="68" hidden="1"/>
  </cols>
  <sheetData>
    <row r="1" spans="2:29" x14ac:dyDescent="0.2"/>
    <row r="2" spans="2:29" x14ac:dyDescent="0.2">
      <c r="B2" s="45" t="s">
        <v>204</v>
      </c>
      <c r="C2" s="13"/>
      <c r="D2" s="13"/>
      <c r="E2" s="1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29" x14ac:dyDescent="0.2"/>
    <row r="4" spans="2:29" x14ac:dyDescent="0.2">
      <c r="C4" s="172" t="s">
        <v>23</v>
      </c>
      <c r="D4" s="173"/>
      <c r="E4" s="174"/>
      <c r="F4" s="175" t="s">
        <v>39</v>
      </c>
      <c r="G4" s="38"/>
      <c r="H4" s="10"/>
      <c r="I4" s="175" t="s">
        <v>157</v>
      </c>
      <c r="J4" s="38"/>
      <c r="K4" s="10"/>
      <c r="L4" s="175" t="s">
        <v>158</v>
      </c>
      <c r="M4" s="38"/>
      <c r="N4" s="10"/>
      <c r="O4" s="175" t="s">
        <v>36</v>
      </c>
      <c r="P4" s="176"/>
      <c r="Q4" s="177"/>
      <c r="R4" s="178" t="s">
        <v>41</v>
      </c>
      <c r="S4" s="179"/>
      <c r="T4" s="180"/>
      <c r="U4" s="175" t="s">
        <v>148</v>
      </c>
      <c r="V4" s="179"/>
      <c r="W4" s="200"/>
      <c r="X4" s="179" t="s">
        <v>149</v>
      </c>
      <c r="Y4" s="179"/>
      <c r="Z4" s="78"/>
    </row>
    <row r="5" spans="2:29" x14ac:dyDescent="0.2">
      <c r="C5" s="207">
        <v>2024</v>
      </c>
      <c r="D5" s="208">
        <v>2023</v>
      </c>
      <c r="E5" s="208">
        <v>2022</v>
      </c>
      <c r="F5" s="208">
        <v>2024</v>
      </c>
      <c r="G5" s="209">
        <v>2023</v>
      </c>
      <c r="H5" s="209">
        <v>2022</v>
      </c>
      <c r="I5" s="210">
        <v>2024</v>
      </c>
      <c r="J5" s="208">
        <v>2023</v>
      </c>
      <c r="K5" s="209">
        <v>2022</v>
      </c>
      <c r="L5" s="208">
        <v>2024</v>
      </c>
      <c r="M5" s="208">
        <v>2023</v>
      </c>
      <c r="N5" s="209">
        <v>2022</v>
      </c>
      <c r="O5" s="210">
        <v>2024</v>
      </c>
      <c r="P5" s="208">
        <v>2023</v>
      </c>
      <c r="Q5" s="209">
        <v>2022</v>
      </c>
      <c r="R5" s="208">
        <v>2024</v>
      </c>
      <c r="S5" s="208">
        <v>2023</v>
      </c>
      <c r="T5" s="209">
        <v>2022</v>
      </c>
      <c r="U5" s="210">
        <v>2024</v>
      </c>
      <c r="V5" s="208">
        <v>2023</v>
      </c>
      <c r="W5" s="211">
        <v>2022</v>
      </c>
      <c r="X5" s="213">
        <v>2024</v>
      </c>
      <c r="Y5" s="218">
        <v>2023</v>
      </c>
      <c r="Z5" s="212">
        <v>2022</v>
      </c>
    </row>
    <row r="6" spans="2:29" x14ac:dyDescent="0.2">
      <c r="B6" s="68" t="s">
        <v>163</v>
      </c>
      <c r="C6" s="181"/>
      <c r="D6" s="187"/>
      <c r="E6" s="187"/>
      <c r="F6" s="187"/>
      <c r="G6" s="166"/>
      <c r="H6" s="166"/>
      <c r="I6" s="192"/>
      <c r="J6" s="192"/>
      <c r="K6" s="167"/>
      <c r="L6" s="192"/>
      <c r="M6" s="192"/>
      <c r="N6" s="167"/>
      <c r="O6" s="192"/>
      <c r="P6" s="192"/>
      <c r="Q6" s="167"/>
      <c r="R6" s="192"/>
      <c r="S6" s="192"/>
      <c r="T6" s="167"/>
      <c r="U6" s="187"/>
      <c r="V6" s="192"/>
      <c r="W6" s="201"/>
      <c r="X6" s="214"/>
      <c r="Y6" s="219"/>
      <c r="Z6" s="82"/>
    </row>
    <row r="7" spans="2:29" x14ac:dyDescent="0.2">
      <c r="B7" s="71" t="s">
        <v>164</v>
      </c>
      <c r="C7" s="74"/>
      <c r="D7" s="86"/>
      <c r="E7" s="86"/>
      <c r="F7" s="86"/>
      <c r="G7" s="70"/>
      <c r="H7" s="70"/>
      <c r="I7" s="86"/>
      <c r="J7" s="86"/>
      <c r="K7" s="70"/>
      <c r="L7" s="86"/>
      <c r="M7" s="86"/>
      <c r="N7" s="70"/>
      <c r="O7" s="86"/>
      <c r="P7" s="86"/>
      <c r="Q7" s="70"/>
      <c r="R7" s="86"/>
      <c r="S7" s="86"/>
      <c r="T7" s="70"/>
      <c r="U7" s="86"/>
      <c r="V7" s="86"/>
      <c r="W7" s="202"/>
      <c r="X7" s="135"/>
      <c r="Y7" s="153"/>
      <c r="Z7" s="82"/>
    </row>
    <row r="8" spans="2:29" x14ac:dyDescent="0.2">
      <c r="B8" s="168" t="s">
        <v>165</v>
      </c>
      <c r="C8" s="182">
        <v>0</v>
      </c>
      <c r="D8" s="188">
        <v>0</v>
      </c>
      <c r="E8" s="188"/>
      <c r="F8" s="190">
        <v>3841530</v>
      </c>
      <c r="G8" s="170">
        <v>2642126</v>
      </c>
      <c r="H8" s="170"/>
      <c r="I8" s="188">
        <v>0</v>
      </c>
      <c r="J8" s="188">
        <v>0</v>
      </c>
      <c r="K8" s="169"/>
      <c r="L8" s="188">
        <v>0</v>
      </c>
      <c r="M8" s="188">
        <v>0</v>
      </c>
      <c r="N8" s="169"/>
      <c r="O8" s="188">
        <v>0</v>
      </c>
      <c r="P8" s="188">
        <v>0</v>
      </c>
      <c r="Q8" s="169"/>
      <c r="R8" s="190">
        <v>61194</v>
      </c>
      <c r="S8" s="190">
        <v>49598</v>
      </c>
      <c r="T8" s="170"/>
      <c r="U8" s="190">
        <v>95049</v>
      </c>
      <c r="V8" s="190">
        <v>149784</v>
      </c>
      <c r="W8" s="203"/>
      <c r="X8" s="136">
        <v>3997773</v>
      </c>
      <c r="Y8" s="154">
        <v>2841508</v>
      </c>
      <c r="Z8" s="82"/>
    </row>
    <row r="9" spans="2:29" x14ac:dyDescent="0.2">
      <c r="B9" s="168" t="s">
        <v>166</v>
      </c>
      <c r="C9" s="182">
        <v>0</v>
      </c>
      <c r="D9" s="188">
        <v>0</v>
      </c>
      <c r="E9" s="188"/>
      <c r="F9" s="188">
        <v>0</v>
      </c>
      <c r="G9" s="169">
        <v>0</v>
      </c>
      <c r="H9" s="169"/>
      <c r="I9" s="188">
        <v>0</v>
      </c>
      <c r="J9" s="188">
        <v>0</v>
      </c>
      <c r="K9" s="169"/>
      <c r="L9" s="188">
        <v>0</v>
      </c>
      <c r="M9" s="188">
        <v>0</v>
      </c>
      <c r="N9" s="169"/>
      <c r="O9" s="188">
        <v>0</v>
      </c>
      <c r="P9" s="188">
        <v>0</v>
      </c>
      <c r="Q9" s="169"/>
      <c r="R9" s="188">
        <v>0</v>
      </c>
      <c r="S9" s="188">
        <v>0</v>
      </c>
      <c r="T9" s="169"/>
      <c r="U9" s="188">
        <v>0</v>
      </c>
      <c r="V9" s="188">
        <v>0</v>
      </c>
      <c r="W9" s="204"/>
      <c r="X9" s="215">
        <v>0</v>
      </c>
      <c r="Y9" s="220">
        <v>0</v>
      </c>
      <c r="Z9" s="82"/>
    </row>
    <row r="10" spans="2:29" x14ac:dyDescent="0.2">
      <c r="B10" s="168" t="s">
        <v>167</v>
      </c>
      <c r="C10" s="182">
        <v>0</v>
      </c>
      <c r="D10" s="188">
        <v>0</v>
      </c>
      <c r="E10" s="188"/>
      <c r="F10" s="190">
        <v>2005000</v>
      </c>
      <c r="G10" s="169">
        <v>0</v>
      </c>
      <c r="H10" s="169"/>
      <c r="I10" s="188">
        <v>0</v>
      </c>
      <c r="J10" s="188">
        <v>0</v>
      </c>
      <c r="K10" s="169"/>
      <c r="L10" s="188">
        <v>0</v>
      </c>
      <c r="M10" s="188">
        <v>0</v>
      </c>
      <c r="N10" s="169"/>
      <c r="O10" s="188">
        <v>0</v>
      </c>
      <c r="P10" s="188">
        <v>0</v>
      </c>
      <c r="Q10" s="169"/>
      <c r="R10" s="188">
        <v>0</v>
      </c>
      <c r="S10" s="188">
        <v>0</v>
      </c>
      <c r="T10" s="169"/>
      <c r="U10" s="188">
        <v>0</v>
      </c>
      <c r="V10" s="188">
        <v>0</v>
      </c>
      <c r="W10" s="204"/>
      <c r="X10" s="136">
        <v>2005000</v>
      </c>
      <c r="Y10" s="220">
        <v>0</v>
      </c>
      <c r="Z10" s="82"/>
    </row>
    <row r="11" spans="2:29" x14ac:dyDescent="0.2">
      <c r="B11" s="168" t="s">
        <v>168</v>
      </c>
      <c r="C11" s="182">
        <v>0</v>
      </c>
      <c r="D11" s="188">
        <v>0</v>
      </c>
      <c r="E11" s="188"/>
      <c r="F11" s="190">
        <v>4631</v>
      </c>
      <c r="G11" s="169">
        <v>0</v>
      </c>
      <c r="H11" s="169"/>
      <c r="I11" s="188">
        <v>0</v>
      </c>
      <c r="J11" s="188">
        <v>0</v>
      </c>
      <c r="K11" s="169"/>
      <c r="L11" s="188">
        <v>0</v>
      </c>
      <c r="M11" s="188">
        <v>0</v>
      </c>
      <c r="N11" s="169"/>
      <c r="O11" s="188">
        <v>0</v>
      </c>
      <c r="P11" s="188">
        <v>0</v>
      </c>
      <c r="Q11" s="169"/>
      <c r="R11" s="188">
        <v>0</v>
      </c>
      <c r="S11" s="190">
        <v>12</v>
      </c>
      <c r="T11" s="170"/>
      <c r="U11" s="190">
        <v>275781</v>
      </c>
      <c r="V11" s="190">
        <v>143388</v>
      </c>
      <c r="W11" s="203"/>
      <c r="X11" s="136">
        <v>280411</v>
      </c>
      <c r="Y11" s="154">
        <v>143396</v>
      </c>
      <c r="Z11" s="82"/>
    </row>
    <row r="12" spans="2:29" x14ac:dyDescent="0.2">
      <c r="B12" s="71" t="s">
        <v>169</v>
      </c>
      <c r="C12" s="182">
        <v>0</v>
      </c>
      <c r="D12" s="188">
        <v>0</v>
      </c>
      <c r="E12" s="188"/>
      <c r="F12" s="188">
        <v>0</v>
      </c>
      <c r="G12" s="169">
        <v>0</v>
      </c>
      <c r="H12" s="169"/>
      <c r="I12" s="188">
        <v>0</v>
      </c>
      <c r="J12" s="188">
        <v>0</v>
      </c>
      <c r="K12" s="169"/>
      <c r="L12" s="188">
        <v>0</v>
      </c>
      <c r="M12" s="188">
        <v>0</v>
      </c>
      <c r="N12" s="169"/>
      <c r="O12" s="188">
        <v>0</v>
      </c>
      <c r="P12" s="188">
        <v>0</v>
      </c>
      <c r="Q12" s="169"/>
      <c r="R12" s="188">
        <v>0</v>
      </c>
      <c r="S12" s="188">
        <v>0</v>
      </c>
      <c r="T12" s="169"/>
      <c r="U12" s="188">
        <v>0</v>
      </c>
      <c r="V12" s="188">
        <v>0</v>
      </c>
      <c r="W12" s="204"/>
      <c r="X12" s="215">
        <v>0</v>
      </c>
      <c r="Y12" s="220">
        <v>0</v>
      </c>
      <c r="Z12" s="82"/>
    </row>
    <row r="13" spans="2:29" x14ac:dyDescent="0.2">
      <c r="B13" s="318" t="s">
        <v>257</v>
      </c>
      <c r="C13" s="182">
        <v>0</v>
      </c>
      <c r="D13" s="188">
        <v>0</v>
      </c>
      <c r="E13" s="188"/>
      <c r="F13" s="190">
        <v>2846363</v>
      </c>
      <c r="G13" s="170">
        <v>1248980</v>
      </c>
      <c r="H13" s="170"/>
      <c r="I13" s="188">
        <v>0</v>
      </c>
      <c r="J13" s="188">
        <v>0</v>
      </c>
      <c r="K13" s="169"/>
      <c r="L13" s="188">
        <v>0</v>
      </c>
      <c r="M13" s="188">
        <v>0</v>
      </c>
      <c r="N13" s="169"/>
      <c r="O13" s="188">
        <v>0</v>
      </c>
      <c r="P13" s="188">
        <v>0</v>
      </c>
      <c r="Q13" s="169"/>
      <c r="R13" s="188">
        <v>0</v>
      </c>
      <c r="S13" s="188">
        <v>0</v>
      </c>
      <c r="T13" s="169"/>
      <c r="U13" s="190">
        <v>676983</v>
      </c>
      <c r="V13" s="190">
        <v>743458</v>
      </c>
      <c r="W13" s="203"/>
      <c r="X13" s="136">
        <v>3523346</v>
      </c>
      <c r="Y13" s="154">
        <v>1992438</v>
      </c>
      <c r="Z13" s="82"/>
    </row>
    <row r="14" spans="2:29" x14ac:dyDescent="0.2">
      <c r="B14" s="71" t="s">
        <v>170</v>
      </c>
      <c r="C14" s="182">
        <v>0</v>
      </c>
      <c r="D14" s="188">
        <v>0</v>
      </c>
      <c r="E14" s="188"/>
      <c r="F14" s="188">
        <v>0</v>
      </c>
      <c r="G14" s="169">
        <v>0</v>
      </c>
      <c r="H14" s="169"/>
      <c r="I14" s="188">
        <v>0</v>
      </c>
      <c r="J14" s="188">
        <v>0</v>
      </c>
      <c r="K14" s="169"/>
      <c r="L14" s="188">
        <v>0</v>
      </c>
      <c r="M14" s="188">
        <v>0</v>
      </c>
      <c r="N14" s="169"/>
      <c r="O14" s="188">
        <v>0</v>
      </c>
      <c r="P14" s="188">
        <v>0</v>
      </c>
      <c r="Q14" s="169"/>
      <c r="R14" s="188">
        <v>0</v>
      </c>
      <c r="S14" s="188">
        <v>0</v>
      </c>
      <c r="T14" s="169"/>
      <c r="U14" s="188">
        <v>0</v>
      </c>
      <c r="V14" s="188">
        <v>0</v>
      </c>
      <c r="W14" s="204"/>
      <c r="X14" s="215">
        <v>0</v>
      </c>
      <c r="Y14" s="220">
        <v>0</v>
      </c>
      <c r="Z14" s="82"/>
    </row>
    <row r="15" spans="2:29" x14ac:dyDescent="0.2">
      <c r="B15" s="71" t="s">
        <v>171</v>
      </c>
      <c r="C15" s="74"/>
      <c r="D15" s="86"/>
      <c r="E15" s="86"/>
      <c r="F15" s="86"/>
      <c r="G15" s="70"/>
      <c r="H15" s="70"/>
      <c r="I15" s="86"/>
      <c r="J15" s="86"/>
      <c r="K15" s="70"/>
      <c r="L15" s="86"/>
      <c r="M15" s="86"/>
      <c r="N15" s="70"/>
      <c r="O15" s="86"/>
      <c r="P15" s="86"/>
      <c r="Q15" s="70"/>
      <c r="R15" s="86"/>
      <c r="S15" s="86"/>
      <c r="T15" s="70"/>
      <c r="U15" s="86"/>
      <c r="V15" s="86"/>
      <c r="W15" s="202"/>
      <c r="X15" s="135"/>
      <c r="Y15" s="153"/>
      <c r="Z15" s="82"/>
    </row>
    <row r="16" spans="2:29" x14ac:dyDescent="0.2">
      <c r="B16" s="168" t="s">
        <v>172</v>
      </c>
      <c r="C16" s="182">
        <v>0</v>
      </c>
      <c r="D16" s="188">
        <v>0</v>
      </c>
      <c r="E16" s="188"/>
      <c r="F16" s="190">
        <v>29925700</v>
      </c>
      <c r="G16" s="170">
        <v>24545521</v>
      </c>
      <c r="H16" s="170"/>
      <c r="I16" s="188">
        <v>0</v>
      </c>
      <c r="J16" s="188">
        <v>0</v>
      </c>
      <c r="K16" s="169"/>
      <c r="L16" s="193"/>
      <c r="M16" s="188">
        <v>0</v>
      </c>
      <c r="N16" s="169"/>
      <c r="O16" s="193"/>
      <c r="P16" s="188">
        <v>0</v>
      </c>
      <c r="Q16" s="169"/>
      <c r="R16" s="190">
        <v>185</v>
      </c>
      <c r="S16" s="190">
        <v>615</v>
      </c>
      <c r="T16" s="170"/>
      <c r="U16" s="190">
        <v>1529548</v>
      </c>
      <c r="V16" s="190">
        <v>1398558</v>
      </c>
      <c r="W16" s="203"/>
      <c r="X16" s="136">
        <v>31455433</v>
      </c>
      <c r="Y16" s="154">
        <v>25944694</v>
      </c>
      <c r="Z16" s="82"/>
    </row>
    <row r="17" spans="2:26" x14ac:dyDescent="0.2">
      <c r="B17" s="168" t="s">
        <v>173</v>
      </c>
      <c r="C17" s="182">
        <v>0</v>
      </c>
      <c r="D17" s="188">
        <v>0</v>
      </c>
      <c r="E17" s="188"/>
      <c r="F17" s="190">
        <v>53420545</v>
      </c>
      <c r="G17" s="170">
        <v>46089353</v>
      </c>
      <c r="H17" s="170"/>
      <c r="I17" s="188">
        <v>0</v>
      </c>
      <c r="J17" s="188">
        <v>0</v>
      </c>
      <c r="K17" s="169"/>
      <c r="L17" s="188">
        <v>0</v>
      </c>
      <c r="M17" s="188">
        <v>0</v>
      </c>
      <c r="N17" s="169"/>
      <c r="O17" s="188">
        <v>0</v>
      </c>
      <c r="P17" s="188">
        <v>0</v>
      </c>
      <c r="Q17" s="169"/>
      <c r="R17" s="190">
        <v>1990</v>
      </c>
      <c r="S17" s="190">
        <v>4703</v>
      </c>
      <c r="T17" s="170"/>
      <c r="U17" s="190">
        <v>9577937</v>
      </c>
      <c r="V17" s="190">
        <v>8836247</v>
      </c>
      <c r="W17" s="203"/>
      <c r="X17" s="136">
        <v>63000473</v>
      </c>
      <c r="Y17" s="154">
        <v>54930303</v>
      </c>
      <c r="Z17" s="82"/>
    </row>
    <row r="18" spans="2:26" x14ac:dyDescent="0.2">
      <c r="B18" s="71" t="s">
        <v>174</v>
      </c>
      <c r="C18" s="182">
        <v>0</v>
      </c>
      <c r="D18" s="188">
        <v>0</v>
      </c>
      <c r="E18" s="188"/>
      <c r="F18" s="190">
        <v>14637343</v>
      </c>
      <c r="G18" s="170">
        <v>13912311</v>
      </c>
      <c r="H18" s="170"/>
      <c r="I18" s="188">
        <v>0</v>
      </c>
      <c r="J18" s="188">
        <v>0</v>
      </c>
      <c r="K18" s="169"/>
      <c r="L18" s="188">
        <v>0</v>
      </c>
      <c r="M18" s="188">
        <v>0</v>
      </c>
      <c r="N18" s="169"/>
      <c r="O18" s="188">
        <v>0</v>
      </c>
      <c r="P18" s="188">
        <v>0</v>
      </c>
      <c r="Q18" s="169"/>
      <c r="R18" s="190">
        <v>410006</v>
      </c>
      <c r="S18" s="190">
        <v>93551</v>
      </c>
      <c r="T18" s="170"/>
      <c r="U18" s="190">
        <v>3137843</v>
      </c>
      <c r="V18" s="190">
        <v>3726277</v>
      </c>
      <c r="W18" s="203"/>
      <c r="X18" s="136">
        <v>18185192</v>
      </c>
      <c r="Y18" s="154">
        <v>17732139</v>
      </c>
      <c r="Z18" s="82"/>
    </row>
    <row r="19" spans="2:26" ht="12.75" thickBot="1" x14ac:dyDescent="0.25">
      <c r="B19" s="71" t="s">
        <v>175</v>
      </c>
      <c r="C19" s="194">
        <v>0</v>
      </c>
      <c r="D19" s="195">
        <v>0</v>
      </c>
      <c r="E19" s="195"/>
      <c r="F19" s="196">
        <v>6354657</v>
      </c>
      <c r="G19" s="197">
        <v>6528072</v>
      </c>
      <c r="H19" s="197"/>
      <c r="I19" s="195">
        <v>0</v>
      </c>
      <c r="J19" s="195">
        <v>0</v>
      </c>
      <c r="K19" s="198"/>
      <c r="L19" s="195">
        <v>0</v>
      </c>
      <c r="M19" s="195">
        <v>0</v>
      </c>
      <c r="N19" s="198"/>
      <c r="O19" s="195">
        <v>0</v>
      </c>
      <c r="P19" s="195">
        <v>0</v>
      </c>
      <c r="Q19" s="198"/>
      <c r="R19" s="195">
        <v>0</v>
      </c>
      <c r="S19" s="196">
        <v>1</v>
      </c>
      <c r="T19" s="197"/>
      <c r="U19" s="196">
        <v>156351</v>
      </c>
      <c r="V19" s="196">
        <v>360491</v>
      </c>
      <c r="W19" s="205"/>
      <c r="X19" s="216">
        <v>6511008</v>
      </c>
      <c r="Y19" s="221">
        <v>6888568</v>
      </c>
      <c r="Z19" s="199"/>
    </row>
    <row r="20" spans="2:26" ht="12.75" thickTop="1" x14ac:dyDescent="0.2">
      <c r="B20" s="68" t="s">
        <v>176</v>
      </c>
      <c r="C20" s="183">
        <v>0</v>
      </c>
      <c r="D20" s="189">
        <v>0</v>
      </c>
      <c r="E20" s="189"/>
      <c r="F20" s="191">
        <v>113035769</v>
      </c>
      <c r="G20" s="185">
        <v>94966363</v>
      </c>
      <c r="H20" s="185"/>
      <c r="I20" s="189">
        <v>0</v>
      </c>
      <c r="J20" s="189">
        <v>0</v>
      </c>
      <c r="K20" s="184"/>
      <c r="L20" s="189">
        <v>0</v>
      </c>
      <c r="M20" s="189">
        <v>0</v>
      </c>
      <c r="N20" s="184"/>
      <c r="O20" s="189">
        <v>0</v>
      </c>
      <c r="P20" s="189">
        <v>0</v>
      </c>
      <c r="Q20" s="184"/>
      <c r="R20" s="191">
        <v>473375</v>
      </c>
      <c r="S20" s="191">
        <v>148480</v>
      </c>
      <c r="T20" s="185"/>
      <c r="U20" s="191">
        <v>15449492</v>
      </c>
      <c r="V20" s="191">
        <v>15358202</v>
      </c>
      <c r="W20" s="206"/>
      <c r="X20" s="217">
        <v>128958636</v>
      </c>
      <c r="Y20" s="222">
        <v>110473046</v>
      </c>
      <c r="Z20" s="186"/>
    </row>
    <row r="21" spans="2:26" x14ac:dyDescent="0.2">
      <c r="C21" s="164"/>
      <c r="D21" s="164"/>
      <c r="E21" s="164"/>
      <c r="F21" s="164"/>
      <c r="G21" s="164"/>
      <c r="H21" s="164"/>
      <c r="I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5"/>
      <c r="W21" s="165"/>
      <c r="X21" s="165"/>
      <c r="Y21" s="1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73BD-83F0-4A89-A167-227E28042E91}">
  <dimension ref="A1:ED37"/>
  <sheetViews>
    <sheetView topLeftCell="B1" zoomScaleNormal="100" workbookViewId="0">
      <pane xSplit="1" ySplit="2" topLeftCell="Q3" activePane="bottomRight" state="frozen"/>
      <selection activeCell="B1" sqref="B1"/>
      <selection pane="topRight" activeCell="C1" sqref="C1"/>
      <selection pane="bottomLeft" activeCell="B3" sqref="B3"/>
      <selection pane="bottomRight" activeCell="B25" sqref="B7:AC34"/>
    </sheetView>
  </sheetViews>
  <sheetFormatPr defaultColWidth="0" defaultRowHeight="12" zeroHeight="1" x14ac:dyDescent="0.2"/>
  <cols>
    <col min="1" max="1" width="57.7109375" style="68" customWidth="1"/>
    <col min="2" max="2" width="58.42578125" style="68" bestFit="1" customWidth="1"/>
    <col min="3" max="29" width="15.7109375" style="68" customWidth="1"/>
    <col min="30" max="30" width="13.42578125" style="68" bestFit="1" customWidth="1"/>
    <col min="31" max="31" width="20.140625" style="68" hidden="1" customWidth="1"/>
    <col min="32" max="32" width="13.42578125" style="68" hidden="1" customWidth="1"/>
    <col min="33" max="33" width="16.140625" style="68" hidden="1" customWidth="1"/>
    <col min="34" max="34" width="13.85546875" style="68" hidden="1" customWidth="1"/>
    <col min="35" max="35" width="15.5703125" style="68" hidden="1" customWidth="1"/>
    <col min="36" max="36" width="15.140625" style="68" hidden="1" customWidth="1"/>
    <col min="37" max="37" width="15.5703125" style="68" hidden="1" customWidth="1"/>
    <col min="38" max="38" width="57.7109375" style="68" hidden="1" customWidth="1"/>
    <col min="39" max="39" width="9.42578125" style="68" hidden="1" customWidth="1"/>
    <col min="40" max="40" width="57.7109375" style="68" hidden="1" customWidth="1"/>
    <col min="41" max="42" width="15.5703125" style="68" hidden="1" customWidth="1"/>
    <col min="43" max="44" width="57.7109375" style="68" hidden="1" customWidth="1"/>
    <col min="45" max="45" width="45.5703125" style="68" hidden="1" customWidth="1"/>
    <col min="46" max="46" width="57.7109375" style="68" hidden="1" customWidth="1"/>
    <col min="47" max="47" width="30.85546875" style="68" hidden="1" customWidth="1"/>
    <col min="48" max="48" width="13.42578125" style="68" hidden="1" customWidth="1"/>
    <col min="49" max="49" width="57.7109375" style="68" hidden="1" customWidth="1"/>
    <col min="50" max="50" width="9.42578125" style="68" hidden="1" customWidth="1"/>
    <col min="51" max="52" width="57.7109375" style="68" hidden="1" customWidth="1"/>
    <col min="53" max="53" width="16.5703125" style="68" hidden="1" customWidth="1"/>
    <col min="54" max="54" width="57.7109375" style="68" hidden="1" customWidth="1"/>
    <col min="55" max="55" width="15.5703125" style="68" hidden="1" customWidth="1"/>
    <col min="56" max="59" width="57.7109375" style="68" hidden="1" customWidth="1"/>
    <col min="60" max="60" width="44.7109375" style="68" hidden="1" customWidth="1"/>
    <col min="61" max="63" width="57.7109375" style="68" hidden="1" customWidth="1"/>
    <col min="64" max="64" width="13.42578125" style="68" hidden="1" customWidth="1"/>
    <col min="65" max="65" width="57.7109375" style="68" hidden="1" customWidth="1"/>
    <col min="66" max="66" width="9.42578125" style="68" hidden="1" customWidth="1"/>
    <col min="67" max="67" width="16.5703125" style="68" hidden="1" customWidth="1"/>
    <col min="68" max="69" width="57.7109375" style="68" hidden="1" customWidth="1"/>
    <col min="70" max="70" width="20.140625" style="68" hidden="1" customWidth="1"/>
    <col min="71" max="72" width="57.7109375" style="68" hidden="1" customWidth="1"/>
    <col min="73" max="73" width="35.42578125" style="68" hidden="1" customWidth="1"/>
    <col min="74" max="77" width="57.7109375" style="68" hidden="1" customWidth="1"/>
    <col min="78" max="78" width="13.42578125" style="68" hidden="1" customWidth="1"/>
    <col min="79" max="79" width="57.7109375" style="68" hidden="1" customWidth="1"/>
    <col min="80" max="80" width="15.5703125" style="68" hidden="1" customWidth="1"/>
    <col min="81" max="85" width="57.7109375" style="68" hidden="1" customWidth="1"/>
    <col min="86" max="86" width="15.5703125" style="68" hidden="1" customWidth="1"/>
    <col min="87" max="87" width="32.140625" style="68" hidden="1" customWidth="1"/>
    <col min="88" max="91" width="57.7109375" style="68" hidden="1" customWidth="1"/>
    <col min="92" max="92" width="13.42578125" style="68" hidden="1" customWidth="1"/>
    <col min="93" max="93" width="57.7109375" style="68" hidden="1" customWidth="1"/>
    <col min="94" max="94" width="20.140625" style="68" hidden="1" customWidth="1"/>
    <col min="95" max="97" width="57.7109375" style="68" hidden="1" customWidth="1"/>
    <col min="98" max="98" width="18.5703125" style="68" hidden="1" customWidth="1"/>
    <col min="99" max="100" width="57.7109375" style="68" hidden="1" customWidth="1"/>
    <col min="101" max="101" width="8.28515625" style="68" hidden="1" customWidth="1"/>
    <col min="102" max="102" width="57.7109375" style="68" hidden="1" customWidth="1"/>
    <col min="103" max="103" width="13.42578125" style="68" hidden="1" customWidth="1"/>
    <col min="104" max="104" width="16.140625" style="68" hidden="1" customWidth="1"/>
    <col min="105" max="105" width="57.7109375" style="68" hidden="1" customWidth="1"/>
    <col min="106" max="106" width="10.5703125" style="68" hidden="1" customWidth="1"/>
    <col min="107" max="107" width="57.7109375" style="68" hidden="1" customWidth="1"/>
    <col min="108" max="108" width="15.5703125" style="68" hidden="1" customWidth="1"/>
    <col min="109" max="109" width="23.28515625" style="68" hidden="1" customWidth="1"/>
    <col min="110" max="110" width="57.7109375" style="68" hidden="1" customWidth="1"/>
    <col min="111" max="111" width="23.28515625" style="68" hidden="1" customWidth="1"/>
    <col min="112" max="112" width="57.7109375" style="68" hidden="1" customWidth="1"/>
    <col min="113" max="113" width="13.42578125" style="68" hidden="1" customWidth="1"/>
    <col min="114" max="114" width="57.7109375" style="68" hidden="1" customWidth="1"/>
    <col min="115" max="115" width="15.5703125" style="68" hidden="1" customWidth="1"/>
    <col min="116" max="117" width="57.7109375" style="68" hidden="1" customWidth="1"/>
    <col min="118" max="118" width="9.42578125" style="68" hidden="1" customWidth="1"/>
    <col min="119" max="119" width="57.7109375" style="68" hidden="1" customWidth="1"/>
    <col min="120" max="120" width="15.5703125" style="68" hidden="1" customWidth="1"/>
    <col min="121" max="122" width="57.7109375" style="68" hidden="1" customWidth="1"/>
    <col min="123" max="123" width="13.42578125" style="68" hidden="1" customWidth="1"/>
    <col min="124" max="124" width="57.7109375" style="68" hidden="1" customWidth="1"/>
    <col min="125" max="125" width="9.85546875" style="68" hidden="1" customWidth="1"/>
    <col min="126" max="126" width="57.7109375" style="68" hidden="1" customWidth="1"/>
    <col min="127" max="127" width="13.42578125" style="68" hidden="1" customWidth="1"/>
    <col min="128" max="129" width="57.7109375" style="68" hidden="1" customWidth="1"/>
    <col min="130" max="130" width="15.5703125" style="68" hidden="1" customWidth="1"/>
    <col min="131" max="131" width="57.7109375" style="68" hidden="1" customWidth="1"/>
    <col min="132" max="132" width="9.85546875" style="68" hidden="1" customWidth="1"/>
    <col min="133" max="133" width="57.7109375" style="68" hidden="1" customWidth="1"/>
    <col min="134" max="134" width="15.5703125" style="68" hidden="1" customWidth="1"/>
    <col min="135" max="16384" width="57.7109375" style="68" hidden="1"/>
  </cols>
  <sheetData>
    <row r="1" spans="2:29" x14ac:dyDescent="0.2"/>
    <row r="2" spans="2:29" x14ac:dyDescent="0.2">
      <c r="B2" s="45" t="s">
        <v>205</v>
      </c>
      <c r="C2" s="13"/>
      <c r="D2" s="13"/>
      <c r="E2" s="1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29" x14ac:dyDescent="0.2"/>
    <row r="4" spans="2:29" ht="24" x14ac:dyDescent="0.2">
      <c r="B4" s="313" t="s">
        <v>21</v>
      </c>
      <c r="C4" s="247" t="s">
        <v>23</v>
      </c>
      <c r="D4" s="248"/>
      <c r="E4" s="249"/>
      <c r="F4" s="250" t="s">
        <v>39</v>
      </c>
      <c r="G4" s="251"/>
      <c r="H4" s="249"/>
      <c r="I4" s="252" t="s">
        <v>203</v>
      </c>
      <c r="J4" s="251"/>
      <c r="K4" s="249"/>
      <c r="L4" s="252" t="s">
        <v>158</v>
      </c>
      <c r="M4" s="251"/>
      <c r="N4" s="249"/>
      <c r="O4" s="250" t="s">
        <v>36</v>
      </c>
      <c r="P4" s="251"/>
      <c r="Q4" s="249"/>
      <c r="R4" s="250" t="s">
        <v>153</v>
      </c>
      <c r="S4" s="251"/>
      <c r="T4" s="249"/>
      <c r="U4" s="250" t="s">
        <v>41</v>
      </c>
      <c r="V4" s="251"/>
      <c r="W4" s="249"/>
      <c r="X4" s="250" t="s">
        <v>148</v>
      </c>
      <c r="Y4" s="251"/>
      <c r="Z4" s="253"/>
      <c r="AA4" s="254" t="s">
        <v>149</v>
      </c>
      <c r="AB4" s="255"/>
      <c r="AC4" s="256"/>
    </row>
    <row r="5" spans="2:29" x14ac:dyDescent="0.2">
      <c r="B5" s="314"/>
      <c r="C5" s="224">
        <v>2024</v>
      </c>
      <c r="D5" s="224">
        <v>2023</v>
      </c>
      <c r="E5" s="224">
        <v>2022</v>
      </c>
      <c r="F5" s="224">
        <v>2024</v>
      </c>
      <c r="G5" s="224">
        <v>2023</v>
      </c>
      <c r="H5" s="224">
        <v>2022</v>
      </c>
      <c r="I5" s="224">
        <v>2024</v>
      </c>
      <c r="J5" s="224">
        <v>2023</v>
      </c>
      <c r="K5" s="224">
        <v>2022</v>
      </c>
      <c r="L5" s="224">
        <v>2024</v>
      </c>
      <c r="M5" s="224">
        <v>2023</v>
      </c>
      <c r="N5" s="224">
        <v>2022</v>
      </c>
      <c r="O5" s="224">
        <v>2024</v>
      </c>
      <c r="P5" s="224">
        <v>2023</v>
      </c>
      <c r="Q5" s="224">
        <v>2022</v>
      </c>
      <c r="R5" s="224">
        <v>2024</v>
      </c>
      <c r="S5" s="224">
        <v>2023</v>
      </c>
      <c r="T5" s="224">
        <v>2022</v>
      </c>
      <c r="U5" s="224">
        <v>2024</v>
      </c>
      <c r="V5" s="224">
        <v>2023</v>
      </c>
      <c r="W5" s="224">
        <v>2022</v>
      </c>
      <c r="X5" s="224">
        <v>2024</v>
      </c>
      <c r="Y5" s="224">
        <v>2023</v>
      </c>
      <c r="Z5" s="242">
        <v>2022</v>
      </c>
      <c r="AA5" s="238">
        <v>2024</v>
      </c>
      <c r="AB5" s="236">
        <v>2023</v>
      </c>
      <c r="AC5" s="236">
        <v>2022</v>
      </c>
    </row>
    <row r="6" spans="2:29" x14ac:dyDescent="0.2">
      <c r="B6" s="229" t="s">
        <v>177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243"/>
      <c r="AA6" s="239"/>
      <c r="AB6" s="35"/>
      <c r="AC6" s="35"/>
    </row>
    <row r="7" spans="2:29" x14ac:dyDescent="0.2">
      <c r="B7" s="230" t="s">
        <v>258</v>
      </c>
      <c r="C7" s="116">
        <v>0</v>
      </c>
      <c r="D7" s="116">
        <v>0</v>
      </c>
      <c r="E7" s="116">
        <v>0</v>
      </c>
      <c r="F7" s="116">
        <v>121407</v>
      </c>
      <c r="G7" s="116">
        <v>42659</v>
      </c>
      <c r="H7" s="116">
        <v>259457</v>
      </c>
      <c r="I7" s="116">
        <v>0</v>
      </c>
      <c r="J7" s="116">
        <v>0</v>
      </c>
      <c r="K7" s="116">
        <v>0</v>
      </c>
      <c r="L7" s="116">
        <v>2397783</v>
      </c>
      <c r="M7" s="116">
        <v>1717819</v>
      </c>
      <c r="N7" s="116">
        <v>582748</v>
      </c>
      <c r="O7" s="116">
        <v>0</v>
      </c>
      <c r="P7" s="116">
        <v>0</v>
      </c>
      <c r="Q7" s="116">
        <v>0</v>
      </c>
      <c r="R7" s="116">
        <v>48</v>
      </c>
      <c r="S7" s="116">
        <v>42</v>
      </c>
      <c r="T7" s="116">
        <v>591</v>
      </c>
      <c r="U7" s="116">
        <v>0</v>
      </c>
      <c r="V7" s="116">
        <v>0</v>
      </c>
      <c r="W7" s="116">
        <v>0</v>
      </c>
      <c r="X7" s="116">
        <v>13642</v>
      </c>
      <c r="Y7" s="116">
        <v>0</v>
      </c>
      <c r="Z7" s="244">
        <v>0</v>
      </c>
      <c r="AA7" s="18" cm="1">
        <f t="array" ref="AA7">SUM(_xlfn._xlws.FILTER($C7:$Y7, ISNUMBER(SEARCH("2024", $C$5:$Y$5))))</f>
        <v>2532880</v>
      </c>
      <c r="AB7" s="17" cm="1">
        <f t="array" ref="AB7">SUM(_xlfn._xlws.FILTER($C7:$Y7, ISNUMBER(SEARCH("2023", $C$5:$Y$5))))</f>
        <v>1760520</v>
      </c>
      <c r="AC7" s="17" cm="1">
        <f t="array" ref="AC7">SUM(_xlfn._xlws.FILTER($C7:$Z7, ISNUMBER(SEARCH("2022", $C$5:$Z$5))))</f>
        <v>842796</v>
      </c>
    </row>
    <row r="8" spans="2:29" x14ac:dyDescent="0.2">
      <c r="B8" s="231" t="s">
        <v>181</v>
      </c>
      <c r="C8" s="116">
        <v>0</v>
      </c>
      <c r="D8" s="116">
        <v>0</v>
      </c>
      <c r="E8" s="116">
        <v>0</v>
      </c>
      <c r="F8" s="116">
        <v>1037280</v>
      </c>
      <c r="G8" s="116">
        <v>769697</v>
      </c>
      <c r="H8" s="116">
        <v>817134</v>
      </c>
      <c r="I8" s="116">
        <v>0</v>
      </c>
      <c r="J8" s="116">
        <v>0</v>
      </c>
      <c r="K8" s="116">
        <v>0</v>
      </c>
      <c r="L8" s="116">
        <v>0</v>
      </c>
      <c r="M8" s="116">
        <v>0</v>
      </c>
      <c r="N8" s="116">
        <v>0</v>
      </c>
      <c r="O8" s="116">
        <v>0</v>
      </c>
      <c r="P8" s="116">
        <v>0</v>
      </c>
      <c r="Q8" s="116">
        <v>0</v>
      </c>
      <c r="R8" s="116">
        <v>87</v>
      </c>
      <c r="S8" s="116">
        <v>87</v>
      </c>
      <c r="T8" s="116">
        <v>41</v>
      </c>
      <c r="U8" s="116">
        <v>0</v>
      </c>
      <c r="V8" s="116">
        <v>15</v>
      </c>
      <c r="W8" s="116">
        <v>3</v>
      </c>
      <c r="X8" s="116">
        <v>50204</v>
      </c>
      <c r="Y8" s="116">
        <v>27198</v>
      </c>
      <c r="Z8" s="244">
        <v>22415</v>
      </c>
      <c r="AA8" s="18" cm="1">
        <f t="array" ref="AA8">SUM(_xlfn._xlws.FILTER($C8:$Y8, ISNUMBER(SEARCH("2024", $C$5:$Y$5))))</f>
        <v>1087571</v>
      </c>
      <c r="AB8" s="17" cm="1">
        <f t="array" ref="AB8">SUM(_xlfn._xlws.FILTER($C8:$Y8, ISNUMBER(SEARCH("2023", $C$5:$Y$5))))</f>
        <v>796997</v>
      </c>
      <c r="AC8" s="17" cm="1">
        <f t="array" ref="AC8">SUM(_xlfn._xlws.FILTER($C8:$Z8, ISNUMBER(SEARCH("2022", $C$5:$Z$5))))</f>
        <v>839593</v>
      </c>
    </row>
    <row r="9" spans="2:29" x14ac:dyDescent="0.2">
      <c r="B9" s="231" t="s">
        <v>182</v>
      </c>
      <c r="C9" s="116">
        <v>0</v>
      </c>
      <c r="D9" s="116">
        <v>0</v>
      </c>
      <c r="E9" s="116">
        <v>0</v>
      </c>
      <c r="F9" s="116">
        <v>852982</v>
      </c>
      <c r="G9" s="116">
        <v>1328997</v>
      </c>
      <c r="H9" s="116">
        <v>1354673</v>
      </c>
      <c r="I9" s="116">
        <v>0</v>
      </c>
      <c r="J9" s="116">
        <v>0</v>
      </c>
      <c r="K9" s="116">
        <v>0</v>
      </c>
      <c r="L9" s="116">
        <v>0</v>
      </c>
      <c r="M9" s="116">
        <v>0</v>
      </c>
      <c r="N9" s="116">
        <v>0</v>
      </c>
      <c r="O9" s="116">
        <v>0</v>
      </c>
      <c r="P9" s="116">
        <v>0</v>
      </c>
      <c r="Q9" s="116">
        <v>0</v>
      </c>
      <c r="R9" s="116">
        <v>12</v>
      </c>
      <c r="S9" s="116">
        <v>25</v>
      </c>
      <c r="T9" s="116">
        <v>13</v>
      </c>
      <c r="U9" s="116">
        <v>0</v>
      </c>
      <c r="V9" s="116">
        <v>0</v>
      </c>
      <c r="W9" s="116">
        <v>0</v>
      </c>
      <c r="X9" s="116">
        <v>369752</v>
      </c>
      <c r="Y9" s="116">
        <v>301462</v>
      </c>
      <c r="Z9" s="244">
        <v>233710</v>
      </c>
      <c r="AA9" s="18" cm="1">
        <f t="array" ref="AA9">SUM(_xlfn._xlws.FILTER($C9:$Y9, ISNUMBER(SEARCH("2024", $C$5:$Y$5))))</f>
        <v>1222746</v>
      </c>
      <c r="AB9" s="17" cm="1">
        <f t="array" ref="AB9">SUM(_xlfn._xlws.FILTER($C9:$Y9, ISNUMBER(SEARCH("2023", $C$5:$Y$5))))</f>
        <v>1630484</v>
      </c>
      <c r="AC9" s="17" cm="1">
        <f t="array" ref="AC9">SUM(_xlfn._xlws.FILTER($C9:$Z9, ISNUMBER(SEARCH("2022", $C$5:$Z$5))))</f>
        <v>1588396</v>
      </c>
    </row>
    <row r="10" spans="2:29" x14ac:dyDescent="0.2">
      <c r="B10" s="231" t="s">
        <v>183</v>
      </c>
      <c r="C10" s="116">
        <v>0</v>
      </c>
      <c r="D10" s="116">
        <v>0</v>
      </c>
      <c r="E10" s="116">
        <v>0</v>
      </c>
      <c r="F10" s="116">
        <v>4339256</v>
      </c>
      <c r="G10" s="116">
        <v>3581029</v>
      </c>
      <c r="H10" s="116">
        <v>3526177</v>
      </c>
      <c r="I10" s="116">
        <v>0</v>
      </c>
      <c r="J10" s="116">
        <v>0</v>
      </c>
      <c r="K10" s="116">
        <v>0</v>
      </c>
      <c r="L10" s="116">
        <v>0</v>
      </c>
      <c r="M10" s="116">
        <v>0</v>
      </c>
      <c r="N10" s="116">
        <v>0</v>
      </c>
      <c r="O10" s="116">
        <v>0</v>
      </c>
      <c r="P10" s="116">
        <v>0</v>
      </c>
      <c r="Q10" s="116">
        <v>0</v>
      </c>
      <c r="R10" s="116">
        <v>88</v>
      </c>
      <c r="S10" s="116">
        <v>121</v>
      </c>
      <c r="T10" s="116">
        <v>69</v>
      </c>
      <c r="U10" s="116">
        <v>7</v>
      </c>
      <c r="V10" s="116">
        <v>50</v>
      </c>
      <c r="W10" s="116">
        <v>24</v>
      </c>
      <c r="X10" s="116">
        <v>320645</v>
      </c>
      <c r="Y10" s="116">
        <v>228751</v>
      </c>
      <c r="Z10" s="244">
        <v>174394</v>
      </c>
      <c r="AA10" s="18" cm="1">
        <f t="array" ref="AA10">SUM(_xlfn._xlws.FILTER($C10:$Y10, ISNUMBER(SEARCH("2024", $C$5:$Y$5))))</f>
        <v>4659996</v>
      </c>
      <c r="AB10" s="17" cm="1">
        <f t="array" ref="AB10">SUM(_xlfn._xlws.FILTER($C10:$Y10, ISNUMBER(SEARCH("2023", $C$5:$Y$5))))</f>
        <v>3809951</v>
      </c>
      <c r="AC10" s="17" cm="1">
        <f t="array" ref="AC10">SUM(_xlfn._xlws.FILTER($C10:$Z10, ISNUMBER(SEARCH("2022", $C$5:$Z$5))))</f>
        <v>3700664</v>
      </c>
    </row>
    <row r="11" spans="2:29" x14ac:dyDescent="0.2">
      <c r="B11" s="231" t="s">
        <v>184</v>
      </c>
      <c r="C11" s="116">
        <v>0</v>
      </c>
      <c r="D11" s="116">
        <v>0</v>
      </c>
      <c r="E11" s="116">
        <v>0</v>
      </c>
      <c r="F11" s="116">
        <v>1244345</v>
      </c>
      <c r="G11" s="116">
        <v>874433</v>
      </c>
      <c r="H11" s="116">
        <v>863955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219</v>
      </c>
      <c r="S11" s="116">
        <v>71</v>
      </c>
      <c r="T11" s="116">
        <v>60</v>
      </c>
      <c r="U11" s="116">
        <v>1</v>
      </c>
      <c r="V11" s="116">
        <v>80</v>
      </c>
      <c r="W11" s="116">
        <v>220</v>
      </c>
      <c r="X11" s="116">
        <v>276638</v>
      </c>
      <c r="Y11" s="116">
        <v>298834</v>
      </c>
      <c r="Z11" s="244">
        <v>341830</v>
      </c>
      <c r="AA11" s="18" cm="1">
        <f t="array" ref="AA11">SUM(_xlfn._xlws.FILTER($C11:$Y11, ISNUMBER(SEARCH("2024", $C$5:$Y$5))))</f>
        <v>1521203</v>
      </c>
      <c r="AB11" s="17" cm="1">
        <f t="array" ref="AB11">SUM(_xlfn._xlws.FILTER($C11:$Y11, ISNUMBER(SEARCH("2023", $C$5:$Y$5))))</f>
        <v>1173418</v>
      </c>
      <c r="AC11" s="17" cm="1">
        <f t="array" ref="AC11">SUM(_xlfn._xlws.FILTER($C11:$Z11, ISNUMBER(SEARCH("2022", $C$5:$Z$5))))</f>
        <v>1206065</v>
      </c>
    </row>
    <row r="12" spans="2:29" ht="24" x14ac:dyDescent="0.2">
      <c r="B12" s="231" t="s">
        <v>185</v>
      </c>
      <c r="C12" s="116">
        <v>0</v>
      </c>
      <c r="D12" s="116">
        <v>0</v>
      </c>
      <c r="E12" s="116">
        <v>0</v>
      </c>
      <c r="F12" s="116">
        <v>1778787</v>
      </c>
      <c r="G12" s="116">
        <v>1143591</v>
      </c>
      <c r="H12" s="116">
        <v>1744964</v>
      </c>
      <c r="I12" s="116">
        <v>0</v>
      </c>
      <c r="J12" s="116">
        <v>0</v>
      </c>
      <c r="K12" s="116">
        <v>0</v>
      </c>
      <c r="L12" s="116">
        <v>0</v>
      </c>
      <c r="M12" s="116">
        <v>0</v>
      </c>
      <c r="N12" s="116">
        <v>0</v>
      </c>
      <c r="O12" s="116">
        <v>0</v>
      </c>
      <c r="P12" s="116">
        <v>0</v>
      </c>
      <c r="Q12" s="116">
        <v>0</v>
      </c>
      <c r="R12" s="116">
        <v>165</v>
      </c>
      <c r="S12" s="116">
        <v>180</v>
      </c>
      <c r="T12" s="116">
        <v>77</v>
      </c>
      <c r="U12" s="116">
        <v>18</v>
      </c>
      <c r="V12" s="116">
        <v>37</v>
      </c>
      <c r="W12" s="116">
        <v>4</v>
      </c>
      <c r="X12" s="116">
        <v>297080</v>
      </c>
      <c r="Y12" s="116">
        <v>223130</v>
      </c>
      <c r="Z12" s="244">
        <v>427116</v>
      </c>
      <c r="AA12" s="18" cm="1">
        <f t="array" ref="AA12">SUM(_xlfn._xlws.FILTER($C12:$Y12, ISNUMBER(SEARCH("2024", $C$5:$Y$5))))</f>
        <v>2076050</v>
      </c>
      <c r="AB12" s="17" cm="1">
        <f t="array" ref="AB12">SUM(_xlfn._xlws.FILTER($C12:$Y12, ISNUMBER(SEARCH("2023", $C$5:$Y$5))))</f>
        <v>1366938</v>
      </c>
      <c r="AC12" s="17" cm="1">
        <f t="array" ref="AC12">SUM(_xlfn._xlws.FILTER($C12:$Z12, ISNUMBER(SEARCH("2022", $C$5:$Z$5))))</f>
        <v>2172161</v>
      </c>
    </row>
    <row r="13" spans="2:29" x14ac:dyDescent="0.2">
      <c r="B13" s="231" t="s">
        <v>186</v>
      </c>
      <c r="C13" s="116">
        <v>0</v>
      </c>
      <c r="D13" s="116">
        <v>0</v>
      </c>
      <c r="E13" s="116">
        <v>0</v>
      </c>
      <c r="F13" s="116">
        <v>3945151</v>
      </c>
      <c r="G13" s="116">
        <v>2288023</v>
      </c>
      <c r="H13" s="116">
        <v>3762377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547</v>
      </c>
      <c r="S13" s="116">
        <v>200</v>
      </c>
      <c r="T13" s="116">
        <v>87</v>
      </c>
      <c r="U13" s="116">
        <v>0</v>
      </c>
      <c r="V13" s="116">
        <v>16</v>
      </c>
      <c r="W13" s="116">
        <v>51</v>
      </c>
      <c r="X13" s="116">
        <v>684975</v>
      </c>
      <c r="Y13" s="116">
        <v>920854</v>
      </c>
      <c r="Z13" s="244">
        <v>1579557</v>
      </c>
      <c r="AA13" s="18" cm="1">
        <f t="array" ref="AA13">SUM(_xlfn._xlws.FILTER($C13:$Y13, ISNUMBER(SEARCH("2024", $C$5:$Y$5))))</f>
        <v>4630673</v>
      </c>
      <c r="AB13" s="17" cm="1">
        <f t="array" ref="AB13">SUM(_xlfn._xlws.FILTER($C13:$Y13, ISNUMBER(SEARCH("2023", $C$5:$Y$5))))</f>
        <v>3209093</v>
      </c>
      <c r="AC13" s="17" cm="1">
        <f t="array" ref="AC13">SUM(_xlfn._xlws.FILTER($C13:$Z13, ISNUMBER(SEARCH("2022", $C$5:$Z$5))))</f>
        <v>5342072</v>
      </c>
    </row>
    <row r="14" spans="2:29" x14ac:dyDescent="0.2">
      <c r="B14" s="231" t="s">
        <v>187</v>
      </c>
      <c r="C14" s="116">
        <v>0</v>
      </c>
      <c r="D14" s="116">
        <v>0</v>
      </c>
      <c r="E14" s="116">
        <v>0</v>
      </c>
      <c r="F14" s="116">
        <v>1088343</v>
      </c>
      <c r="G14" s="116">
        <v>655160</v>
      </c>
      <c r="H14" s="116">
        <v>1138401</v>
      </c>
      <c r="I14" s="116">
        <v>0</v>
      </c>
      <c r="J14" s="116">
        <v>0</v>
      </c>
      <c r="K14" s="116">
        <v>0</v>
      </c>
      <c r="L14" s="116">
        <v>0</v>
      </c>
      <c r="M14" s="116">
        <v>0</v>
      </c>
      <c r="N14" s="116">
        <v>0</v>
      </c>
      <c r="O14" s="116">
        <v>0</v>
      </c>
      <c r="P14" s="116">
        <v>0</v>
      </c>
      <c r="Q14" s="116">
        <v>0</v>
      </c>
      <c r="R14" s="116">
        <v>115</v>
      </c>
      <c r="S14" s="116">
        <v>34</v>
      </c>
      <c r="T14" s="116">
        <v>28</v>
      </c>
      <c r="U14" s="116">
        <v>32</v>
      </c>
      <c r="V14" s="116">
        <v>53</v>
      </c>
      <c r="W14" s="116">
        <v>27</v>
      </c>
      <c r="X14" s="116">
        <v>222896</v>
      </c>
      <c r="Y14" s="116">
        <v>297334</v>
      </c>
      <c r="Z14" s="244">
        <v>36695</v>
      </c>
      <c r="AA14" s="18" cm="1">
        <f t="array" ref="AA14">SUM(_xlfn._xlws.FILTER($C14:$Y14, ISNUMBER(SEARCH("2024", $C$5:$Y$5))))</f>
        <v>1311386</v>
      </c>
      <c r="AB14" s="17" cm="1">
        <f t="array" ref="AB14">SUM(_xlfn._xlws.FILTER($C14:$Y14, ISNUMBER(SEARCH("2023", $C$5:$Y$5))))</f>
        <v>952581</v>
      </c>
      <c r="AC14" s="17" cm="1">
        <f t="array" ref="AC14">SUM(_xlfn._xlws.FILTER($C14:$Z14, ISNUMBER(SEARCH("2022", $C$5:$Z$5))))</f>
        <v>1175151</v>
      </c>
    </row>
    <row r="15" spans="2:29" x14ac:dyDescent="0.2">
      <c r="B15" s="231" t="s">
        <v>189</v>
      </c>
      <c r="C15" s="116">
        <v>0</v>
      </c>
      <c r="D15" s="116">
        <v>0</v>
      </c>
      <c r="E15" s="116">
        <v>0</v>
      </c>
      <c r="F15" s="116">
        <v>4333036</v>
      </c>
      <c r="G15" s="116">
        <v>2156795</v>
      </c>
      <c r="H15" s="116">
        <v>2293081</v>
      </c>
      <c r="I15" s="116">
        <v>0</v>
      </c>
      <c r="J15" s="116">
        <v>0</v>
      </c>
      <c r="K15" s="116">
        <v>0</v>
      </c>
      <c r="L15" s="116">
        <v>0</v>
      </c>
      <c r="M15" s="116">
        <v>0</v>
      </c>
      <c r="N15" s="116">
        <v>0</v>
      </c>
      <c r="O15" s="116">
        <v>0</v>
      </c>
      <c r="P15" s="116">
        <v>0</v>
      </c>
      <c r="Q15" s="116">
        <v>0</v>
      </c>
      <c r="R15" s="116">
        <v>968</v>
      </c>
      <c r="S15" s="116">
        <v>398</v>
      </c>
      <c r="T15" s="116">
        <v>338</v>
      </c>
      <c r="U15" s="116">
        <v>135499</v>
      </c>
      <c r="V15" s="116">
        <v>135499</v>
      </c>
      <c r="W15" s="116">
        <v>135499</v>
      </c>
      <c r="X15" s="116">
        <v>417962</v>
      </c>
      <c r="Y15" s="116">
        <v>423059</v>
      </c>
      <c r="Z15" s="244">
        <v>773844</v>
      </c>
      <c r="AA15" s="18" cm="1">
        <f t="array" ref="AA15">SUM(_xlfn._xlws.FILTER($C15:$Y15, ISNUMBER(SEARCH("2024", $C$5:$Y$5))))</f>
        <v>4887465</v>
      </c>
      <c r="AB15" s="17" cm="1">
        <f t="array" ref="AB15">SUM(_xlfn._xlws.FILTER($C15:$Y15, ISNUMBER(SEARCH("2023", $C$5:$Y$5))))</f>
        <v>2715751</v>
      </c>
      <c r="AC15" s="17" cm="1">
        <f t="array" ref="AC15">SUM(_xlfn._xlws.FILTER($C15:$Z15, ISNUMBER(SEARCH("2022", $C$5:$Z$5))))</f>
        <v>3202762</v>
      </c>
    </row>
    <row r="16" spans="2:29" ht="24" x14ac:dyDescent="0.2">
      <c r="B16" s="231" t="s">
        <v>259</v>
      </c>
      <c r="C16" s="116">
        <v>0</v>
      </c>
      <c r="D16" s="116">
        <v>0</v>
      </c>
      <c r="E16" s="116">
        <v>0</v>
      </c>
      <c r="F16" s="116">
        <v>195807</v>
      </c>
      <c r="G16" s="116">
        <v>251613</v>
      </c>
      <c r="H16" s="116">
        <v>305556</v>
      </c>
      <c r="I16" s="116">
        <v>0</v>
      </c>
      <c r="J16" s="116">
        <v>0</v>
      </c>
      <c r="K16" s="116">
        <v>0</v>
      </c>
      <c r="L16" s="116">
        <v>0</v>
      </c>
      <c r="M16" s="116">
        <v>0</v>
      </c>
      <c r="N16" s="116">
        <v>0</v>
      </c>
      <c r="O16" s="116">
        <v>0</v>
      </c>
      <c r="P16" s="116">
        <v>0</v>
      </c>
      <c r="Q16" s="116">
        <v>0</v>
      </c>
      <c r="R16" s="116">
        <v>4894</v>
      </c>
      <c r="S16" s="116">
        <v>41</v>
      </c>
      <c r="T16" s="116">
        <v>50</v>
      </c>
      <c r="U16" s="116">
        <v>2</v>
      </c>
      <c r="V16" s="116">
        <v>4482</v>
      </c>
      <c r="W16" s="116">
        <v>5063</v>
      </c>
      <c r="X16" s="116">
        <v>19131</v>
      </c>
      <c r="Y16" s="116">
        <v>13416</v>
      </c>
      <c r="Z16" s="244">
        <v>12452</v>
      </c>
      <c r="AA16" s="18" cm="1">
        <f t="array" ref="AA16">SUM(_xlfn._xlws.FILTER($C16:$Y16, ISNUMBER(SEARCH("2024", $C$5:$Y$5))))</f>
        <v>219834</v>
      </c>
      <c r="AB16" s="17" cm="1">
        <f t="array" ref="AB16">SUM(_xlfn._xlws.FILTER($C16:$Y16, ISNUMBER(SEARCH("2023", $C$5:$Y$5))))</f>
        <v>269552</v>
      </c>
      <c r="AC16" s="17" cm="1">
        <f t="array" ref="AC16">SUM(_xlfn._xlws.FILTER($C16:$Z16, ISNUMBER(SEARCH("2022", $C$5:$Z$5))))</f>
        <v>323121</v>
      </c>
    </row>
    <row r="17" spans="2:29" x14ac:dyDescent="0.2">
      <c r="B17" s="231" t="s">
        <v>178</v>
      </c>
      <c r="C17" s="116">
        <v>0</v>
      </c>
      <c r="D17" s="116">
        <v>0</v>
      </c>
      <c r="E17" s="116">
        <v>0</v>
      </c>
      <c r="F17" s="116">
        <v>5928869</v>
      </c>
      <c r="G17" s="116">
        <v>5169646</v>
      </c>
      <c r="H17" s="116">
        <v>4278686</v>
      </c>
      <c r="I17" s="116">
        <v>0</v>
      </c>
      <c r="J17" s="116">
        <v>0</v>
      </c>
      <c r="K17" s="116">
        <v>0</v>
      </c>
      <c r="L17" s="116">
        <v>0</v>
      </c>
      <c r="M17" s="116">
        <v>0</v>
      </c>
      <c r="N17" s="116">
        <v>0</v>
      </c>
      <c r="O17" s="116">
        <v>0</v>
      </c>
      <c r="P17" s="116">
        <v>0</v>
      </c>
      <c r="Q17" s="116">
        <v>0</v>
      </c>
      <c r="R17" s="116">
        <v>588</v>
      </c>
      <c r="S17" s="116">
        <v>418</v>
      </c>
      <c r="T17" s="116">
        <v>492</v>
      </c>
      <c r="U17" s="116">
        <v>763</v>
      </c>
      <c r="V17" s="116">
        <v>630</v>
      </c>
      <c r="W17" s="116">
        <v>1093</v>
      </c>
      <c r="X17" s="116">
        <v>2576998</v>
      </c>
      <c r="Y17" s="116">
        <v>2371967</v>
      </c>
      <c r="Z17" s="244">
        <v>2921483</v>
      </c>
      <c r="AA17" s="18" cm="1">
        <f t="array" ref="AA17">SUM(_xlfn._xlws.FILTER($C17:$Y17, ISNUMBER(SEARCH("2024", $C$5:$Y$5))))</f>
        <v>8507218</v>
      </c>
      <c r="AB17" s="17" cm="1">
        <f t="array" ref="AB17">SUM(_xlfn._xlws.FILTER($C17:$Y17, ISNUMBER(SEARCH("2023", $C$5:$Y$5))))</f>
        <v>7542661</v>
      </c>
      <c r="AC17" s="17" cm="1">
        <f t="array" ref="AC17">SUM(_xlfn._xlws.FILTER($C17:$Z17, ISNUMBER(SEARCH("2022", $C$5:$Z$5))))</f>
        <v>7201754</v>
      </c>
    </row>
    <row r="18" spans="2:29" ht="24" x14ac:dyDescent="0.2">
      <c r="B18" s="231" t="s">
        <v>260</v>
      </c>
      <c r="C18" s="116">
        <v>0</v>
      </c>
      <c r="D18" s="116">
        <v>0</v>
      </c>
      <c r="E18" s="116">
        <v>0</v>
      </c>
      <c r="F18" s="116">
        <v>6595374</v>
      </c>
      <c r="G18" s="116">
        <v>6345694</v>
      </c>
      <c r="H18" s="116">
        <v>6331430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6">
        <v>0</v>
      </c>
      <c r="P18" s="116">
        <v>0</v>
      </c>
      <c r="Q18" s="116">
        <v>0</v>
      </c>
      <c r="R18" s="116">
        <v>1994</v>
      </c>
      <c r="S18" s="116">
        <v>1361</v>
      </c>
      <c r="T18" s="116">
        <v>877</v>
      </c>
      <c r="U18" s="116">
        <v>102</v>
      </c>
      <c r="V18" s="116">
        <v>1017</v>
      </c>
      <c r="W18" s="116">
        <v>1278</v>
      </c>
      <c r="X18" s="116">
        <v>4210985</v>
      </c>
      <c r="Y18" s="116">
        <v>4039447</v>
      </c>
      <c r="Z18" s="244">
        <v>4201641</v>
      </c>
      <c r="AA18" s="18" cm="1">
        <f t="array" ref="AA18">SUM(_xlfn._xlws.FILTER($C18:$Y18, ISNUMBER(SEARCH("2024", $C$5:$Y$5))))</f>
        <v>10808455</v>
      </c>
      <c r="AB18" s="17" cm="1">
        <f t="array" ref="AB18">SUM(_xlfn._xlws.FILTER($C18:$Y18, ISNUMBER(SEARCH("2023", $C$5:$Y$5))))</f>
        <v>10387519</v>
      </c>
      <c r="AC18" s="17" cm="1">
        <f t="array" ref="AC18">SUM(_xlfn._xlws.FILTER($C18:$Z18, ISNUMBER(SEARCH("2022", $C$5:$Z$5))))</f>
        <v>10535226</v>
      </c>
    </row>
    <row r="19" spans="2:29" x14ac:dyDescent="0.2">
      <c r="B19" s="231" t="s">
        <v>190</v>
      </c>
      <c r="C19" s="116">
        <v>0</v>
      </c>
      <c r="D19" s="116">
        <v>0</v>
      </c>
      <c r="E19" s="116">
        <v>0</v>
      </c>
      <c r="F19" s="116">
        <v>974624</v>
      </c>
      <c r="G19" s="116">
        <v>797064</v>
      </c>
      <c r="H19" s="116">
        <v>752150</v>
      </c>
      <c r="I19" s="116">
        <v>0</v>
      </c>
      <c r="J19" s="116">
        <v>0</v>
      </c>
      <c r="K19" s="116">
        <v>0</v>
      </c>
      <c r="L19" s="116">
        <v>0</v>
      </c>
      <c r="M19" s="116">
        <v>0</v>
      </c>
      <c r="N19" s="116">
        <v>0</v>
      </c>
      <c r="O19" s="116">
        <v>0</v>
      </c>
      <c r="P19" s="116">
        <v>0</v>
      </c>
      <c r="Q19" s="116">
        <v>0</v>
      </c>
      <c r="R19" s="116">
        <v>341</v>
      </c>
      <c r="S19" s="116">
        <v>195</v>
      </c>
      <c r="T19" s="116">
        <v>123</v>
      </c>
      <c r="U19" s="116">
        <v>30</v>
      </c>
      <c r="V19" s="116">
        <v>151</v>
      </c>
      <c r="W19" s="116">
        <v>109</v>
      </c>
      <c r="X19" s="116">
        <v>342836</v>
      </c>
      <c r="Y19" s="116">
        <v>336133</v>
      </c>
      <c r="Z19" s="244">
        <v>359122</v>
      </c>
      <c r="AA19" s="18" cm="1">
        <f t="array" ref="AA19">SUM(_xlfn._xlws.FILTER($C19:$Y19, ISNUMBER(SEARCH("2024", $C$5:$Y$5))))</f>
        <v>1317831</v>
      </c>
      <c r="AB19" s="17" cm="1">
        <f t="array" ref="AB19">SUM(_xlfn._xlws.FILTER($C19:$Y19, ISNUMBER(SEARCH("2023", $C$5:$Y$5))))</f>
        <v>1133543</v>
      </c>
      <c r="AC19" s="17" cm="1">
        <f t="array" ref="AC19">SUM(_xlfn._xlws.FILTER($C19:$Z19, ISNUMBER(SEARCH("2022", $C$5:$Z$5))))</f>
        <v>1111504</v>
      </c>
    </row>
    <row r="20" spans="2:29" x14ac:dyDescent="0.2">
      <c r="B20" s="231" t="s">
        <v>191</v>
      </c>
      <c r="C20" s="116">
        <v>0</v>
      </c>
      <c r="D20" s="116">
        <v>0</v>
      </c>
      <c r="E20" s="116">
        <v>0</v>
      </c>
      <c r="F20" s="116">
        <v>1792857</v>
      </c>
      <c r="G20" s="116">
        <v>1718628</v>
      </c>
      <c r="H20" s="116">
        <v>1195431</v>
      </c>
      <c r="I20" s="116">
        <v>0</v>
      </c>
      <c r="J20" s="116">
        <v>0</v>
      </c>
      <c r="K20" s="116">
        <v>0</v>
      </c>
      <c r="L20" s="116">
        <v>0</v>
      </c>
      <c r="M20" s="116">
        <v>0</v>
      </c>
      <c r="N20" s="116">
        <v>0</v>
      </c>
      <c r="O20" s="116">
        <v>0</v>
      </c>
      <c r="P20" s="116">
        <v>0</v>
      </c>
      <c r="Q20" s="116">
        <v>0</v>
      </c>
      <c r="R20" s="116">
        <v>217</v>
      </c>
      <c r="S20" s="116">
        <v>66</v>
      </c>
      <c r="T20" s="116">
        <v>157</v>
      </c>
      <c r="U20" s="116">
        <v>25</v>
      </c>
      <c r="V20" s="116">
        <v>88</v>
      </c>
      <c r="W20" s="116">
        <v>220</v>
      </c>
      <c r="X20" s="116">
        <v>106719</v>
      </c>
      <c r="Y20" s="116">
        <v>38806</v>
      </c>
      <c r="Z20" s="244">
        <v>21667</v>
      </c>
      <c r="AA20" s="18" cm="1">
        <f t="array" ref="AA20">SUM(_xlfn._xlws.FILTER($C20:$Y20, ISNUMBER(SEARCH("2024", $C$5:$Y$5))))</f>
        <v>1899818</v>
      </c>
      <c r="AB20" s="17" cm="1">
        <f t="array" ref="AB20">SUM(_xlfn._xlws.FILTER($C20:$Y20, ISNUMBER(SEARCH("2023", $C$5:$Y$5))))</f>
        <v>1757588</v>
      </c>
      <c r="AC20" s="17" cm="1">
        <f t="array" ref="AC20">SUM(_xlfn._xlws.FILTER($C20:$Z20, ISNUMBER(SEARCH("2022", $C$5:$Z$5))))</f>
        <v>1217475</v>
      </c>
    </row>
    <row r="21" spans="2:29" x14ac:dyDescent="0.2">
      <c r="B21" s="231" t="s">
        <v>192</v>
      </c>
      <c r="C21" s="116">
        <v>0</v>
      </c>
      <c r="D21" s="116">
        <v>0</v>
      </c>
      <c r="E21" s="116">
        <v>0</v>
      </c>
      <c r="F21" s="116">
        <v>261024</v>
      </c>
      <c r="G21" s="116">
        <v>309155</v>
      </c>
      <c r="H21" s="116">
        <v>324903</v>
      </c>
      <c r="I21" s="116">
        <v>0</v>
      </c>
      <c r="J21" s="116">
        <v>0</v>
      </c>
      <c r="K21" s="116">
        <v>0</v>
      </c>
      <c r="L21" s="116">
        <v>0</v>
      </c>
      <c r="M21" s="116">
        <v>0</v>
      </c>
      <c r="N21" s="116">
        <v>0</v>
      </c>
      <c r="O21" s="116">
        <v>0</v>
      </c>
      <c r="P21" s="116">
        <v>0</v>
      </c>
      <c r="Q21" s="116">
        <v>0</v>
      </c>
      <c r="R21" s="116">
        <v>9721</v>
      </c>
      <c r="S21" s="116">
        <v>223</v>
      </c>
      <c r="T21" s="116">
        <v>223</v>
      </c>
      <c r="U21" s="116">
        <v>1</v>
      </c>
      <c r="V21" s="116">
        <v>394</v>
      </c>
      <c r="W21" s="116">
        <v>253</v>
      </c>
      <c r="X21" s="116">
        <v>146631</v>
      </c>
      <c r="Y21" s="116">
        <v>135331</v>
      </c>
      <c r="Z21" s="244">
        <v>105660</v>
      </c>
      <c r="AA21" s="18" cm="1">
        <f t="array" ref="AA21">SUM(_xlfn._xlws.FILTER($C21:$Y21, ISNUMBER(SEARCH("2024", $C$5:$Y$5))))</f>
        <v>417377</v>
      </c>
      <c r="AB21" s="17" cm="1">
        <f t="array" ref="AB21">SUM(_xlfn._xlws.FILTER($C21:$Y21, ISNUMBER(SEARCH("2023", $C$5:$Y$5))))</f>
        <v>445103</v>
      </c>
      <c r="AC21" s="17" cm="1">
        <f t="array" ref="AC21">SUM(_xlfn._xlws.FILTER($C21:$Z21, ISNUMBER(SEARCH("2022", $C$5:$Z$5))))</f>
        <v>431039</v>
      </c>
    </row>
    <row r="22" spans="2:29" x14ac:dyDescent="0.2">
      <c r="B22" s="231" t="s">
        <v>193</v>
      </c>
      <c r="C22" s="116">
        <v>6051077</v>
      </c>
      <c r="D22" s="116">
        <v>2981365</v>
      </c>
      <c r="E22" s="116">
        <v>584575</v>
      </c>
      <c r="F22" s="116">
        <v>297811</v>
      </c>
      <c r="G22" s="116">
        <v>73126</v>
      </c>
      <c r="H22" s="116">
        <v>73273</v>
      </c>
      <c r="I22" s="116">
        <v>0</v>
      </c>
      <c r="J22" s="116">
        <v>0</v>
      </c>
      <c r="K22" s="116">
        <v>0</v>
      </c>
      <c r="L22" s="116">
        <v>84643</v>
      </c>
      <c r="M22" s="116">
        <v>225232</v>
      </c>
      <c r="N22" s="116">
        <v>226806</v>
      </c>
      <c r="O22" s="116">
        <v>42069466</v>
      </c>
      <c r="P22" s="116">
        <v>56010743</v>
      </c>
      <c r="Q22" s="116">
        <v>51309477</v>
      </c>
      <c r="R22" s="116">
        <v>14963</v>
      </c>
      <c r="S22" s="116">
        <v>4003</v>
      </c>
      <c r="T22" s="116">
        <v>3642</v>
      </c>
      <c r="U22" s="116">
        <v>9103</v>
      </c>
      <c r="V22" s="116">
        <v>15978</v>
      </c>
      <c r="W22" s="116">
        <v>22587</v>
      </c>
      <c r="X22" s="116">
        <v>187795</v>
      </c>
      <c r="Y22" s="116">
        <v>152178</v>
      </c>
      <c r="Z22" s="244">
        <v>48574</v>
      </c>
      <c r="AA22" s="18" cm="1">
        <f t="array" ref="AA22">SUM(_xlfn._xlws.FILTER($C22:$Y22, ISNUMBER(SEARCH("2024", $C$5:$Y$5))))</f>
        <v>48714858</v>
      </c>
      <c r="AB22" s="17" cm="1">
        <f t="array" ref="AB22">SUM(_xlfn._xlws.FILTER($C22:$Y22, ISNUMBER(SEARCH("2023", $C$5:$Y$5))))</f>
        <v>59462625</v>
      </c>
      <c r="AC22" s="17" cm="1">
        <f t="array" ref="AC22">SUM(_xlfn._xlws.FILTER($C22:$Z22, ISNUMBER(SEARCH("2022", $C$5:$Z$5))))</f>
        <v>52268934</v>
      </c>
    </row>
    <row r="23" spans="2:29" x14ac:dyDescent="0.2">
      <c r="B23" s="231" t="s">
        <v>194</v>
      </c>
      <c r="C23" s="116">
        <v>0</v>
      </c>
      <c r="D23" s="116">
        <v>0</v>
      </c>
      <c r="E23" s="116">
        <v>0</v>
      </c>
      <c r="F23" s="116">
        <v>5525029</v>
      </c>
      <c r="G23" s="116">
        <v>4181854</v>
      </c>
      <c r="H23" s="116">
        <v>4738344</v>
      </c>
      <c r="I23" s="116">
        <v>0</v>
      </c>
      <c r="J23" s="116">
        <v>0</v>
      </c>
      <c r="K23" s="116">
        <v>0</v>
      </c>
      <c r="L23" s="116">
        <v>0</v>
      </c>
      <c r="M23" s="116">
        <v>0</v>
      </c>
      <c r="N23" s="116">
        <v>0</v>
      </c>
      <c r="O23" s="116">
        <v>0</v>
      </c>
      <c r="P23" s="116">
        <v>0</v>
      </c>
      <c r="Q23" s="116">
        <v>0</v>
      </c>
      <c r="R23" s="116">
        <v>67</v>
      </c>
      <c r="S23" s="116">
        <v>36</v>
      </c>
      <c r="T23" s="116">
        <v>6</v>
      </c>
      <c r="U23" s="116">
        <v>0</v>
      </c>
      <c r="V23" s="116">
        <v>23</v>
      </c>
      <c r="W23" s="116">
        <v>16</v>
      </c>
      <c r="X23" s="116">
        <v>271210</v>
      </c>
      <c r="Y23" s="116">
        <v>277342</v>
      </c>
      <c r="Z23" s="244">
        <v>321231</v>
      </c>
      <c r="AA23" s="18" cm="1">
        <f t="array" ref="AA23">SUM(_xlfn._xlws.FILTER($C23:$Y23, ISNUMBER(SEARCH("2024", $C$5:$Y$5))))</f>
        <v>5796306</v>
      </c>
      <c r="AB23" s="17" cm="1">
        <f t="array" ref="AB23">SUM(_xlfn._xlws.FILTER($C23:$Y23, ISNUMBER(SEARCH("2023", $C$5:$Y$5))))</f>
        <v>4459255</v>
      </c>
      <c r="AC23" s="17" cm="1">
        <f t="array" ref="AC23">SUM(_xlfn._xlws.FILTER($C23:$Z23, ISNUMBER(SEARCH("2022", $C$5:$Z$5))))</f>
        <v>5059597</v>
      </c>
    </row>
    <row r="24" spans="2:29" x14ac:dyDescent="0.2">
      <c r="B24" s="231" t="s">
        <v>195</v>
      </c>
      <c r="C24" s="116">
        <v>0</v>
      </c>
      <c r="D24" s="116">
        <v>0</v>
      </c>
      <c r="E24" s="116">
        <v>0</v>
      </c>
      <c r="F24" s="116">
        <v>1800799</v>
      </c>
      <c r="G24" s="116">
        <v>1039039</v>
      </c>
      <c r="H24" s="116">
        <v>844737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0</v>
      </c>
      <c r="P24" s="116">
        <v>0</v>
      </c>
      <c r="Q24" s="116">
        <v>0</v>
      </c>
      <c r="R24" s="116">
        <v>295</v>
      </c>
      <c r="S24" s="116">
        <v>119</v>
      </c>
      <c r="T24" s="116">
        <v>121</v>
      </c>
      <c r="U24" s="116">
        <v>144</v>
      </c>
      <c r="V24" s="116">
        <v>252</v>
      </c>
      <c r="W24" s="116">
        <v>169</v>
      </c>
      <c r="X24" s="116">
        <v>88839</v>
      </c>
      <c r="Y24" s="116">
        <v>88842</v>
      </c>
      <c r="Z24" s="244">
        <v>86895</v>
      </c>
      <c r="AA24" s="18" cm="1">
        <f t="array" ref="AA24">SUM(_xlfn._xlws.FILTER($C24:$Y24, ISNUMBER(SEARCH("2024", $C$5:$Y$5))))</f>
        <v>1890077</v>
      </c>
      <c r="AB24" s="17" cm="1">
        <f t="array" ref="AB24">SUM(_xlfn._xlws.FILTER($C24:$Y24, ISNUMBER(SEARCH("2023", $C$5:$Y$5))))</f>
        <v>1128252</v>
      </c>
      <c r="AC24" s="17" cm="1">
        <f t="array" ref="AC24">SUM(_xlfn._xlws.FILTER($C24:$Z24, ISNUMBER(SEARCH("2022", $C$5:$Z$5))))</f>
        <v>931922</v>
      </c>
    </row>
    <row r="25" spans="2:29" x14ac:dyDescent="0.2">
      <c r="B25" s="231" t="s">
        <v>261</v>
      </c>
      <c r="C25" s="116">
        <v>0</v>
      </c>
      <c r="D25" s="116">
        <v>0</v>
      </c>
      <c r="E25" s="116">
        <v>0</v>
      </c>
      <c r="F25" s="116">
        <v>219735</v>
      </c>
      <c r="G25" s="116">
        <v>171841</v>
      </c>
      <c r="H25" s="116">
        <v>230976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16">
        <v>0</v>
      </c>
      <c r="P25" s="116">
        <v>0</v>
      </c>
      <c r="Q25" s="116">
        <v>0</v>
      </c>
      <c r="R25" s="116">
        <v>613</v>
      </c>
      <c r="S25" s="116">
        <v>102</v>
      </c>
      <c r="T25" s="116">
        <v>126</v>
      </c>
      <c r="U25" s="116">
        <v>0</v>
      </c>
      <c r="V25" s="116">
        <v>489</v>
      </c>
      <c r="W25" s="116">
        <v>1461</v>
      </c>
      <c r="X25" s="116">
        <v>348154</v>
      </c>
      <c r="Y25" s="116">
        <v>88184</v>
      </c>
      <c r="Z25" s="244">
        <v>368938</v>
      </c>
      <c r="AA25" s="18" cm="1">
        <f t="array" ref="AA25">SUM(_xlfn._xlws.FILTER($C25:$Y25, ISNUMBER(SEARCH("2024", $C$5:$Y$5))))</f>
        <v>568502</v>
      </c>
      <c r="AB25" s="17" cm="1">
        <f t="array" ref="AB25">SUM(_xlfn._xlws.FILTER($C25:$Y25, ISNUMBER(SEARCH("2023", $C$5:$Y$5))))</f>
        <v>260616</v>
      </c>
      <c r="AC25" s="17" cm="1">
        <f t="array" ref="AC25">SUM(_xlfn._xlws.FILTER($C25:$Z25, ISNUMBER(SEARCH("2022", $C$5:$Z$5))))</f>
        <v>601501</v>
      </c>
    </row>
    <row r="26" spans="2:29" x14ac:dyDescent="0.2">
      <c r="B26" s="231" t="s">
        <v>196</v>
      </c>
      <c r="C26" s="116">
        <v>0</v>
      </c>
      <c r="D26" s="116">
        <v>0</v>
      </c>
      <c r="E26" s="116">
        <v>0</v>
      </c>
      <c r="F26" s="116">
        <v>1113634</v>
      </c>
      <c r="G26" s="116">
        <v>1426224</v>
      </c>
      <c r="H26" s="116">
        <v>1711914</v>
      </c>
      <c r="I26" s="116">
        <v>1754124</v>
      </c>
      <c r="J26" s="116">
        <v>0</v>
      </c>
      <c r="K26" s="116">
        <v>3515798</v>
      </c>
      <c r="L26" s="116">
        <v>33114480</v>
      </c>
      <c r="M26" s="116">
        <v>27803795</v>
      </c>
      <c r="N26" s="116">
        <v>22667869</v>
      </c>
      <c r="O26" s="116">
        <v>0</v>
      </c>
      <c r="P26" s="116">
        <v>0</v>
      </c>
      <c r="Q26" s="116">
        <v>0</v>
      </c>
      <c r="R26" s="116">
        <v>257</v>
      </c>
      <c r="S26" s="116">
        <v>148</v>
      </c>
      <c r="T26" s="116">
        <v>361</v>
      </c>
      <c r="U26" s="116">
        <v>55</v>
      </c>
      <c r="V26" s="116">
        <v>299</v>
      </c>
      <c r="W26" s="116">
        <v>290</v>
      </c>
      <c r="X26" s="116">
        <v>2363</v>
      </c>
      <c r="Y26" s="116">
        <v>2457</v>
      </c>
      <c r="Z26" s="244">
        <v>432316</v>
      </c>
      <c r="AA26" s="18" cm="1">
        <f t="array" ref="AA26">SUM(_xlfn._xlws.FILTER($C26:$Y26, ISNUMBER(SEARCH("2024", $C$5:$Y$5))))</f>
        <v>35984913</v>
      </c>
      <c r="AB26" s="17" cm="1">
        <f t="array" ref="AB26">SUM(_xlfn._xlws.FILTER($C26:$Y26, ISNUMBER(SEARCH("2023", $C$5:$Y$5))))</f>
        <v>29232923</v>
      </c>
      <c r="AC26" s="17" cm="1">
        <f t="array" ref="AC26">SUM(_xlfn._xlws.FILTER($C26:$Z26, ISNUMBER(SEARCH("2022", $C$5:$Z$5))))</f>
        <v>28328548</v>
      </c>
    </row>
    <row r="27" spans="2:29" x14ac:dyDescent="0.2">
      <c r="B27" s="231" t="s">
        <v>179</v>
      </c>
      <c r="C27" s="116">
        <v>0</v>
      </c>
      <c r="D27" s="116">
        <v>0</v>
      </c>
      <c r="E27" s="116">
        <v>0</v>
      </c>
      <c r="F27" s="116">
        <v>355032</v>
      </c>
      <c r="G27" s="116">
        <v>244679</v>
      </c>
      <c r="H27" s="116">
        <v>418136</v>
      </c>
      <c r="I27" s="116">
        <v>0</v>
      </c>
      <c r="J27" s="116">
        <v>0</v>
      </c>
      <c r="K27" s="116">
        <v>0</v>
      </c>
      <c r="L27" s="116">
        <v>0</v>
      </c>
      <c r="M27" s="116">
        <v>0</v>
      </c>
      <c r="N27" s="116">
        <v>0</v>
      </c>
      <c r="O27" s="116">
        <v>0</v>
      </c>
      <c r="P27" s="116">
        <v>0</v>
      </c>
      <c r="Q27" s="116">
        <v>0</v>
      </c>
      <c r="R27" s="116">
        <v>108</v>
      </c>
      <c r="S27" s="116">
        <v>21</v>
      </c>
      <c r="T27" s="116">
        <v>6</v>
      </c>
      <c r="U27" s="116">
        <v>0</v>
      </c>
      <c r="V27" s="116">
        <v>90</v>
      </c>
      <c r="W27" s="116">
        <v>52</v>
      </c>
      <c r="X27" s="116">
        <v>19445</v>
      </c>
      <c r="Y27" s="116">
        <v>4761</v>
      </c>
      <c r="Z27" s="244">
        <v>25085</v>
      </c>
      <c r="AA27" s="18" cm="1">
        <f t="array" ref="AA27">SUM(_xlfn._xlws.FILTER($C27:$Y27, ISNUMBER(SEARCH("2024", $C$5:$Y$5))))</f>
        <v>374585</v>
      </c>
      <c r="AB27" s="17" cm="1">
        <f t="array" ref="AB27">SUM(_xlfn._xlws.FILTER($C27:$Y27, ISNUMBER(SEARCH("2023", $C$5:$Y$5))))</f>
        <v>249551</v>
      </c>
      <c r="AC27" s="17" cm="1">
        <f t="array" ref="AC27">SUM(_xlfn._xlws.FILTER($C27:$Z27, ISNUMBER(SEARCH("2022", $C$5:$Z$5))))</f>
        <v>443279</v>
      </c>
    </row>
    <row r="28" spans="2:29" x14ac:dyDescent="0.2">
      <c r="B28" s="231" t="s">
        <v>197</v>
      </c>
      <c r="C28" s="116">
        <v>0</v>
      </c>
      <c r="D28" s="116">
        <v>0</v>
      </c>
      <c r="E28" s="116">
        <v>0</v>
      </c>
      <c r="F28" s="116">
        <v>1703393</v>
      </c>
      <c r="G28" s="116">
        <v>1598308</v>
      </c>
      <c r="H28" s="116">
        <v>1667973</v>
      </c>
      <c r="I28" s="116">
        <v>0</v>
      </c>
      <c r="J28" s="116">
        <v>0</v>
      </c>
      <c r="K28" s="116">
        <v>0</v>
      </c>
      <c r="L28" s="116">
        <v>0</v>
      </c>
      <c r="M28" s="116">
        <v>0</v>
      </c>
      <c r="N28" s="116">
        <v>0</v>
      </c>
      <c r="O28" s="116">
        <v>0</v>
      </c>
      <c r="P28" s="116">
        <v>0</v>
      </c>
      <c r="Q28" s="116">
        <v>0</v>
      </c>
      <c r="R28" s="116">
        <v>341</v>
      </c>
      <c r="S28" s="116">
        <v>114</v>
      </c>
      <c r="T28" s="116">
        <v>146</v>
      </c>
      <c r="U28" s="116">
        <v>0</v>
      </c>
      <c r="V28" s="116">
        <v>92</v>
      </c>
      <c r="W28" s="116">
        <v>48</v>
      </c>
      <c r="X28" s="116">
        <v>130182</v>
      </c>
      <c r="Y28" s="116">
        <v>67270</v>
      </c>
      <c r="Z28" s="244">
        <v>41887</v>
      </c>
      <c r="AA28" s="18" cm="1">
        <f t="array" ref="AA28">SUM(_xlfn._xlws.FILTER($C28:$Y28, ISNUMBER(SEARCH("2024", $C$5:$Y$5))))</f>
        <v>1833916</v>
      </c>
      <c r="AB28" s="17" cm="1">
        <f t="array" ref="AB28">SUM(_xlfn._xlws.FILTER($C28:$Y28, ISNUMBER(SEARCH("2023", $C$5:$Y$5))))</f>
        <v>1665784</v>
      </c>
      <c r="AC28" s="17" cm="1">
        <f t="array" ref="AC28">SUM(_xlfn._xlws.FILTER($C28:$Z28, ISNUMBER(SEARCH("2022", $C$5:$Z$5))))</f>
        <v>1710054</v>
      </c>
    </row>
    <row r="29" spans="2:29" x14ac:dyDescent="0.2">
      <c r="B29" s="231" t="s">
        <v>198</v>
      </c>
      <c r="C29" s="116">
        <v>0</v>
      </c>
      <c r="D29" s="116">
        <v>0</v>
      </c>
      <c r="E29" s="116">
        <v>0</v>
      </c>
      <c r="F29" s="116">
        <v>563800</v>
      </c>
      <c r="G29" s="116">
        <v>563530</v>
      </c>
      <c r="H29" s="116">
        <v>303127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0</v>
      </c>
      <c r="P29" s="116">
        <v>0</v>
      </c>
      <c r="Q29" s="116">
        <v>0</v>
      </c>
      <c r="R29" s="116">
        <v>205</v>
      </c>
      <c r="S29" s="116">
        <v>227</v>
      </c>
      <c r="T29" s="116">
        <v>81</v>
      </c>
      <c r="U29" s="116">
        <v>1</v>
      </c>
      <c r="V29" s="116">
        <v>62</v>
      </c>
      <c r="W29" s="116">
        <v>36</v>
      </c>
      <c r="X29" s="116">
        <v>770127</v>
      </c>
      <c r="Y29" s="116">
        <v>511040</v>
      </c>
      <c r="Z29" s="244">
        <v>193856</v>
      </c>
      <c r="AA29" s="18" cm="1">
        <f t="array" ref="AA29">SUM(_xlfn._xlws.FILTER($C29:$Y29, ISNUMBER(SEARCH("2024", $C$5:$Y$5))))</f>
        <v>1334133</v>
      </c>
      <c r="AB29" s="17" cm="1">
        <f t="array" ref="AB29">SUM(_xlfn._xlws.FILTER($C29:$Y29, ISNUMBER(SEARCH("2023", $C$5:$Y$5))))</f>
        <v>1074859</v>
      </c>
      <c r="AC29" s="17" cm="1">
        <f t="array" ref="AC29">SUM(_xlfn._xlws.FILTER($C29:$Z29, ISNUMBER(SEARCH("2022", $C$5:$Z$5))))</f>
        <v>497100</v>
      </c>
    </row>
    <row r="30" spans="2:29" x14ac:dyDescent="0.2">
      <c r="B30" s="231" t="s">
        <v>199</v>
      </c>
      <c r="C30" s="116">
        <v>0</v>
      </c>
      <c r="D30" s="116">
        <v>0</v>
      </c>
      <c r="E30" s="116">
        <v>0</v>
      </c>
      <c r="F30" s="116">
        <v>260080</v>
      </c>
      <c r="G30" s="116">
        <v>275251</v>
      </c>
      <c r="H30" s="116">
        <v>271648</v>
      </c>
      <c r="I30" s="116">
        <v>0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16">
        <v>0</v>
      </c>
      <c r="P30" s="116">
        <v>0</v>
      </c>
      <c r="Q30" s="116">
        <v>0</v>
      </c>
      <c r="R30" s="116">
        <v>419</v>
      </c>
      <c r="S30" s="116">
        <v>63</v>
      </c>
      <c r="T30" s="116">
        <v>37</v>
      </c>
      <c r="U30" s="116">
        <v>24</v>
      </c>
      <c r="V30" s="116">
        <v>339</v>
      </c>
      <c r="W30" s="116">
        <v>315</v>
      </c>
      <c r="X30" s="116">
        <v>4224</v>
      </c>
      <c r="Y30" s="116">
        <v>4519</v>
      </c>
      <c r="Z30" s="244">
        <v>3902</v>
      </c>
      <c r="AA30" s="18" cm="1">
        <f t="array" ref="AA30">SUM(_xlfn._xlws.FILTER($C30:$Y30, ISNUMBER(SEARCH("2024", $C$5:$Y$5))))</f>
        <v>264747</v>
      </c>
      <c r="AB30" s="17" cm="1">
        <f t="array" ref="AB30">SUM(_xlfn._xlws.FILTER($C30:$Y30, ISNUMBER(SEARCH("2023", $C$5:$Y$5))))</f>
        <v>280172</v>
      </c>
      <c r="AC30" s="17" cm="1">
        <f t="array" ref="AC30">SUM(_xlfn._xlws.FILTER($C30:$Z30, ISNUMBER(SEARCH("2022", $C$5:$Z$5))))</f>
        <v>275902</v>
      </c>
    </row>
    <row r="31" spans="2:29" ht="36" x14ac:dyDescent="0.2">
      <c r="B31" s="231" t="s">
        <v>188</v>
      </c>
      <c r="C31" s="89">
        <v>0</v>
      </c>
      <c r="D31" s="89">
        <v>0</v>
      </c>
      <c r="E31" s="116">
        <v>0</v>
      </c>
      <c r="F31" s="89">
        <v>0</v>
      </c>
      <c r="G31" s="89">
        <v>0</v>
      </c>
      <c r="H31" s="116">
        <v>0</v>
      </c>
      <c r="I31" s="89">
        <v>0</v>
      </c>
      <c r="J31" s="89">
        <v>0</v>
      </c>
      <c r="K31" s="116">
        <v>0</v>
      </c>
      <c r="L31" s="89">
        <v>0</v>
      </c>
      <c r="M31" s="89">
        <v>0</v>
      </c>
      <c r="N31" s="116">
        <v>0</v>
      </c>
      <c r="O31" s="89">
        <v>0</v>
      </c>
      <c r="P31" s="89">
        <v>0</v>
      </c>
      <c r="Q31" s="116">
        <v>0</v>
      </c>
      <c r="R31" s="89">
        <v>0</v>
      </c>
      <c r="S31" s="89">
        <v>0</v>
      </c>
      <c r="T31" s="116">
        <v>0</v>
      </c>
      <c r="U31" s="89">
        <v>0</v>
      </c>
      <c r="V31" s="89">
        <v>0</v>
      </c>
      <c r="W31" s="116">
        <v>0</v>
      </c>
      <c r="X31" s="89">
        <v>0</v>
      </c>
      <c r="Y31" s="89">
        <v>0</v>
      </c>
      <c r="Z31" s="244">
        <v>0</v>
      </c>
      <c r="AA31" s="81">
        <v>0</v>
      </c>
      <c r="AB31" s="87">
        <v>0</v>
      </c>
      <c r="AC31" s="17" cm="1">
        <f t="array" ref="AC31">SUM(_xlfn._xlws.FILTER($C31:$Z31, ISNUMBER(SEARCH("2022", $C$5:$Z$5))))</f>
        <v>0</v>
      </c>
    </row>
    <row r="32" spans="2:29" x14ac:dyDescent="0.2">
      <c r="B32" s="231" t="s">
        <v>201</v>
      </c>
      <c r="C32" s="89">
        <v>0</v>
      </c>
      <c r="D32" s="89">
        <v>0</v>
      </c>
      <c r="E32" s="116">
        <v>0</v>
      </c>
      <c r="F32" s="89">
        <v>0</v>
      </c>
      <c r="G32" s="89">
        <v>0</v>
      </c>
      <c r="H32" s="116">
        <v>0</v>
      </c>
      <c r="I32" s="89">
        <v>0</v>
      </c>
      <c r="J32" s="89">
        <v>0</v>
      </c>
      <c r="K32" s="116">
        <v>0</v>
      </c>
      <c r="L32" s="89">
        <v>0</v>
      </c>
      <c r="M32" s="89">
        <v>0</v>
      </c>
      <c r="N32" s="116">
        <v>0</v>
      </c>
      <c r="O32" s="89">
        <v>0</v>
      </c>
      <c r="P32" s="89">
        <v>0</v>
      </c>
      <c r="Q32" s="116">
        <v>0</v>
      </c>
      <c r="R32" s="89">
        <v>0</v>
      </c>
      <c r="S32" s="89">
        <v>0</v>
      </c>
      <c r="T32" s="116">
        <v>0</v>
      </c>
      <c r="U32" s="89">
        <v>0</v>
      </c>
      <c r="V32" s="89">
        <v>0</v>
      </c>
      <c r="W32" s="116">
        <v>0</v>
      </c>
      <c r="X32" s="89">
        <v>0</v>
      </c>
      <c r="Y32" s="89">
        <v>0</v>
      </c>
      <c r="Z32" s="244">
        <v>0</v>
      </c>
      <c r="AA32" s="81">
        <v>0</v>
      </c>
      <c r="AB32" s="87">
        <v>0</v>
      </c>
      <c r="AC32" s="17" cm="1">
        <f t="array" ref="AC32">SUM(_xlfn._xlws.FILTER($C32:$Z32, ISNUMBER(SEARCH("2022", $C$5:$Z$5))))</f>
        <v>0</v>
      </c>
    </row>
    <row r="33" spans="2:29" x14ac:dyDescent="0.2">
      <c r="B33" s="231" t="s">
        <v>180</v>
      </c>
      <c r="C33" s="89">
        <v>0</v>
      </c>
      <c r="D33" s="89">
        <v>0</v>
      </c>
      <c r="E33" s="116">
        <v>0</v>
      </c>
      <c r="F33" s="89">
        <v>26822539</v>
      </c>
      <c r="G33" s="89">
        <v>23426725</v>
      </c>
      <c r="H33" s="116">
        <v>20772445</v>
      </c>
      <c r="I33" s="89">
        <v>0</v>
      </c>
      <c r="J33" s="89">
        <v>0</v>
      </c>
      <c r="K33" s="116">
        <v>0</v>
      </c>
      <c r="L33" s="89">
        <v>0</v>
      </c>
      <c r="M33" s="89">
        <v>0</v>
      </c>
      <c r="N33" s="116">
        <v>0</v>
      </c>
      <c r="O33" s="89">
        <v>0</v>
      </c>
      <c r="P33" s="89">
        <v>0</v>
      </c>
      <c r="Q33" s="116">
        <v>0</v>
      </c>
      <c r="R33" s="89">
        <v>1708</v>
      </c>
      <c r="S33" s="89">
        <v>1896</v>
      </c>
      <c r="T33" s="116">
        <v>2492</v>
      </c>
      <c r="U33" s="89">
        <v>613267</v>
      </c>
      <c r="V33" s="89">
        <v>566477</v>
      </c>
      <c r="W33" s="116">
        <v>591017</v>
      </c>
      <c r="X33" s="89">
        <v>3555971</v>
      </c>
      <c r="Y33" s="89">
        <v>3315429</v>
      </c>
      <c r="Z33" s="244">
        <v>3099028</v>
      </c>
      <c r="AA33" s="81">
        <v>30993484</v>
      </c>
      <c r="AB33" s="87">
        <v>27310527</v>
      </c>
      <c r="AC33" s="17" cm="1">
        <f t="array" ref="AC33">SUM(_xlfn._xlws.FILTER($C33:$Z33, ISNUMBER(SEARCH("2022", $C$5:$Z$5))))</f>
        <v>24464982</v>
      </c>
    </row>
    <row r="34" spans="2:29" ht="12.75" thickBot="1" x14ac:dyDescent="0.25">
      <c r="B34" s="232" t="s">
        <v>200</v>
      </c>
      <c r="C34" s="225">
        <v>0</v>
      </c>
      <c r="D34" s="225">
        <v>0</v>
      </c>
      <c r="E34" s="225">
        <v>0</v>
      </c>
      <c r="F34" s="225">
        <v>86716</v>
      </c>
      <c r="G34" s="225">
        <v>82732</v>
      </c>
      <c r="H34" s="225">
        <v>106775</v>
      </c>
      <c r="I34" s="225">
        <v>0</v>
      </c>
      <c r="J34" s="225">
        <v>0</v>
      </c>
      <c r="K34" s="225">
        <v>0</v>
      </c>
      <c r="L34" s="225">
        <v>0</v>
      </c>
      <c r="M34" s="225">
        <v>0</v>
      </c>
      <c r="N34" s="225">
        <v>0</v>
      </c>
      <c r="O34" s="225">
        <v>0</v>
      </c>
      <c r="P34" s="225">
        <v>0</v>
      </c>
      <c r="Q34" s="225">
        <v>0</v>
      </c>
      <c r="R34" s="225">
        <v>125</v>
      </c>
      <c r="S34" s="225">
        <v>54</v>
      </c>
      <c r="T34" s="225">
        <v>52</v>
      </c>
      <c r="U34" s="225">
        <v>0</v>
      </c>
      <c r="V34" s="225">
        <v>63</v>
      </c>
      <c r="W34" s="225">
        <v>47</v>
      </c>
      <c r="X34" s="225">
        <v>9805</v>
      </c>
      <c r="Y34" s="225">
        <v>10118</v>
      </c>
      <c r="Z34" s="245">
        <v>6333</v>
      </c>
      <c r="AA34" s="240">
        <v>96646</v>
      </c>
      <c r="AB34" s="237">
        <v>92968</v>
      </c>
      <c r="AC34" s="17" cm="1">
        <f t="array" ref="AC34">SUM(_xlfn._xlws.FILTER($C34:$Z34, ISNUMBER(SEARCH("2022", $C$5:$Z$5))))</f>
        <v>113207</v>
      </c>
    </row>
    <row r="35" spans="2:29" ht="13.5" thickTop="1" thickBot="1" x14ac:dyDescent="0.25">
      <c r="B35" s="233" t="s">
        <v>149</v>
      </c>
      <c r="C35" s="88">
        <v>6051077</v>
      </c>
      <c r="D35" s="88">
        <v>2981365</v>
      </c>
      <c r="E35" s="88">
        <v>584575</v>
      </c>
      <c r="F35" s="88">
        <v>73237712</v>
      </c>
      <c r="G35" s="88">
        <v>60515493</v>
      </c>
      <c r="H35" s="88">
        <v>60087722</v>
      </c>
      <c r="I35" s="88">
        <v>1754124</v>
      </c>
      <c r="J35" s="88">
        <v>0</v>
      </c>
      <c r="K35" s="88">
        <v>3515798</v>
      </c>
      <c r="L35" s="88">
        <v>35596905</v>
      </c>
      <c r="M35" s="88">
        <v>29746846</v>
      </c>
      <c r="N35" s="88">
        <v>23477423</v>
      </c>
      <c r="O35" s="88">
        <v>42069466</v>
      </c>
      <c r="P35" s="88">
        <v>56010743</v>
      </c>
      <c r="Q35" s="88">
        <v>51309477</v>
      </c>
      <c r="R35" s="88">
        <v>39103</v>
      </c>
      <c r="S35" s="88">
        <v>10245</v>
      </c>
      <c r="T35" s="88">
        <v>10296</v>
      </c>
      <c r="U35" s="88">
        <v>759044</v>
      </c>
      <c r="V35" s="88">
        <v>726677</v>
      </c>
      <c r="W35" s="88">
        <v>759882</v>
      </c>
      <c r="X35" s="88">
        <v>15445208</v>
      </c>
      <c r="Y35" s="88">
        <v>14177862</v>
      </c>
      <c r="Z35" s="257">
        <v>15839631</v>
      </c>
      <c r="AA35" s="77">
        <v>174952639</v>
      </c>
      <c r="AB35" s="88">
        <v>164169229</v>
      </c>
      <c r="AC35" s="88">
        <v>155584805</v>
      </c>
    </row>
    <row r="36" spans="2:29" ht="12.75" thickBot="1" x14ac:dyDescent="0.25">
      <c r="B36" s="234" t="s">
        <v>202</v>
      </c>
      <c r="C36" s="226">
        <f>SUM(C6:C34)</f>
        <v>6051077</v>
      </c>
      <c r="D36" s="227">
        <f t="shared" ref="D36:Z36" si="0">SUM(D6:D34)</f>
        <v>2981365</v>
      </c>
      <c r="E36" s="227">
        <f t="shared" si="0"/>
        <v>584575</v>
      </c>
      <c r="F36" s="227">
        <f t="shared" si="0"/>
        <v>73237710</v>
      </c>
      <c r="G36" s="227">
        <f t="shared" si="0"/>
        <v>60515493</v>
      </c>
      <c r="H36" s="227">
        <f t="shared" si="0"/>
        <v>60087723</v>
      </c>
      <c r="I36" s="227">
        <f t="shared" si="0"/>
        <v>1754124</v>
      </c>
      <c r="J36" s="227">
        <f t="shared" si="0"/>
        <v>0</v>
      </c>
      <c r="K36" s="227">
        <f t="shared" si="0"/>
        <v>3515798</v>
      </c>
      <c r="L36" s="227">
        <f t="shared" si="0"/>
        <v>35596906</v>
      </c>
      <c r="M36" s="227">
        <f t="shared" si="0"/>
        <v>29746846</v>
      </c>
      <c r="N36" s="227">
        <f t="shared" si="0"/>
        <v>23477423</v>
      </c>
      <c r="O36" s="227">
        <f t="shared" si="0"/>
        <v>42069466</v>
      </c>
      <c r="P36" s="227">
        <f t="shared" si="0"/>
        <v>56010743</v>
      </c>
      <c r="Q36" s="227">
        <f t="shared" si="0"/>
        <v>51309477</v>
      </c>
      <c r="R36" s="227">
        <f t="shared" si="0"/>
        <v>39105</v>
      </c>
      <c r="S36" s="227">
        <f t="shared" si="0"/>
        <v>10245</v>
      </c>
      <c r="T36" s="227">
        <f t="shared" si="0"/>
        <v>10296</v>
      </c>
      <c r="U36" s="227">
        <f t="shared" si="0"/>
        <v>759074</v>
      </c>
      <c r="V36" s="227">
        <f t="shared" si="0"/>
        <v>726676</v>
      </c>
      <c r="W36" s="227">
        <f t="shared" si="0"/>
        <v>759882</v>
      </c>
      <c r="X36" s="227">
        <f t="shared" si="0"/>
        <v>15445209</v>
      </c>
      <c r="Y36" s="227">
        <f t="shared" si="0"/>
        <v>14177862</v>
      </c>
      <c r="Z36" s="246">
        <f t="shared" si="0"/>
        <v>15839631</v>
      </c>
      <c r="AA36" s="241">
        <f>SUM(AA7:AA34)</f>
        <v>174952670</v>
      </c>
      <c r="AB36" s="228">
        <f>SUM(AB7:AB34)</f>
        <v>164169231</v>
      </c>
      <c r="AC36" s="228">
        <f>SUM(AC7:AC34)</f>
        <v>155584805</v>
      </c>
    </row>
    <row r="37" spans="2:29" x14ac:dyDescent="0.2">
      <c r="AA37" s="223"/>
      <c r="AB37" s="223"/>
    </row>
  </sheetData>
  <mergeCells count="1">
    <mergeCell ref="B4:B5"/>
  </mergeCells>
  <conditionalFormatting sqref="C35:AC36">
    <cfRule type="uniqueValues" dxfId="3" priority="1"/>
  </conditionalFormatting>
  <conditionalFormatting sqref="X7:AC7 V7:W18 C7:V31 X8:AB31 AC8:AC34 W19:W31 C32:AB32 C33:AC35">
    <cfRule type="expression" dxfId="2" priority="2">
      <formula>NOT(ISNUMBER(C7))</formula>
    </cfRule>
  </conditionalFormatting>
  <pageMargins left="0.7" right="0.7" top="0.75" bottom="0.75" header="0.3" footer="0.3"/>
  <ignoredErrors>
    <ignoredError sqref="AA36:AB36 C36:D36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D423-02BA-4D8B-8F8A-346D4853A4F8}">
  <dimension ref="A1:AD15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B2" sqref="B2:AC2"/>
    </sheetView>
  </sheetViews>
  <sheetFormatPr defaultColWidth="0" defaultRowHeight="12" zeroHeight="1" x14ac:dyDescent="0.2"/>
  <cols>
    <col min="1" max="1" width="9.140625" style="68" customWidth="1"/>
    <col min="2" max="2" width="64.85546875" style="68" bestFit="1" customWidth="1"/>
    <col min="3" max="29" width="15.7109375" style="68" customWidth="1"/>
    <col min="30" max="30" width="9.140625" style="68" customWidth="1"/>
    <col min="31" max="16384" width="9.140625" style="68" hidden="1"/>
  </cols>
  <sheetData>
    <row r="1" spans="2:29" x14ac:dyDescent="0.2"/>
    <row r="2" spans="2:29" x14ac:dyDescent="0.2">
      <c r="B2" s="45" t="s">
        <v>206</v>
      </c>
      <c r="C2" s="13"/>
      <c r="D2" s="13"/>
      <c r="E2" s="1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29" x14ac:dyDescent="0.2"/>
    <row r="4" spans="2:29" ht="24" x14ac:dyDescent="0.2">
      <c r="B4" s="313" t="s">
        <v>21</v>
      </c>
      <c r="C4" s="247" t="s">
        <v>23</v>
      </c>
      <c r="D4" s="248"/>
      <c r="E4" s="249"/>
      <c r="F4" s="250" t="s">
        <v>39</v>
      </c>
      <c r="G4" s="251"/>
      <c r="H4" s="249"/>
      <c r="I4" s="252" t="s">
        <v>203</v>
      </c>
      <c r="J4" s="251"/>
      <c r="K4" s="249"/>
      <c r="L4" s="252" t="s">
        <v>158</v>
      </c>
      <c r="M4" s="251"/>
      <c r="N4" s="249"/>
      <c r="O4" s="250" t="s">
        <v>36</v>
      </c>
      <c r="P4" s="251"/>
      <c r="Q4" s="249"/>
      <c r="R4" s="250" t="s">
        <v>153</v>
      </c>
      <c r="S4" s="251"/>
      <c r="T4" s="249"/>
      <c r="U4" s="250" t="s">
        <v>41</v>
      </c>
      <c r="V4" s="251"/>
      <c r="W4" s="249"/>
      <c r="X4" s="250" t="s">
        <v>148</v>
      </c>
      <c r="Y4" s="251"/>
      <c r="Z4" s="253"/>
      <c r="AA4" s="254" t="s">
        <v>149</v>
      </c>
      <c r="AB4" s="255"/>
      <c r="AC4" s="256"/>
    </row>
    <row r="5" spans="2:29" x14ac:dyDescent="0.2">
      <c r="B5" s="314"/>
      <c r="C5" s="224">
        <v>2024</v>
      </c>
      <c r="D5" s="224">
        <v>2023</v>
      </c>
      <c r="E5" s="224">
        <v>2022</v>
      </c>
      <c r="F5" s="224">
        <v>2024</v>
      </c>
      <c r="G5" s="224">
        <v>2023</v>
      </c>
      <c r="H5" s="224">
        <v>2022</v>
      </c>
      <c r="I5" s="224">
        <v>2024</v>
      </c>
      <c r="J5" s="224">
        <v>2023</v>
      </c>
      <c r="K5" s="224">
        <v>2022</v>
      </c>
      <c r="L5" s="224">
        <v>2024</v>
      </c>
      <c r="M5" s="224">
        <v>2023</v>
      </c>
      <c r="N5" s="224">
        <v>2022</v>
      </c>
      <c r="O5" s="224">
        <v>2024</v>
      </c>
      <c r="P5" s="224">
        <v>2023</v>
      </c>
      <c r="Q5" s="224">
        <v>2022</v>
      </c>
      <c r="R5" s="224">
        <v>2024</v>
      </c>
      <c r="S5" s="224">
        <v>2023</v>
      </c>
      <c r="T5" s="224">
        <v>2022</v>
      </c>
      <c r="U5" s="224">
        <v>2024</v>
      </c>
      <c r="V5" s="224">
        <v>2023</v>
      </c>
      <c r="W5" s="224">
        <v>2022</v>
      </c>
      <c r="X5" s="224">
        <v>2024</v>
      </c>
      <c r="Y5" s="224">
        <v>2023</v>
      </c>
      <c r="Z5" s="242">
        <v>2022</v>
      </c>
      <c r="AA5" s="238">
        <v>2024</v>
      </c>
      <c r="AB5" s="236">
        <v>2023</v>
      </c>
      <c r="AC5" s="236">
        <v>2022</v>
      </c>
    </row>
    <row r="6" spans="2:29" x14ac:dyDescent="0.2">
      <c r="B6" s="259" t="s">
        <v>207</v>
      </c>
      <c r="C6" s="260"/>
      <c r="D6" s="260"/>
      <c r="E6" s="260"/>
      <c r="F6" s="260"/>
      <c r="G6" s="260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243"/>
      <c r="AA6" s="239"/>
      <c r="AB6" s="35"/>
      <c r="AC6" s="35"/>
    </row>
    <row r="7" spans="2:29" x14ac:dyDescent="0.2">
      <c r="B7" s="231" t="s">
        <v>208</v>
      </c>
      <c r="C7" s="116">
        <v>532</v>
      </c>
      <c r="D7" s="116">
        <v>54562</v>
      </c>
      <c r="E7" s="116">
        <v>83542</v>
      </c>
      <c r="F7" s="116">
        <v>73116304</v>
      </c>
      <c r="G7" s="116">
        <v>60472833</v>
      </c>
      <c r="H7" s="116">
        <v>59828265</v>
      </c>
      <c r="I7" s="116">
        <v>1754124</v>
      </c>
      <c r="J7" s="116">
        <v>0</v>
      </c>
      <c r="K7" s="116">
        <v>3515798</v>
      </c>
      <c r="L7" s="116">
        <v>33192876</v>
      </c>
      <c r="M7" s="116">
        <v>27808496</v>
      </c>
      <c r="N7" s="116">
        <v>22672571</v>
      </c>
      <c r="O7" s="116">
        <v>36228725</v>
      </c>
      <c r="P7" s="116">
        <v>48384524</v>
      </c>
      <c r="Q7" s="116">
        <v>39265132</v>
      </c>
      <c r="R7" s="116">
        <v>38964</v>
      </c>
      <c r="S7" s="116">
        <v>10136</v>
      </c>
      <c r="T7" s="116">
        <v>9200</v>
      </c>
      <c r="U7" s="116">
        <v>759042</v>
      </c>
      <c r="V7" s="116">
        <v>726677</v>
      </c>
      <c r="W7" s="116">
        <v>759881</v>
      </c>
      <c r="X7" s="116">
        <v>15288982</v>
      </c>
      <c r="Y7" s="116">
        <v>0</v>
      </c>
      <c r="Z7" s="244">
        <v>0</v>
      </c>
      <c r="AA7" s="18" cm="1">
        <f t="array" ref="AA7">SUM(_xlfn._xlws.FILTER($C7:$Z7, ISNUMBER(SEARCH("2024", $C$5:$Z$5))))</f>
        <v>160379549</v>
      </c>
      <c r="AB7" s="18" cm="1">
        <f t="array" ref="AB7">SUM(_xlfn._xlws.FILTER($C7:$Z7, ISNUMBER(SEARCH("2023", $C$5:$Z$5))))</f>
        <v>137457228</v>
      </c>
      <c r="AC7" s="18" cm="1">
        <f t="array" ref="AC7">SUM(_xlfn._xlws.FILTER($C7:$Z7, ISNUMBER(SEARCH("2022", $C$5:$Z$5))))</f>
        <v>126134389</v>
      </c>
    </row>
    <row r="8" spans="2:29" x14ac:dyDescent="0.2">
      <c r="B8" s="231" t="s">
        <v>209</v>
      </c>
      <c r="C8" s="116">
        <v>3486361</v>
      </c>
      <c r="D8" s="116">
        <v>1331191</v>
      </c>
      <c r="E8" s="116">
        <v>7349</v>
      </c>
      <c r="F8" s="116">
        <v>121231</v>
      </c>
      <c r="G8" s="116">
        <v>42438</v>
      </c>
      <c r="H8" s="116">
        <v>259457</v>
      </c>
      <c r="I8" s="116">
        <v>0</v>
      </c>
      <c r="J8" s="116">
        <v>0</v>
      </c>
      <c r="K8" s="116">
        <v>0</v>
      </c>
      <c r="L8" s="116">
        <v>612599</v>
      </c>
      <c r="M8" s="116">
        <v>818004</v>
      </c>
      <c r="N8" s="116">
        <v>804852</v>
      </c>
      <c r="O8" s="116">
        <v>4391223</v>
      </c>
      <c r="P8" s="116">
        <v>3129152</v>
      </c>
      <c r="Q8" s="116">
        <v>7929363</v>
      </c>
      <c r="R8" s="116">
        <v>128</v>
      </c>
      <c r="S8" s="116">
        <v>94</v>
      </c>
      <c r="T8" s="116">
        <v>989</v>
      </c>
      <c r="U8" s="116">
        <v>1</v>
      </c>
      <c r="V8" s="116">
        <v>0</v>
      </c>
      <c r="W8" s="116">
        <v>0</v>
      </c>
      <c r="X8" s="116">
        <v>128983</v>
      </c>
      <c r="Y8" s="116">
        <v>14041947</v>
      </c>
      <c r="Z8" s="244">
        <v>15806903</v>
      </c>
      <c r="AA8" s="18" cm="1">
        <f t="array" ref="AA8">SUM(_xlfn._xlws.FILTER($C8:$Z8, ISNUMBER(SEARCH("2024", $C$5:$Z$5))))</f>
        <v>8740526</v>
      </c>
      <c r="AB8" s="18" cm="1">
        <f t="array" ref="AB8">SUM(_xlfn._xlws.FILTER($C8:$Z8, ISNUMBER(SEARCH("2023", $C$5:$Z$5))))</f>
        <v>19362826</v>
      </c>
      <c r="AC8" s="18" cm="1">
        <f t="array" ref="AC8">SUM(_xlfn._xlws.FILTER($C8:$Z8, ISNUMBER(SEARCH("2022", $C$5:$Z$5))))</f>
        <v>24808913</v>
      </c>
    </row>
    <row r="9" spans="2:29" x14ac:dyDescent="0.2">
      <c r="B9" s="231" t="s">
        <v>210</v>
      </c>
      <c r="C9" s="116">
        <v>2101420</v>
      </c>
      <c r="D9" s="116">
        <v>1132847</v>
      </c>
      <c r="E9" s="116">
        <v>30933</v>
      </c>
      <c r="F9" s="116">
        <v>177</v>
      </c>
      <c r="G9" s="116">
        <v>221</v>
      </c>
      <c r="H9" s="116">
        <v>0</v>
      </c>
      <c r="I9" s="116">
        <v>0</v>
      </c>
      <c r="J9" s="116">
        <v>0</v>
      </c>
      <c r="K9" s="116">
        <v>0</v>
      </c>
      <c r="L9" s="116">
        <v>6247</v>
      </c>
      <c r="M9" s="116">
        <v>0</v>
      </c>
      <c r="N9" s="116">
        <v>0</v>
      </c>
      <c r="O9" s="116">
        <v>929467</v>
      </c>
      <c r="P9" s="116">
        <v>3536100</v>
      </c>
      <c r="Q9" s="116">
        <v>3627881</v>
      </c>
      <c r="R9" s="116">
        <v>4</v>
      </c>
      <c r="S9" s="116">
        <v>3</v>
      </c>
      <c r="T9" s="116">
        <v>25</v>
      </c>
      <c r="U9" s="116">
        <v>0</v>
      </c>
      <c r="V9" s="116">
        <v>0</v>
      </c>
      <c r="W9" s="116">
        <v>0</v>
      </c>
      <c r="X9" s="116">
        <v>13642</v>
      </c>
      <c r="Y9" s="116">
        <v>124488</v>
      </c>
      <c r="Z9" s="244">
        <v>20358</v>
      </c>
      <c r="AA9" s="18" cm="1">
        <f t="array" ref="AA9">SUM(_xlfn._xlws.FILTER($C9:$Z9, ISNUMBER(SEARCH("2024", $C$5:$Z$5))))</f>
        <v>3050957</v>
      </c>
      <c r="AB9" s="18" cm="1">
        <f t="array" ref="AB9">SUM(_xlfn._xlws.FILTER($C9:$Z9, ISNUMBER(SEARCH("2023", $C$5:$Z$5))))</f>
        <v>4793659</v>
      </c>
      <c r="AC9" s="18" cm="1">
        <f t="array" ref="AC9">SUM(_xlfn._xlws.FILTER($C9:$Z9, ISNUMBER(SEARCH("2022", $C$5:$Z$5))))</f>
        <v>3679197</v>
      </c>
    </row>
    <row r="10" spans="2:29" x14ac:dyDescent="0.2">
      <c r="B10" s="231" t="s">
        <v>211</v>
      </c>
      <c r="C10" s="116">
        <v>462765</v>
      </c>
      <c r="D10" s="116">
        <v>462765</v>
      </c>
      <c r="E10" s="116">
        <v>462752</v>
      </c>
      <c r="F10" s="116">
        <v>0</v>
      </c>
      <c r="G10" s="116">
        <v>0</v>
      </c>
      <c r="H10" s="116">
        <v>0</v>
      </c>
      <c r="I10" s="116">
        <v>0</v>
      </c>
      <c r="J10" s="116">
        <v>0</v>
      </c>
      <c r="K10" s="116">
        <v>0</v>
      </c>
      <c r="L10" s="116">
        <v>1785184</v>
      </c>
      <c r="M10" s="116">
        <v>1120346</v>
      </c>
      <c r="N10" s="116">
        <v>0</v>
      </c>
      <c r="O10" s="116">
        <v>431032</v>
      </c>
      <c r="P10" s="116">
        <v>0</v>
      </c>
      <c r="Q10" s="116">
        <v>0</v>
      </c>
      <c r="R10" s="116">
        <v>7</v>
      </c>
      <c r="S10" s="116">
        <v>0</v>
      </c>
      <c r="T10" s="116">
        <v>0</v>
      </c>
      <c r="U10" s="116">
        <v>1</v>
      </c>
      <c r="V10" s="116">
        <v>0</v>
      </c>
      <c r="W10" s="116">
        <v>0</v>
      </c>
      <c r="X10" s="116">
        <v>13601</v>
      </c>
      <c r="Y10" s="116">
        <v>0</v>
      </c>
      <c r="Z10" s="244">
        <v>941</v>
      </c>
      <c r="AA10" s="18" cm="1">
        <f t="array" ref="AA10">SUM(_xlfn._xlws.FILTER($C10:$Z10, ISNUMBER(SEARCH("2024", $C$5:$Z$5))))</f>
        <v>2692590</v>
      </c>
      <c r="AB10" s="18" cm="1">
        <f t="array" ref="AB10">SUM(_xlfn._xlws.FILTER($C10:$Z10, ISNUMBER(SEARCH("2023", $C$5:$Z$5))))</f>
        <v>1583111</v>
      </c>
      <c r="AC10" s="18" cm="1">
        <f t="array" ref="AC10">SUM(_xlfn._xlws.FILTER($C10:$Z10, ISNUMBER(SEARCH("2022", $C$5:$Z$5))))</f>
        <v>463693</v>
      </c>
    </row>
    <row r="11" spans="2:29" x14ac:dyDescent="0.2">
      <c r="B11" s="231" t="s">
        <v>212</v>
      </c>
      <c r="C11" s="116">
        <v>0</v>
      </c>
      <c r="D11" s="116">
        <v>0</v>
      </c>
      <c r="E11" s="116">
        <v>0</v>
      </c>
      <c r="F11" s="116">
        <v>0</v>
      </c>
      <c r="G11" s="116">
        <v>0</v>
      </c>
      <c r="H11" s="116">
        <v>0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16">
        <v>89020</v>
      </c>
      <c r="P11" s="116">
        <v>881104</v>
      </c>
      <c r="Q11" s="116">
        <v>408516</v>
      </c>
      <c r="R11" s="116">
        <v>0</v>
      </c>
      <c r="S11" s="116">
        <v>9</v>
      </c>
      <c r="T11" s="116">
        <v>82</v>
      </c>
      <c r="U11" s="116">
        <v>0</v>
      </c>
      <c r="V11" s="116">
        <v>0</v>
      </c>
      <c r="W11" s="116">
        <v>0</v>
      </c>
      <c r="X11" s="116">
        <v>0</v>
      </c>
      <c r="Y11" s="116">
        <v>11428</v>
      </c>
      <c r="Z11" s="244">
        <v>11427</v>
      </c>
      <c r="AA11" s="18" cm="1">
        <f t="array" ref="AA11">SUM(_xlfn._xlws.FILTER($C11:$Z11, ISNUMBER(SEARCH("2024", $C$5:$Z$5))))</f>
        <v>89020</v>
      </c>
      <c r="AB11" s="18" cm="1">
        <f t="array" ref="AB11">SUM(_xlfn._xlws.FILTER($C11:$Z11, ISNUMBER(SEARCH("2023", $C$5:$Z$5))))</f>
        <v>892541</v>
      </c>
      <c r="AC11" s="18" cm="1">
        <f t="array" ref="AC11">SUM(_xlfn._xlws.FILTER($C11:$Z11, ISNUMBER(SEARCH("2022", $C$5:$Z$5))))</f>
        <v>420025</v>
      </c>
    </row>
    <row r="12" spans="2:29" ht="24.75" thickBot="1" x14ac:dyDescent="0.25">
      <c r="B12" s="232" t="s">
        <v>213</v>
      </c>
      <c r="C12" s="119">
        <v>0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79863</v>
      </c>
      <c r="Q12" s="119">
        <v>78585</v>
      </c>
      <c r="R12" s="119">
        <v>0</v>
      </c>
      <c r="S12" s="119">
        <v>4</v>
      </c>
      <c r="T12" s="119">
        <v>3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258">
        <v>0</v>
      </c>
      <c r="AA12" s="67" cm="1">
        <f t="array" ref="AA12">SUM(_xlfn._xlws.FILTER($C12:$Z12, ISNUMBER(SEARCH("2024", $C$5:$Z$5))))</f>
        <v>0</v>
      </c>
      <c r="AB12" s="67" cm="1">
        <f t="array" ref="AB12">SUM(_xlfn._xlws.FILTER($C12:$Z12, ISNUMBER(SEARCH("2023", $C$5:$Z$5))))</f>
        <v>79867</v>
      </c>
      <c r="AC12" s="67" cm="1">
        <f t="array" ref="AC12">SUM(_xlfn._xlws.FILTER($C12:$Z12, ISNUMBER(SEARCH("2022", $C$5:$Z$5))))</f>
        <v>78588</v>
      </c>
    </row>
    <row r="13" spans="2:29" ht="13.5" thickTop="1" thickBot="1" x14ac:dyDescent="0.25">
      <c r="B13" s="233" t="s">
        <v>149</v>
      </c>
      <c r="C13" s="88">
        <v>6051077</v>
      </c>
      <c r="D13" s="88">
        <v>2981365</v>
      </c>
      <c r="E13" s="88">
        <v>584576</v>
      </c>
      <c r="F13" s="88">
        <v>73237712</v>
      </c>
      <c r="G13" s="88">
        <v>60515492</v>
      </c>
      <c r="H13" s="88">
        <v>60087722</v>
      </c>
      <c r="I13" s="88">
        <v>1754124</v>
      </c>
      <c r="J13" s="88">
        <v>0</v>
      </c>
      <c r="K13" s="88">
        <v>3515798</v>
      </c>
      <c r="L13" s="88">
        <v>35596905</v>
      </c>
      <c r="M13" s="88">
        <v>29746846</v>
      </c>
      <c r="N13" s="88">
        <v>23477423</v>
      </c>
      <c r="O13" s="88">
        <v>42069466</v>
      </c>
      <c r="P13" s="88">
        <v>56010743</v>
      </c>
      <c r="Q13" s="88">
        <v>51309477</v>
      </c>
      <c r="R13" s="88">
        <v>39103</v>
      </c>
      <c r="S13" s="88">
        <v>10245</v>
      </c>
      <c r="T13" s="88">
        <v>10299</v>
      </c>
      <c r="U13" s="88">
        <v>759042</v>
      </c>
      <c r="V13" s="88">
        <v>726677</v>
      </c>
      <c r="W13" s="88">
        <v>759881</v>
      </c>
      <c r="X13" s="88">
        <v>15445208</v>
      </c>
      <c r="Y13" s="88">
        <v>14177862</v>
      </c>
      <c r="Z13" s="88">
        <v>15839629</v>
      </c>
      <c r="AA13" s="88" cm="1">
        <f t="array" ref="AA13">SUM(_xlfn._xlws.FILTER($C13:$Z13, ISNUMBER(SEARCH("2024", $C$5:$Z$5))))</f>
        <v>174952637</v>
      </c>
      <c r="AB13" s="88">
        <v>164169229</v>
      </c>
      <c r="AC13" s="88">
        <v>155584805</v>
      </c>
    </row>
    <row r="14" spans="2:29" ht="12.75" thickBot="1" x14ac:dyDescent="0.25">
      <c r="B14" s="234" t="s">
        <v>202</v>
      </c>
      <c r="C14" s="226">
        <f>SUM(C6:C12)</f>
        <v>6051078</v>
      </c>
      <c r="D14" s="226">
        <f t="shared" ref="D14:Z14" si="0">SUM(D6:D12)</f>
        <v>2981365</v>
      </c>
      <c r="E14" s="226">
        <f t="shared" si="0"/>
        <v>584576</v>
      </c>
      <c r="F14" s="226">
        <f t="shared" si="0"/>
        <v>73237712</v>
      </c>
      <c r="G14" s="226">
        <f t="shared" si="0"/>
        <v>60515492</v>
      </c>
      <c r="H14" s="226">
        <f t="shared" si="0"/>
        <v>60087722</v>
      </c>
      <c r="I14" s="226">
        <f t="shared" si="0"/>
        <v>1754124</v>
      </c>
      <c r="J14" s="226">
        <f t="shared" si="0"/>
        <v>0</v>
      </c>
      <c r="K14" s="226">
        <f t="shared" si="0"/>
        <v>3515798</v>
      </c>
      <c r="L14" s="226">
        <f t="shared" si="0"/>
        <v>35596906</v>
      </c>
      <c r="M14" s="226">
        <f t="shared" si="0"/>
        <v>29746846</v>
      </c>
      <c r="N14" s="226">
        <f t="shared" si="0"/>
        <v>23477423</v>
      </c>
      <c r="O14" s="226">
        <f t="shared" si="0"/>
        <v>42069467</v>
      </c>
      <c r="P14" s="226">
        <f t="shared" si="0"/>
        <v>56010743</v>
      </c>
      <c r="Q14" s="226">
        <f t="shared" si="0"/>
        <v>51309477</v>
      </c>
      <c r="R14" s="226">
        <f t="shared" si="0"/>
        <v>39103</v>
      </c>
      <c r="S14" s="226">
        <f t="shared" si="0"/>
        <v>10246</v>
      </c>
      <c r="T14" s="226">
        <f t="shared" si="0"/>
        <v>10299</v>
      </c>
      <c r="U14" s="226">
        <f t="shared" si="0"/>
        <v>759044</v>
      </c>
      <c r="V14" s="226">
        <f t="shared" si="0"/>
        <v>726677</v>
      </c>
      <c r="W14" s="226">
        <f t="shared" si="0"/>
        <v>759881</v>
      </c>
      <c r="X14" s="226">
        <f t="shared" si="0"/>
        <v>15445208</v>
      </c>
      <c r="Y14" s="226">
        <f t="shared" si="0"/>
        <v>14177863</v>
      </c>
      <c r="Z14" s="261">
        <f t="shared" si="0"/>
        <v>15839629</v>
      </c>
      <c r="AA14" s="241">
        <f>SUM(AA7:AA12)</f>
        <v>174952642</v>
      </c>
      <c r="AB14" s="241">
        <f t="shared" ref="AB14:AC14" si="1">SUM(AB7:AB12)</f>
        <v>164169232</v>
      </c>
      <c r="AC14" s="241">
        <f t="shared" si="1"/>
        <v>155584805</v>
      </c>
    </row>
    <row r="15" spans="2:29" x14ac:dyDescent="0.2"/>
  </sheetData>
  <mergeCells count="1">
    <mergeCell ref="B4:B5"/>
  </mergeCells>
  <conditionalFormatting sqref="C13:AC14">
    <cfRule type="uniqueValues" dxfId="1" priority="1"/>
  </conditionalFormatting>
  <conditionalFormatting sqref="G7:AC7 C7:Z12 M8:AC10 C11:AC14">
    <cfRule type="expression" dxfId="0" priority="2">
      <formula>NOT(ISNUMBER(C7))</formula>
    </cfRule>
  </conditionalFormatting>
  <pageMargins left="0.7" right="0.7" top="0.75" bottom="0.75" header="0.3" footer="0.3"/>
  <ignoredErrors>
    <ignoredError sqref="C14:Z14 AB14:AC1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F74A-46AF-4CC8-9182-5E5C69F17179}">
  <dimension ref="A1:CD45"/>
  <sheetViews>
    <sheetView tabSelected="1" workbookViewId="0">
      <selection activeCell="B33" sqref="B33"/>
    </sheetView>
  </sheetViews>
  <sheetFormatPr defaultColWidth="0" defaultRowHeight="12" zeroHeight="1" x14ac:dyDescent="0.2"/>
  <cols>
    <col min="1" max="1" width="9.140625" style="68" customWidth="1"/>
    <col min="2" max="2" width="50.7109375" style="68" customWidth="1"/>
    <col min="3" max="3" width="13.85546875" style="68" bestFit="1" customWidth="1"/>
    <col min="4" max="4" width="14.85546875" style="68" bestFit="1" customWidth="1"/>
    <col min="5" max="5" width="15.85546875" style="68" bestFit="1" customWidth="1"/>
    <col min="6" max="7" width="14.5703125" style="68" bestFit="1" customWidth="1"/>
    <col min="8" max="8" width="12.7109375" style="68" bestFit="1" customWidth="1"/>
    <col min="9" max="9" width="13.85546875" style="68" bestFit="1" customWidth="1"/>
    <col min="10" max="10" width="13.42578125" style="68" bestFit="1" customWidth="1"/>
    <col min="11" max="11" width="14.85546875" style="68" bestFit="1" customWidth="1"/>
    <col min="12" max="12" width="15.85546875" style="68" bestFit="1" customWidth="1"/>
    <col min="13" max="14" width="14.5703125" style="68" bestFit="1" customWidth="1"/>
    <col min="15" max="15" width="12.7109375" style="68" bestFit="1" customWidth="1"/>
    <col min="16" max="16" width="13.85546875" style="68" bestFit="1" customWidth="1"/>
    <col min="17" max="17" width="13.42578125" style="68" bestFit="1" customWidth="1"/>
    <col min="18" max="18" width="14.85546875" style="68" bestFit="1" customWidth="1"/>
    <col min="19" max="19" width="15.85546875" style="68" bestFit="1" customWidth="1"/>
    <col min="20" max="21" width="14.5703125" style="68" bestFit="1" customWidth="1"/>
    <col min="22" max="22" width="12.7109375" style="68" bestFit="1" customWidth="1"/>
    <col min="23" max="23" width="13.85546875" style="68" bestFit="1" customWidth="1"/>
    <col min="24" max="24" width="14.5703125" style="68" bestFit="1" customWidth="1"/>
    <col min="25" max="25" width="12.7109375" style="68" hidden="1" customWidth="1"/>
    <col min="26" max="26" width="13.85546875" style="68" hidden="1" customWidth="1"/>
    <col min="27" max="27" width="9" style="68" hidden="1" customWidth="1"/>
    <col min="28" max="33" width="9.140625" style="68" hidden="1" customWidth="1"/>
    <col min="34" max="34" width="13.42578125" style="68" hidden="1" customWidth="1"/>
    <col min="35" max="35" width="9.140625" style="68" hidden="1" customWidth="1"/>
    <col min="36" max="36" width="8.7109375" style="68" hidden="1" customWidth="1"/>
    <col min="37" max="43" width="9.140625" style="68" hidden="1" customWidth="1"/>
    <col min="44" max="44" width="14.28515625" style="68" hidden="1" customWidth="1"/>
    <col min="45" max="48" width="9.140625" style="68" hidden="1" customWidth="1"/>
    <col min="49" max="49" width="8.7109375" style="68" hidden="1" customWidth="1"/>
    <col min="50" max="55" width="9.140625" style="68" hidden="1" customWidth="1"/>
    <col min="56" max="56" width="12.7109375" style="68" hidden="1" customWidth="1"/>
    <col min="57" max="57" width="9.140625" style="68" hidden="1" customWidth="1"/>
    <col min="58" max="58" width="8.7109375" style="68" hidden="1" customWidth="1"/>
    <col min="59" max="64" width="9.140625" style="68" hidden="1" customWidth="1"/>
    <col min="65" max="65" width="12.7109375" style="68" hidden="1" customWidth="1"/>
    <col min="66" max="66" width="9.140625" style="68" hidden="1" customWidth="1"/>
    <col min="67" max="67" width="9.5703125" style="68" hidden="1" customWidth="1"/>
    <col min="68" max="73" width="9.140625" style="68" hidden="1" customWidth="1"/>
    <col min="74" max="74" width="10.140625" style="68" hidden="1" customWidth="1"/>
    <col min="75" max="81" width="9.140625" style="68" hidden="1" customWidth="1"/>
    <col min="82" max="82" width="9.5703125" style="68" hidden="1" customWidth="1"/>
    <col min="83" max="16384" width="9.140625" style="68" hidden="1"/>
  </cols>
  <sheetData>
    <row r="1" spans="2:32" x14ac:dyDescent="0.2"/>
    <row r="2" spans="2:32" x14ac:dyDescent="0.2">
      <c r="B2" s="45" t="s">
        <v>235</v>
      </c>
      <c r="C2" s="13"/>
      <c r="D2" s="13"/>
      <c r="E2" s="1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AA2" s="305"/>
      <c r="AB2" s="305"/>
      <c r="AC2" s="305"/>
      <c r="AD2" s="305"/>
      <c r="AE2" s="305"/>
      <c r="AF2" s="305"/>
    </row>
    <row r="3" spans="2:32" x14ac:dyDescent="0.2">
      <c r="T3" s="171"/>
    </row>
    <row r="4" spans="2:32" x14ac:dyDescent="0.2">
      <c r="B4" s="304" t="s">
        <v>21</v>
      </c>
      <c r="C4" s="294">
        <v>2024</v>
      </c>
      <c r="D4" s="295"/>
      <c r="E4" s="295"/>
      <c r="F4" s="295"/>
      <c r="G4" s="295"/>
      <c r="H4" s="295"/>
      <c r="I4" s="277"/>
      <c r="J4" s="294">
        <v>2023</v>
      </c>
      <c r="K4" s="295"/>
      <c r="L4" s="295"/>
      <c r="M4" s="295"/>
      <c r="N4" s="295"/>
      <c r="O4" s="295"/>
      <c r="P4" s="277"/>
      <c r="Q4" s="294">
        <v>2022</v>
      </c>
      <c r="R4" s="295"/>
      <c r="S4" s="295"/>
      <c r="T4" s="295"/>
      <c r="U4" s="295"/>
      <c r="V4" s="295"/>
      <c r="W4" s="277"/>
    </row>
    <row r="5" spans="2:32" ht="35.1" customHeight="1" x14ac:dyDescent="0.2">
      <c r="B5" s="296" t="s">
        <v>214</v>
      </c>
      <c r="C5" s="235" t="s">
        <v>226</v>
      </c>
      <c r="D5" s="276" t="s">
        <v>227</v>
      </c>
      <c r="E5" s="276" t="s">
        <v>228</v>
      </c>
      <c r="F5" s="276" t="s">
        <v>229</v>
      </c>
      <c r="G5" s="276" t="s">
        <v>230</v>
      </c>
      <c r="H5" s="283" t="s">
        <v>231</v>
      </c>
      <c r="I5" s="277" t="s">
        <v>149</v>
      </c>
      <c r="J5" s="235" t="s">
        <v>226</v>
      </c>
      <c r="K5" s="276" t="s">
        <v>227</v>
      </c>
      <c r="L5" s="276" t="s">
        <v>228</v>
      </c>
      <c r="M5" s="276" t="s">
        <v>229</v>
      </c>
      <c r="N5" s="276" t="s">
        <v>230</v>
      </c>
      <c r="O5" s="283" t="s">
        <v>231</v>
      </c>
      <c r="P5" s="277" t="s">
        <v>149</v>
      </c>
      <c r="Q5" s="235" t="s">
        <v>226</v>
      </c>
      <c r="R5" s="276" t="s">
        <v>227</v>
      </c>
      <c r="S5" s="276" t="s">
        <v>228</v>
      </c>
      <c r="T5" s="276" t="s">
        <v>229</v>
      </c>
      <c r="U5" s="276" t="s">
        <v>230</v>
      </c>
      <c r="V5" s="283" t="s">
        <v>231</v>
      </c>
      <c r="W5" s="277" t="s">
        <v>149</v>
      </c>
    </row>
    <row r="6" spans="2:32" x14ac:dyDescent="0.2">
      <c r="B6" s="297" t="s">
        <v>36</v>
      </c>
      <c r="C6" s="96">
        <v>40922159</v>
      </c>
      <c r="D6" s="92">
        <v>2413617</v>
      </c>
      <c r="E6" s="92">
        <v>206</v>
      </c>
      <c r="F6" s="92">
        <v>12145673</v>
      </c>
      <c r="G6" s="92">
        <v>0</v>
      </c>
      <c r="H6" s="125">
        <v>0</v>
      </c>
      <c r="I6" s="278">
        <v>55481655</v>
      </c>
      <c r="J6" s="96">
        <v>49200322</v>
      </c>
      <c r="K6" s="92">
        <v>1942514</v>
      </c>
      <c r="L6" s="92">
        <v>0</v>
      </c>
      <c r="M6" s="92">
        <v>11258681</v>
      </c>
      <c r="N6" s="92">
        <v>0</v>
      </c>
      <c r="O6" s="125">
        <v>0</v>
      </c>
      <c r="P6" s="278">
        <v>62401517</v>
      </c>
      <c r="Q6" s="96">
        <v>46753930</v>
      </c>
      <c r="R6" s="92">
        <v>1837941</v>
      </c>
      <c r="S6" s="92">
        <v>0</v>
      </c>
      <c r="T6" s="92">
        <v>8853373</v>
      </c>
      <c r="U6" s="92">
        <v>0</v>
      </c>
      <c r="V6" s="125">
        <v>0</v>
      </c>
      <c r="W6" s="278">
        <v>57445244</v>
      </c>
    </row>
    <row r="7" spans="2:32" x14ac:dyDescent="0.2">
      <c r="B7" s="297" t="s">
        <v>37</v>
      </c>
      <c r="C7" s="74">
        <v>250635</v>
      </c>
      <c r="D7" s="86">
        <v>0</v>
      </c>
      <c r="E7" s="86">
        <v>0</v>
      </c>
      <c r="F7" s="86">
        <v>0</v>
      </c>
      <c r="G7" s="86">
        <v>0</v>
      </c>
      <c r="H7" s="128">
        <v>0</v>
      </c>
      <c r="I7" s="279">
        <v>250635</v>
      </c>
      <c r="J7" s="74">
        <v>114321</v>
      </c>
      <c r="K7" s="86">
        <v>0</v>
      </c>
      <c r="L7" s="86">
        <v>0</v>
      </c>
      <c r="M7" s="86">
        <v>0</v>
      </c>
      <c r="N7" s="86">
        <v>0</v>
      </c>
      <c r="O7" s="128">
        <v>0</v>
      </c>
      <c r="P7" s="279">
        <v>114321</v>
      </c>
      <c r="Q7" s="74">
        <v>127387</v>
      </c>
      <c r="R7" s="86">
        <v>0</v>
      </c>
      <c r="S7" s="86">
        <v>0</v>
      </c>
      <c r="T7" s="86">
        <v>0</v>
      </c>
      <c r="U7" s="86">
        <v>0</v>
      </c>
      <c r="V7" s="128">
        <v>0</v>
      </c>
      <c r="W7" s="279">
        <v>127387</v>
      </c>
    </row>
    <row r="8" spans="2:32" ht="36" x14ac:dyDescent="0.2">
      <c r="B8" s="297" t="s">
        <v>215</v>
      </c>
      <c r="C8" s="74">
        <v>0</v>
      </c>
      <c r="D8" s="86">
        <v>0</v>
      </c>
      <c r="E8" s="86">
        <v>0</v>
      </c>
      <c r="F8" s="86">
        <v>0</v>
      </c>
      <c r="G8" s="86">
        <v>0</v>
      </c>
      <c r="H8" s="128">
        <v>374973</v>
      </c>
      <c r="I8" s="279">
        <v>374973</v>
      </c>
      <c r="J8" s="74">
        <v>0</v>
      </c>
      <c r="K8" s="86">
        <v>0</v>
      </c>
      <c r="L8" s="86">
        <v>0</v>
      </c>
      <c r="M8" s="86">
        <v>0</v>
      </c>
      <c r="N8" s="86">
        <v>0</v>
      </c>
      <c r="O8" s="128">
        <v>364135</v>
      </c>
      <c r="P8" s="279">
        <v>364135</v>
      </c>
      <c r="Q8" s="74">
        <v>0</v>
      </c>
      <c r="R8" s="86">
        <v>0</v>
      </c>
      <c r="S8" s="86">
        <v>0</v>
      </c>
      <c r="T8" s="86">
        <v>0</v>
      </c>
      <c r="U8" s="86">
        <v>0</v>
      </c>
      <c r="V8" s="128">
        <v>354937</v>
      </c>
      <c r="W8" s="279">
        <v>354937</v>
      </c>
    </row>
    <row r="9" spans="2:32" x14ac:dyDescent="0.2">
      <c r="B9" s="297" t="s">
        <v>232</v>
      </c>
      <c r="C9" s="74">
        <v>0</v>
      </c>
      <c r="D9" s="86">
        <v>0</v>
      </c>
      <c r="E9" s="86">
        <v>0</v>
      </c>
      <c r="F9" s="86">
        <v>0</v>
      </c>
      <c r="G9" s="86">
        <v>0</v>
      </c>
      <c r="H9" s="128">
        <v>0</v>
      </c>
      <c r="I9" s="279">
        <v>0</v>
      </c>
      <c r="J9" s="74">
        <v>0</v>
      </c>
      <c r="K9" s="86">
        <v>0</v>
      </c>
      <c r="L9" s="86">
        <v>0</v>
      </c>
      <c r="M9" s="86">
        <v>0</v>
      </c>
      <c r="N9" s="86">
        <v>0</v>
      </c>
      <c r="O9" s="128">
        <v>0</v>
      </c>
      <c r="P9" s="279">
        <v>0</v>
      </c>
      <c r="Q9" s="74">
        <v>0</v>
      </c>
      <c r="R9" s="86">
        <v>0</v>
      </c>
      <c r="S9" s="86">
        <v>0</v>
      </c>
      <c r="T9" s="86">
        <v>0</v>
      </c>
      <c r="U9" s="86">
        <v>0</v>
      </c>
      <c r="V9" s="128">
        <v>0</v>
      </c>
      <c r="W9" s="279">
        <v>0</v>
      </c>
    </row>
    <row r="10" spans="2:32" x14ac:dyDescent="0.2">
      <c r="B10" s="297" t="s">
        <v>23</v>
      </c>
      <c r="C10" s="74">
        <v>1216619</v>
      </c>
      <c r="D10" s="86">
        <v>603183</v>
      </c>
      <c r="E10" s="86">
        <v>3768585</v>
      </c>
      <c r="F10" s="86">
        <v>496</v>
      </c>
      <c r="G10" s="86">
        <v>0</v>
      </c>
      <c r="H10" s="128">
        <v>462811</v>
      </c>
      <c r="I10" s="279">
        <v>6051694</v>
      </c>
      <c r="J10" s="74">
        <v>624565</v>
      </c>
      <c r="K10" s="86">
        <v>0</v>
      </c>
      <c r="L10" s="86">
        <v>1893798</v>
      </c>
      <c r="M10" s="86">
        <v>490</v>
      </c>
      <c r="N10" s="86">
        <v>0</v>
      </c>
      <c r="O10" s="128">
        <v>462811</v>
      </c>
      <c r="P10" s="279">
        <v>2981664</v>
      </c>
      <c r="Q10" s="74">
        <v>86564</v>
      </c>
      <c r="R10" s="86">
        <v>3859</v>
      </c>
      <c r="S10" s="86">
        <v>30936</v>
      </c>
      <c r="T10" s="86">
        <v>488</v>
      </c>
      <c r="U10" s="86">
        <v>0</v>
      </c>
      <c r="V10" s="128">
        <v>462798</v>
      </c>
      <c r="W10" s="279">
        <v>584645</v>
      </c>
    </row>
    <row r="11" spans="2:32" x14ac:dyDescent="0.2">
      <c r="B11" s="297" t="s">
        <v>39</v>
      </c>
      <c r="C11" s="74">
        <v>2693925</v>
      </c>
      <c r="D11" s="86">
        <v>2625889</v>
      </c>
      <c r="E11" s="86">
        <v>17238950</v>
      </c>
      <c r="F11" s="86">
        <v>9591722</v>
      </c>
      <c r="G11" s="86">
        <v>21801961</v>
      </c>
      <c r="H11" s="128">
        <v>22315783</v>
      </c>
      <c r="I11" s="279">
        <v>76268230</v>
      </c>
      <c r="J11" s="74">
        <v>1391077</v>
      </c>
      <c r="K11" s="86">
        <v>3111295</v>
      </c>
      <c r="L11" s="86">
        <v>15232053</v>
      </c>
      <c r="M11" s="86">
        <v>8709212</v>
      </c>
      <c r="N11" s="86">
        <v>17876525</v>
      </c>
      <c r="O11" s="128">
        <v>16908577</v>
      </c>
      <c r="P11" s="279">
        <v>63228739</v>
      </c>
      <c r="Q11" s="74">
        <v>1784640</v>
      </c>
      <c r="R11" s="86">
        <v>3854285</v>
      </c>
      <c r="S11" s="86">
        <v>15714850</v>
      </c>
      <c r="T11" s="86">
        <v>8556043</v>
      </c>
      <c r="U11" s="86">
        <v>17950440</v>
      </c>
      <c r="V11" s="128">
        <v>15707512</v>
      </c>
      <c r="W11" s="279">
        <v>63567770</v>
      </c>
    </row>
    <row r="12" spans="2:32" x14ac:dyDescent="0.2">
      <c r="B12" s="297" t="s">
        <v>24</v>
      </c>
      <c r="C12" s="74">
        <v>3211147</v>
      </c>
      <c r="D12" s="86">
        <v>5526335</v>
      </c>
      <c r="E12" s="86">
        <v>2993905</v>
      </c>
      <c r="F12" s="86">
        <v>7959770</v>
      </c>
      <c r="G12" s="86">
        <v>13687842</v>
      </c>
      <c r="H12" s="128">
        <v>4037523</v>
      </c>
      <c r="I12" s="279">
        <v>37416522</v>
      </c>
      <c r="J12" s="74">
        <v>3857800</v>
      </c>
      <c r="K12" s="86">
        <v>1559708</v>
      </c>
      <c r="L12" s="86">
        <v>2858625</v>
      </c>
      <c r="M12" s="86">
        <v>9562305</v>
      </c>
      <c r="N12" s="86">
        <v>8017867</v>
      </c>
      <c r="O12" s="128">
        <v>4034367</v>
      </c>
      <c r="P12" s="279">
        <v>29890672</v>
      </c>
      <c r="Q12" s="74">
        <v>299757</v>
      </c>
      <c r="R12" s="86">
        <v>995892</v>
      </c>
      <c r="S12" s="86">
        <v>11179145</v>
      </c>
      <c r="T12" s="86">
        <v>917861</v>
      </c>
      <c r="U12" s="86">
        <v>7374095</v>
      </c>
      <c r="V12" s="128">
        <v>6350994</v>
      </c>
      <c r="W12" s="279">
        <v>27117744</v>
      </c>
    </row>
    <row r="13" spans="2:32" x14ac:dyDescent="0.2">
      <c r="B13" s="297" t="s">
        <v>222</v>
      </c>
      <c r="C13" s="74">
        <v>0</v>
      </c>
      <c r="D13" s="86">
        <v>0</v>
      </c>
      <c r="E13" s="86">
        <v>0</v>
      </c>
      <c r="F13" s="86">
        <v>0</v>
      </c>
      <c r="G13" s="86">
        <v>0</v>
      </c>
      <c r="H13" s="128">
        <v>422412</v>
      </c>
      <c r="I13" s="279">
        <v>422412</v>
      </c>
      <c r="J13" s="74">
        <v>0</v>
      </c>
      <c r="K13" s="86">
        <v>0</v>
      </c>
      <c r="L13" s="86">
        <v>0</v>
      </c>
      <c r="M13" s="86">
        <v>0</v>
      </c>
      <c r="N13" s="86">
        <v>0</v>
      </c>
      <c r="O13" s="128">
        <v>403904</v>
      </c>
      <c r="P13" s="279">
        <v>403904</v>
      </c>
      <c r="Q13" s="74">
        <v>0</v>
      </c>
      <c r="R13" s="86">
        <v>0</v>
      </c>
      <c r="S13" s="86">
        <v>0</v>
      </c>
      <c r="T13" s="86">
        <v>0</v>
      </c>
      <c r="U13" s="86">
        <v>0</v>
      </c>
      <c r="V13" s="128">
        <v>385387</v>
      </c>
      <c r="W13" s="279">
        <v>385387</v>
      </c>
    </row>
    <row r="14" spans="2:32" x14ac:dyDescent="0.2">
      <c r="B14" s="297" t="s">
        <v>233</v>
      </c>
      <c r="C14" s="74">
        <v>0</v>
      </c>
      <c r="D14" s="86">
        <v>391</v>
      </c>
      <c r="E14" s="86">
        <v>0</v>
      </c>
      <c r="F14" s="86">
        <v>0</v>
      </c>
      <c r="G14" s="86">
        <v>0</v>
      </c>
      <c r="H14" s="128">
        <v>0</v>
      </c>
      <c r="I14" s="279">
        <v>391</v>
      </c>
      <c r="J14" s="74">
        <v>0</v>
      </c>
      <c r="K14" s="86">
        <v>890</v>
      </c>
      <c r="L14" s="86">
        <v>0</v>
      </c>
      <c r="M14" s="86">
        <v>0</v>
      </c>
      <c r="N14" s="86">
        <v>0</v>
      </c>
      <c r="O14" s="128">
        <v>0</v>
      </c>
      <c r="P14" s="279">
        <v>890</v>
      </c>
      <c r="Q14" s="74">
        <v>0</v>
      </c>
      <c r="R14" s="86">
        <v>984</v>
      </c>
      <c r="S14" s="86">
        <v>0</v>
      </c>
      <c r="T14" s="86">
        <v>0</v>
      </c>
      <c r="U14" s="86">
        <v>0</v>
      </c>
      <c r="V14" s="128">
        <v>0</v>
      </c>
      <c r="W14" s="279">
        <v>984</v>
      </c>
    </row>
    <row r="15" spans="2:32" x14ac:dyDescent="0.2">
      <c r="B15" s="297" t="s">
        <v>41</v>
      </c>
      <c r="C15" s="74">
        <v>2748660</v>
      </c>
      <c r="D15" s="86">
        <v>0</v>
      </c>
      <c r="E15" s="86">
        <v>85083</v>
      </c>
      <c r="F15" s="86">
        <v>136186</v>
      </c>
      <c r="G15" s="86">
        <v>0</v>
      </c>
      <c r="H15" s="128">
        <v>0</v>
      </c>
      <c r="I15" s="279">
        <v>2969929</v>
      </c>
      <c r="J15" s="74">
        <v>2375586</v>
      </c>
      <c r="K15" s="86">
        <v>67</v>
      </c>
      <c r="L15" s="86">
        <v>45950</v>
      </c>
      <c r="M15" s="86">
        <v>136187</v>
      </c>
      <c r="N15" s="86">
        <v>0</v>
      </c>
      <c r="O15" s="128">
        <v>0</v>
      </c>
      <c r="P15" s="279">
        <v>2557790</v>
      </c>
      <c r="Q15" s="74">
        <v>2161738</v>
      </c>
      <c r="R15" s="86">
        <v>52</v>
      </c>
      <c r="S15" s="86">
        <v>31510</v>
      </c>
      <c r="T15" s="86">
        <v>136185</v>
      </c>
      <c r="U15" s="86">
        <v>0</v>
      </c>
      <c r="V15" s="128">
        <v>0</v>
      </c>
      <c r="W15" s="279">
        <v>2329485</v>
      </c>
    </row>
    <row r="16" spans="2:32" x14ac:dyDescent="0.2">
      <c r="B16" s="297" t="s">
        <v>42</v>
      </c>
      <c r="C16" s="74">
        <v>0</v>
      </c>
      <c r="D16" s="86">
        <v>0</v>
      </c>
      <c r="E16" s="86">
        <v>0</v>
      </c>
      <c r="F16" s="86">
        <v>0</v>
      </c>
      <c r="G16" s="86">
        <v>0</v>
      </c>
      <c r="H16" s="128">
        <v>0</v>
      </c>
      <c r="I16" s="279">
        <v>0</v>
      </c>
      <c r="J16" s="74">
        <v>0</v>
      </c>
      <c r="K16" s="86">
        <v>0</v>
      </c>
      <c r="L16" s="86">
        <v>0</v>
      </c>
      <c r="M16" s="86">
        <v>0</v>
      </c>
      <c r="N16" s="86">
        <v>0</v>
      </c>
      <c r="O16" s="128">
        <v>0</v>
      </c>
      <c r="P16" s="279">
        <v>0</v>
      </c>
      <c r="Q16" s="74">
        <v>0</v>
      </c>
      <c r="R16" s="86">
        <v>0</v>
      </c>
      <c r="S16" s="86">
        <v>0</v>
      </c>
      <c r="T16" s="86">
        <v>0</v>
      </c>
      <c r="U16" s="86">
        <v>0</v>
      </c>
      <c r="V16" s="128">
        <v>0</v>
      </c>
      <c r="W16" s="279">
        <v>0</v>
      </c>
    </row>
    <row r="17" spans="2:23" ht="12.75" thickBot="1" x14ac:dyDescent="0.25">
      <c r="B17" s="298" t="s">
        <v>46</v>
      </c>
      <c r="C17" s="269">
        <v>0</v>
      </c>
      <c r="D17" s="270">
        <v>0</v>
      </c>
      <c r="E17" s="270">
        <v>0</v>
      </c>
      <c r="F17" s="270">
        <v>0</v>
      </c>
      <c r="G17" s="270">
        <v>0</v>
      </c>
      <c r="H17" s="284">
        <v>0</v>
      </c>
      <c r="I17" s="280">
        <v>0</v>
      </c>
      <c r="J17" s="269">
        <v>0</v>
      </c>
      <c r="K17" s="270">
        <v>0</v>
      </c>
      <c r="L17" s="270">
        <v>0</v>
      </c>
      <c r="M17" s="270">
        <v>0</v>
      </c>
      <c r="N17" s="270">
        <v>0</v>
      </c>
      <c r="O17" s="284">
        <v>0</v>
      </c>
      <c r="P17" s="280">
        <v>0</v>
      </c>
      <c r="Q17" s="269">
        <v>0</v>
      </c>
      <c r="R17" s="270">
        <v>0</v>
      </c>
      <c r="S17" s="270">
        <v>0</v>
      </c>
      <c r="T17" s="270">
        <v>0</v>
      </c>
      <c r="U17" s="270">
        <v>0</v>
      </c>
      <c r="V17" s="284">
        <v>0</v>
      </c>
      <c r="W17" s="280">
        <v>0</v>
      </c>
    </row>
    <row r="18" spans="2:23" ht="13.5" thickTop="1" thickBot="1" x14ac:dyDescent="0.25">
      <c r="B18" s="299" t="s">
        <v>216</v>
      </c>
      <c r="C18" s="76">
        <v>51043145</v>
      </c>
      <c r="D18" s="88">
        <v>11169415</v>
      </c>
      <c r="E18" s="88">
        <v>24086729</v>
      </c>
      <c r="F18" s="88">
        <v>29833847</v>
      </c>
      <c r="G18" s="88">
        <v>35489803</v>
      </c>
      <c r="H18" s="257">
        <v>27613502</v>
      </c>
      <c r="I18" s="279">
        <v>179236441</v>
      </c>
      <c r="J18" s="76">
        <v>57563671</v>
      </c>
      <c r="K18" s="88">
        <v>6614474</v>
      </c>
      <c r="L18" s="88">
        <v>20030426</v>
      </c>
      <c r="M18" s="88">
        <v>29666875</v>
      </c>
      <c r="N18" s="88">
        <v>25894392</v>
      </c>
      <c r="O18" s="257">
        <v>22173794</v>
      </c>
      <c r="P18" s="279">
        <v>161943632</v>
      </c>
      <c r="Q18" s="76">
        <v>51214016</v>
      </c>
      <c r="R18" s="88">
        <v>6693013</v>
      </c>
      <c r="S18" s="88">
        <v>26956441</v>
      </c>
      <c r="T18" s="88">
        <v>18463950</v>
      </c>
      <c r="U18" s="88">
        <v>25324535</v>
      </c>
      <c r="V18" s="257">
        <v>23261628</v>
      </c>
      <c r="W18" s="279">
        <v>151913583</v>
      </c>
    </row>
    <row r="19" spans="2:23" ht="12.75" thickBot="1" x14ac:dyDescent="0.25">
      <c r="B19" s="300" t="s">
        <v>217</v>
      </c>
      <c r="C19" s="271"/>
      <c r="D19" s="272"/>
      <c r="E19" s="272"/>
      <c r="F19" s="272"/>
      <c r="G19" s="272"/>
      <c r="H19" s="285"/>
      <c r="I19" s="281"/>
      <c r="J19" s="271"/>
      <c r="K19" s="272"/>
      <c r="L19" s="272"/>
      <c r="M19" s="272"/>
      <c r="N19" s="272"/>
      <c r="O19" s="285"/>
      <c r="P19" s="281"/>
      <c r="Q19" s="271"/>
      <c r="R19" s="272"/>
      <c r="S19" s="272"/>
      <c r="T19" s="272"/>
      <c r="U19" s="272"/>
      <c r="V19" s="285"/>
      <c r="W19" s="281"/>
    </row>
    <row r="20" spans="2:23" x14ac:dyDescent="0.2">
      <c r="B20" s="297" t="s">
        <v>96</v>
      </c>
      <c r="C20" s="74">
        <v>1647</v>
      </c>
      <c r="D20" s="86">
        <v>0</v>
      </c>
      <c r="E20" s="86">
        <v>0</v>
      </c>
      <c r="F20" s="86">
        <v>0</v>
      </c>
      <c r="G20" s="86">
        <v>0</v>
      </c>
      <c r="H20" s="128">
        <v>0</v>
      </c>
      <c r="I20" s="279">
        <v>1647</v>
      </c>
      <c r="J20" s="74">
        <v>599</v>
      </c>
      <c r="K20" s="86">
        <v>0</v>
      </c>
      <c r="L20" s="86">
        <v>0</v>
      </c>
      <c r="M20" s="86">
        <v>0</v>
      </c>
      <c r="N20" s="86">
        <v>0</v>
      </c>
      <c r="O20" s="128">
        <v>0</v>
      </c>
      <c r="P20" s="279">
        <v>599</v>
      </c>
      <c r="Q20" s="74">
        <v>0</v>
      </c>
      <c r="R20" s="86">
        <v>0</v>
      </c>
      <c r="S20" s="86">
        <v>0</v>
      </c>
      <c r="T20" s="86">
        <v>0</v>
      </c>
      <c r="U20" s="86">
        <v>0</v>
      </c>
      <c r="V20" s="128">
        <v>0</v>
      </c>
      <c r="W20" s="279">
        <v>0</v>
      </c>
    </row>
    <row r="21" spans="2:23" ht="36" x14ac:dyDescent="0.2">
      <c r="B21" s="297" t="s">
        <v>221</v>
      </c>
      <c r="C21" s="74">
        <v>0</v>
      </c>
      <c r="D21" s="86">
        <v>0</v>
      </c>
      <c r="E21" s="86">
        <v>0</v>
      </c>
      <c r="F21" s="86">
        <v>0</v>
      </c>
      <c r="G21" s="86">
        <v>0</v>
      </c>
      <c r="H21" s="128">
        <v>0</v>
      </c>
      <c r="I21" s="279">
        <v>0</v>
      </c>
      <c r="J21" s="74">
        <v>0</v>
      </c>
      <c r="K21" s="86">
        <v>0</v>
      </c>
      <c r="L21" s="86">
        <v>0</v>
      </c>
      <c r="M21" s="86">
        <v>0</v>
      </c>
      <c r="N21" s="86">
        <v>0</v>
      </c>
      <c r="O21" s="128">
        <v>0</v>
      </c>
      <c r="P21" s="279">
        <v>0</v>
      </c>
      <c r="Q21" s="74">
        <v>0</v>
      </c>
      <c r="R21" s="86">
        <v>0</v>
      </c>
      <c r="S21" s="86">
        <v>0</v>
      </c>
      <c r="T21" s="86">
        <v>0</v>
      </c>
      <c r="U21" s="86">
        <v>0</v>
      </c>
      <c r="V21" s="128">
        <v>0</v>
      </c>
      <c r="W21" s="279">
        <v>0</v>
      </c>
    </row>
    <row r="22" spans="2:23" x14ac:dyDescent="0.2">
      <c r="B22" s="297" t="s">
        <v>115</v>
      </c>
      <c r="C22" s="74">
        <v>0</v>
      </c>
      <c r="D22" s="86">
        <v>0</v>
      </c>
      <c r="E22" s="86">
        <v>0</v>
      </c>
      <c r="F22" s="86">
        <v>0</v>
      </c>
      <c r="G22" s="86">
        <v>0</v>
      </c>
      <c r="H22" s="128">
        <v>0</v>
      </c>
      <c r="I22" s="279">
        <v>0</v>
      </c>
      <c r="J22" s="74">
        <v>0</v>
      </c>
      <c r="K22" s="86">
        <v>0</v>
      </c>
      <c r="L22" s="86">
        <v>0</v>
      </c>
      <c r="M22" s="86">
        <v>0</v>
      </c>
      <c r="N22" s="86">
        <v>0</v>
      </c>
      <c r="O22" s="128">
        <v>0</v>
      </c>
      <c r="P22" s="279">
        <v>0</v>
      </c>
      <c r="Q22" s="74">
        <v>0</v>
      </c>
      <c r="R22" s="86">
        <v>0</v>
      </c>
      <c r="S22" s="86">
        <v>0</v>
      </c>
      <c r="T22" s="86">
        <v>0</v>
      </c>
      <c r="U22" s="86">
        <v>0</v>
      </c>
      <c r="V22" s="128">
        <v>0</v>
      </c>
      <c r="W22" s="279">
        <v>0</v>
      </c>
    </row>
    <row r="23" spans="2:23" x14ac:dyDescent="0.2">
      <c r="B23" s="297" t="s">
        <v>97</v>
      </c>
      <c r="C23" s="74">
        <v>1233413</v>
      </c>
      <c r="D23" s="86">
        <v>0</v>
      </c>
      <c r="E23" s="86">
        <v>0</v>
      </c>
      <c r="F23" s="86">
        <v>0</v>
      </c>
      <c r="G23" s="86">
        <v>0</v>
      </c>
      <c r="H23" s="128">
        <v>0</v>
      </c>
      <c r="I23" s="279">
        <v>1233413</v>
      </c>
      <c r="J23" s="74">
        <v>521458</v>
      </c>
      <c r="K23" s="86">
        <v>0</v>
      </c>
      <c r="L23" s="86">
        <v>0</v>
      </c>
      <c r="M23" s="86">
        <v>0</v>
      </c>
      <c r="N23" s="86">
        <v>0</v>
      </c>
      <c r="O23" s="128">
        <v>0</v>
      </c>
      <c r="P23" s="279">
        <v>521458</v>
      </c>
      <c r="Q23" s="74">
        <v>260358</v>
      </c>
      <c r="R23" s="86">
        <v>0</v>
      </c>
      <c r="S23" s="86">
        <v>0</v>
      </c>
      <c r="T23" s="86">
        <v>0</v>
      </c>
      <c r="U23" s="86">
        <v>0</v>
      </c>
      <c r="V23" s="128">
        <v>0</v>
      </c>
      <c r="W23" s="279">
        <v>260358</v>
      </c>
    </row>
    <row r="24" spans="2:23" x14ac:dyDescent="0.2">
      <c r="B24" s="297" t="s">
        <v>51</v>
      </c>
      <c r="C24" s="74">
        <v>100914777</v>
      </c>
      <c r="D24" s="86">
        <v>8731381</v>
      </c>
      <c r="E24" s="86">
        <v>23777781</v>
      </c>
      <c r="F24" s="86">
        <v>14012488</v>
      </c>
      <c r="G24" s="86">
        <v>5660966</v>
      </c>
      <c r="H24" s="128">
        <v>269433</v>
      </c>
      <c r="I24" s="279">
        <v>153366826</v>
      </c>
      <c r="J24" s="74">
        <v>93136502</v>
      </c>
      <c r="K24" s="86">
        <v>8496283</v>
      </c>
      <c r="L24" s="86">
        <v>22828609</v>
      </c>
      <c r="M24" s="86">
        <v>5601697</v>
      </c>
      <c r="N24" s="86">
        <v>12194796</v>
      </c>
      <c r="O24" s="128">
        <v>257862</v>
      </c>
      <c r="P24" s="279">
        <v>142515749</v>
      </c>
      <c r="Q24" s="74">
        <v>89418632</v>
      </c>
      <c r="R24" s="86">
        <v>9570760</v>
      </c>
      <c r="S24" s="86">
        <v>23389204</v>
      </c>
      <c r="T24" s="86">
        <v>6904015</v>
      </c>
      <c r="U24" s="86">
        <v>3742760</v>
      </c>
      <c r="V24" s="128">
        <v>148765</v>
      </c>
      <c r="W24" s="279">
        <v>133174136</v>
      </c>
    </row>
    <row r="25" spans="2:23" x14ac:dyDescent="0.2">
      <c r="B25" s="297" t="s">
        <v>223</v>
      </c>
      <c r="C25" s="74">
        <v>0</v>
      </c>
      <c r="D25" s="86">
        <v>0</v>
      </c>
      <c r="E25" s="86">
        <v>0</v>
      </c>
      <c r="F25" s="86">
        <v>0</v>
      </c>
      <c r="G25" s="86">
        <v>0</v>
      </c>
      <c r="H25" s="128">
        <v>0</v>
      </c>
      <c r="I25" s="279">
        <v>0</v>
      </c>
      <c r="J25" s="74">
        <v>0</v>
      </c>
      <c r="K25" s="86">
        <v>0</v>
      </c>
      <c r="L25" s="86">
        <v>0</v>
      </c>
      <c r="M25" s="86">
        <v>0</v>
      </c>
      <c r="N25" s="86">
        <v>0</v>
      </c>
      <c r="O25" s="128">
        <v>0</v>
      </c>
      <c r="P25" s="279">
        <v>0</v>
      </c>
      <c r="Q25" s="74">
        <v>0</v>
      </c>
      <c r="R25" s="86">
        <v>0</v>
      </c>
      <c r="S25" s="86">
        <v>0</v>
      </c>
      <c r="T25" s="86">
        <v>0</v>
      </c>
      <c r="U25" s="86">
        <v>0</v>
      </c>
      <c r="V25" s="128">
        <v>0</v>
      </c>
      <c r="W25" s="279">
        <v>0</v>
      </c>
    </row>
    <row r="26" spans="2:23" x14ac:dyDescent="0.2">
      <c r="B26" s="297" t="s">
        <v>53</v>
      </c>
      <c r="C26" s="74">
        <v>31241</v>
      </c>
      <c r="D26" s="86">
        <v>41656</v>
      </c>
      <c r="E26" s="86">
        <v>185516</v>
      </c>
      <c r="F26" s="86">
        <v>217708</v>
      </c>
      <c r="G26" s="86">
        <v>384927</v>
      </c>
      <c r="H26" s="128">
        <v>599298</v>
      </c>
      <c r="I26" s="279">
        <v>1460346</v>
      </c>
      <c r="J26" s="74">
        <v>13744</v>
      </c>
      <c r="K26" s="86">
        <v>60272</v>
      </c>
      <c r="L26" s="86">
        <v>214796</v>
      </c>
      <c r="M26" s="86">
        <v>211828</v>
      </c>
      <c r="N26" s="86">
        <v>195890</v>
      </c>
      <c r="O26" s="128">
        <v>183619</v>
      </c>
      <c r="P26" s="279">
        <v>880149</v>
      </c>
      <c r="Q26" s="74">
        <v>22444</v>
      </c>
      <c r="R26" s="86">
        <v>45997</v>
      </c>
      <c r="S26" s="86">
        <v>204048</v>
      </c>
      <c r="T26" s="86">
        <v>190169</v>
      </c>
      <c r="U26" s="86">
        <v>193654</v>
      </c>
      <c r="V26" s="128">
        <v>47222</v>
      </c>
      <c r="W26" s="279">
        <v>703534</v>
      </c>
    </row>
    <row r="27" spans="2:23" x14ac:dyDescent="0.2">
      <c r="B27" s="297" t="s">
        <v>27</v>
      </c>
      <c r="C27" s="74">
        <v>0</v>
      </c>
      <c r="D27" s="86">
        <v>0</v>
      </c>
      <c r="E27" s="86">
        <v>0</v>
      </c>
      <c r="F27" s="86">
        <v>0</v>
      </c>
      <c r="G27" s="86">
        <v>0</v>
      </c>
      <c r="H27" s="128">
        <v>0</v>
      </c>
      <c r="I27" s="279">
        <v>0</v>
      </c>
      <c r="J27" s="74">
        <v>0</v>
      </c>
      <c r="K27" s="86">
        <v>0</v>
      </c>
      <c r="L27" s="86">
        <v>0</v>
      </c>
      <c r="M27" s="86">
        <v>0</v>
      </c>
      <c r="N27" s="86">
        <v>0</v>
      </c>
      <c r="O27" s="128">
        <v>0</v>
      </c>
      <c r="P27" s="279">
        <v>0</v>
      </c>
      <c r="Q27" s="74">
        <v>0</v>
      </c>
      <c r="R27" s="86">
        <v>0</v>
      </c>
      <c r="S27" s="86">
        <v>0</v>
      </c>
      <c r="T27" s="86">
        <v>0</v>
      </c>
      <c r="U27" s="86">
        <v>0</v>
      </c>
      <c r="V27" s="128">
        <v>0</v>
      </c>
      <c r="W27" s="279">
        <v>0</v>
      </c>
    </row>
    <row r="28" spans="2:23" x14ac:dyDescent="0.2">
      <c r="B28" s="297" t="s">
        <v>234</v>
      </c>
      <c r="C28" s="74">
        <v>260567</v>
      </c>
      <c r="D28" s="86">
        <v>2104</v>
      </c>
      <c r="E28" s="86">
        <v>0</v>
      </c>
      <c r="F28" s="86">
        <v>0</v>
      </c>
      <c r="G28" s="86">
        <v>0</v>
      </c>
      <c r="H28" s="128">
        <v>0</v>
      </c>
      <c r="I28" s="279">
        <v>262671</v>
      </c>
      <c r="J28" s="74">
        <v>229888</v>
      </c>
      <c r="K28" s="86">
        <v>0</v>
      </c>
      <c r="L28" s="86">
        <v>0</v>
      </c>
      <c r="M28" s="86">
        <v>0</v>
      </c>
      <c r="N28" s="86">
        <v>0</v>
      </c>
      <c r="O28" s="128">
        <v>0</v>
      </c>
      <c r="P28" s="279">
        <v>229888</v>
      </c>
      <c r="Q28" s="74">
        <v>33555</v>
      </c>
      <c r="R28" s="86">
        <v>0</v>
      </c>
      <c r="S28" s="86">
        <v>0</v>
      </c>
      <c r="T28" s="86">
        <v>0</v>
      </c>
      <c r="U28" s="86">
        <v>0</v>
      </c>
      <c r="V28" s="128">
        <v>0</v>
      </c>
      <c r="W28" s="279">
        <v>33555</v>
      </c>
    </row>
    <row r="29" spans="2:23" x14ac:dyDescent="0.2">
      <c r="B29" s="297" t="s">
        <v>54</v>
      </c>
      <c r="C29" s="74">
        <v>0</v>
      </c>
      <c r="D29" s="86">
        <v>0</v>
      </c>
      <c r="E29" s="86">
        <v>0</v>
      </c>
      <c r="F29" s="86">
        <v>0</v>
      </c>
      <c r="G29" s="86">
        <v>0</v>
      </c>
      <c r="H29" s="128">
        <v>0</v>
      </c>
      <c r="I29" s="279">
        <v>0</v>
      </c>
      <c r="J29" s="74">
        <v>0</v>
      </c>
      <c r="K29" s="86">
        <v>0</v>
      </c>
      <c r="L29" s="86">
        <v>0</v>
      </c>
      <c r="M29" s="86">
        <v>0</v>
      </c>
      <c r="N29" s="86">
        <v>0</v>
      </c>
      <c r="O29" s="128">
        <v>0</v>
      </c>
      <c r="P29" s="279">
        <v>0</v>
      </c>
      <c r="Q29" s="74">
        <v>0</v>
      </c>
      <c r="R29" s="86">
        <v>0</v>
      </c>
      <c r="S29" s="86">
        <v>0</v>
      </c>
      <c r="T29" s="86">
        <v>0</v>
      </c>
      <c r="U29" s="86">
        <v>0</v>
      </c>
      <c r="V29" s="128">
        <v>0</v>
      </c>
      <c r="W29" s="279">
        <v>0</v>
      </c>
    </row>
    <row r="30" spans="2:23" ht="12.75" thickBot="1" x14ac:dyDescent="0.25">
      <c r="B30" s="301" t="s">
        <v>55</v>
      </c>
      <c r="C30" s="292">
        <v>1079510</v>
      </c>
      <c r="D30" s="225">
        <v>6489</v>
      </c>
      <c r="E30" s="225">
        <v>20484</v>
      </c>
      <c r="F30" s="225">
        <v>25382</v>
      </c>
      <c r="G30" s="225">
        <v>0</v>
      </c>
      <c r="H30" s="245">
        <v>0</v>
      </c>
      <c r="I30" s="293">
        <v>1131865</v>
      </c>
      <c r="J30" s="292">
        <v>898661</v>
      </c>
      <c r="K30" s="225">
        <v>6942</v>
      </c>
      <c r="L30" s="225">
        <v>23031</v>
      </c>
      <c r="M30" s="225">
        <v>9416</v>
      </c>
      <c r="N30" s="225">
        <v>0</v>
      </c>
      <c r="O30" s="245">
        <v>0</v>
      </c>
      <c r="P30" s="293">
        <v>938050</v>
      </c>
      <c r="Q30" s="292">
        <v>741874</v>
      </c>
      <c r="R30" s="225">
        <v>7527</v>
      </c>
      <c r="S30" s="225">
        <v>5092</v>
      </c>
      <c r="T30" s="225">
        <v>5638</v>
      </c>
      <c r="U30" s="225">
        <v>0</v>
      </c>
      <c r="V30" s="245">
        <v>0</v>
      </c>
      <c r="W30" s="293">
        <v>760131</v>
      </c>
    </row>
    <row r="31" spans="2:23" ht="13.5" thickTop="1" thickBot="1" x14ac:dyDescent="0.25">
      <c r="B31" s="299" t="s">
        <v>225</v>
      </c>
      <c r="C31" s="76">
        <v>103521155</v>
      </c>
      <c r="D31" s="88">
        <v>8781630</v>
      </c>
      <c r="E31" s="88">
        <v>23983781</v>
      </c>
      <c r="F31" s="88">
        <v>14255578</v>
      </c>
      <c r="G31" s="88">
        <v>6045893</v>
      </c>
      <c r="H31" s="257">
        <v>868731</v>
      </c>
      <c r="I31" s="279">
        <v>157456768</v>
      </c>
      <c r="J31" s="76">
        <v>94800852</v>
      </c>
      <c r="K31" s="88">
        <v>8563497</v>
      </c>
      <c r="L31" s="88">
        <v>23066436</v>
      </c>
      <c r="M31" s="88">
        <v>5822941</v>
      </c>
      <c r="N31" s="88">
        <v>12390686</v>
      </c>
      <c r="O31" s="257">
        <v>441481</v>
      </c>
      <c r="P31" s="279">
        <v>145085893</v>
      </c>
      <c r="Q31" s="76">
        <v>90476863</v>
      </c>
      <c r="R31" s="88">
        <v>9624284</v>
      </c>
      <c r="S31" s="88">
        <v>23598344</v>
      </c>
      <c r="T31" s="88">
        <v>7099822</v>
      </c>
      <c r="U31" s="88">
        <v>3936414</v>
      </c>
      <c r="V31" s="257">
        <v>195987</v>
      </c>
      <c r="W31" s="279">
        <v>134931714</v>
      </c>
    </row>
    <row r="32" spans="2:23" ht="12.75" thickBot="1" x14ac:dyDescent="0.25">
      <c r="B32" s="300" t="s">
        <v>224</v>
      </c>
      <c r="C32" s="271"/>
      <c r="D32" s="272"/>
      <c r="E32" s="272"/>
      <c r="F32" s="272"/>
      <c r="G32" s="272"/>
      <c r="H32" s="285"/>
      <c r="I32" s="281"/>
      <c r="J32" s="271"/>
      <c r="K32" s="272"/>
      <c r="L32" s="272"/>
      <c r="M32" s="272"/>
      <c r="N32" s="272"/>
      <c r="O32" s="285"/>
      <c r="P32" s="281"/>
      <c r="Q32" s="271"/>
      <c r="R32" s="272"/>
      <c r="S32" s="272"/>
      <c r="T32" s="272"/>
      <c r="U32" s="272"/>
      <c r="V32" s="285"/>
      <c r="W32" s="281"/>
    </row>
    <row r="33" spans="2:23" x14ac:dyDescent="0.2">
      <c r="B33" s="302" t="s">
        <v>218</v>
      </c>
      <c r="C33" s="288">
        <v>92620</v>
      </c>
      <c r="D33" s="289">
        <v>14814</v>
      </c>
      <c r="E33" s="289">
        <v>126350</v>
      </c>
      <c r="F33" s="289">
        <v>173079</v>
      </c>
      <c r="G33" s="289">
        <v>80958</v>
      </c>
      <c r="H33" s="290">
        <v>0</v>
      </c>
      <c r="I33" s="291">
        <v>487821</v>
      </c>
      <c r="J33" s="288">
        <v>349</v>
      </c>
      <c r="K33" s="289">
        <v>10939</v>
      </c>
      <c r="L33" s="289">
        <v>97130</v>
      </c>
      <c r="M33" s="289">
        <v>133501</v>
      </c>
      <c r="N33" s="289">
        <v>193250</v>
      </c>
      <c r="O33" s="290">
        <v>0</v>
      </c>
      <c r="P33" s="291">
        <v>435169</v>
      </c>
      <c r="Q33" s="288">
        <v>56129</v>
      </c>
      <c r="R33" s="289">
        <v>241539</v>
      </c>
      <c r="S33" s="289">
        <v>105570</v>
      </c>
      <c r="T33" s="289">
        <v>39127</v>
      </c>
      <c r="U33" s="289">
        <v>158468</v>
      </c>
      <c r="V33" s="290">
        <v>0</v>
      </c>
      <c r="W33" s="291">
        <v>600833</v>
      </c>
    </row>
    <row r="34" spans="2:23" ht="12.75" thickBot="1" x14ac:dyDescent="0.25">
      <c r="B34" s="298" t="s">
        <v>219</v>
      </c>
      <c r="C34" s="273">
        <v>9055611</v>
      </c>
      <c r="D34" s="274">
        <v>909940</v>
      </c>
      <c r="E34" s="274">
        <v>4097051</v>
      </c>
      <c r="F34" s="274">
        <v>3496284</v>
      </c>
      <c r="G34" s="274">
        <v>26699</v>
      </c>
      <c r="H34" s="286">
        <v>0</v>
      </c>
      <c r="I34" s="280">
        <v>17585585</v>
      </c>
      <c r="J34" s="273">
        <v>7716588</v>
      </c>
      <c r="K34" s="274">
        <v>837956</v>
      </c>
      <c r="L34" s="274">
        <v>3694671</v>
      </c>
      <c r="M34" s="274">
        <v>3793563</v>
      </c>
      <c r="N34" s="274">
        <v>191012</v>
      </c>
      <c r="O34" s="286">
        <v>0</v>
      </c>
      <c r="P34" s="280">
        <v>16233790</v>
      </c>
      <c r="Q34" s="273">
        <v>8807392</v>
      </c>
      <c r="R34" s="274">
        <v>1213537</v>
      </c>
      <c r="S34" s="274">
        <v>5204041</v>
      </c>
      <c r="T34" s="274">
        <v>2973035</v>
      </c>
      <c r="U34" s="274">
        <v>245809</v>
      </c>
      <c r="V34" s="286">
        <v>0</v>
      </c>
      <c r="W34" s="280">
        <v>18443814</v>
      </c>
    </row>
    <row r="35" spans="2:23" ht="12.75" thickTop="1" x14ac:dyDescent="0.2">
      <c r="B35" s="303" t="s">
        <v>220</v>
      </c>
      <c r="C35" s="79">
        <v>-61441001</v>
      </c>
      <c r="D35" s="275">
        <v>1492659</v>
      </c>
      <c r="E35" s="275">
        <v>-3867753</v>
      </c>
      <c r="F35" s="275">
        <v>12255064</v>
      </c>
      <c r="G35" s="275">
        <v>29498169</v>
      </c>
      <c r="H35" s="287">
        <v>26744771</v>
      </c>
      <c r="I35" s="282">
        <v>4681909</v>
      </c>
      <c r="J35" s="79">
        <v>-44953420</v>
      </c>
      <c r="K35" s="275">
        <v>-2776040</v>
      </c>
      <c r="L35" s="275">
        <v>-6633551</v>
      </c>
      <c r="M35" s="275">
        <v>20183872</v>
      </c>
      <c r="N35" s="275">
        <v>13505944</v>
      </c>
      <c r="O35" s="287">
        <v>21732313</v>
      </c>
      <c r="P35" s="282">
        <v>1059118</v>
      </c>
      <c r="Q35" s="79">
        <v>-48014110</v>
      </c>
      <c r="R35" s="275">
        <v>-3903270</v>
      </c>
      <c r="S35" s="275">
        <v>-1740375</v>
      </c>
      <c r="T35" s="275">
        <v>8430220</v>
      </c>
      <c r="U35" s="275">
        <v>21300781</v>
      </c>
      <c r="V35" s="287">
        <v>23065641</v>
      </c>
      <c r="W35" s="282">
        <v>-861113</v>
      </c>
    </row>
    <row r="36" spans="2:23" x14ac:dyDescent="0.2">
      <c r="B36" s="167"/>
      <c r="C36" s="167"/>
      <c r="D36" s="167"/>
      <c r="M36" s="167"/>
      <c r="N36" s="167"/>
      <c r="O36" s="167"/>
      <c r="P36" s="167"/>
      <c r="Q36" s="167"/>
      <c r="R36" s="167"/>
      <c r="S36" s="167"/>
    </row>
    <row r="37" spans="2:23" hidden="1" x14ac:dyDescent="0.2">
      <c r="B37" s="167"/>
      <c r="C37" s="167"/>
      <c r="D37" s="167"/>
      <c r="E37" s="95"/>
      <c r="M37" s="167"/>
      <c r="N37" s="167"/>
      <c r="O37" s="167"/>
      <c r="P37" s="167"/>
      <c r="Q37" s="167"/>
      <c r="R37" s="167"/>
      <c r="S37" s="167"/>
    </row>
    <row r="38" spans="2:23" hidden="1" x14ac:dyDescent="0.2">
      <c r="B38" s="167"/>
      <c r="C38" s="167"/>
      <c r="D38" s="167"/>
      <c r="E38" s="95"/>
      <c r="M38" s="167"/>
      <c r="N38" s="167"/>
      <c r="O38" s="167"/>
      <c r="P38" s="167"/>
      <c r="Q38" s="167"/>
      <c r="R38" s="167"/>
      <c r="S38" s="167"/>
    </row>
    <row r="39" spans="2:23" hidden="1" x14ac:dyDescent="0.2">
      <c r="B39" s="167"/>
      <c r="C39" s="167"/>
      <c r="D39" s="167"/>
      <c r="E39" s="95"/>
      <c r="M39" s="167"/>
      <c r="N39" s="167"/>
      <c r="O39" s="167"/>
      <c r="P39" s="167"/>
      <c r="Q39" s="167"/>
      <c r="R39" s="167"/>
      <c r="S39" s="167"/>
    </row>
    <row r="40" spans="2:23" hidden="1" x14ac:dyDescent="0.2">
      <c r="B40" s="167"/>
      <c r="C40" s="167"/>
      <c r="D40" s="167"/>
      <c r="E40" s="95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71"/>
    </row>
    <row r="41" spans="2:23" hidden="1" x14ac:dyDescent="0.2">
      <c r="B41" s="167"/>
      <c r="C41" s="167"/>
      <c r="D41" s="167"/>
    </row>
    <row r="42" spans="2:23" hidden="1" x14ac:dyDescent="0.2">
      <c r="B42" s="167"/>
      <c r="C42" s="167"/>
      <c r="D42" s="167"/>
    </row>
    <row r="43" spans="2:23" hidden="1" x14ac:dyDescent="0.2">
      <c r="B43" s="167"/>
      <c r="C43" s="167"/>
      <c r="D43" s="167"/>
    </row>
    <row r="44" spans="2:23" hidden="1" x14ac:dyDescent="0.2">
      <c r="B44" s="167"/>
      <c r="C44" s="167"/>
      <c r="D44" s="167"/>
    </row>
    <row r="45" spans="2:23" hidden="1" x14ac:dyDescent="0.2">
      <c r="B45" s="167"/>
      <c r="C45" s="167"/>
      <c r="D45" s="1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Биланс на успех</vt:lpstr>
      <vt:lpstr>Биланс на состојба</vt:lpstr>
      <vt:lpstr>Извештај за паричен тек</vt:lpstr>
      <vt:lpstr>Кредитен Ризик (Изложеност)</vt:lpstr>
      <vt:lpstr>Кредитен Ризик (Обезбедување)</vt:lpstr>
      <vt:lpstr>Кредитен Ризик (по сектори)</vt:lpstr>
      <vt:lpstr>Кредитен Ризик (по локација)</vt:lpstr>
      <vt:lpstr>Ризик на ликвидност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Milosh Smiljkovikj</cp:lastModifiedBy>
  <dcterms:created xsi:type="dcterms:W3CDTF">2015-06-05T18:17:20Z</dcterms:created>
  <dcterms:modified xsi:type="dcterms:W3CDTF">2025-04-23T15:46:19Z</dcterms:modified>
</cp:coreProperties>
</file>