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V:\FPO\13. Seire\Maksud\2. Detailsed andmed\Aktsiisid\Kytus\"/>
    </mc:Choice>
  </mc:AlternateContent>
  <xr:revisionPtr revIDLastSave="0" documentId="13_ncr:1_{112A769B-5337-4DE1-8476-77EAB1BCD3F7}" xr6:coauthVersionLast="45" xr6:coauthVersionMax="45" xr10:uidLastSave="{00000000-0000-0000-0000-000000000000}"/>
  <bookViews>
    <workbookView xWindow="-110" yWindow="-110" windowWidth="19420" windowHeight="10420" xr2:uid="{F0539264-890B-4DA9-9D90-E27C91588E14}"/>
  </bookViews>
  <sheets>
    <sheet name="algandmed " sheetId="3" r:id="rId1"/>
    <sheet name="müük tanklates" sheetId="1" r:id="rId2"/>
    <sheet name="hulgimüük" sheetId="2" r:id="rId3"/>
    <sheet name="müük_maakondades" sheetId="5" r:id="rId4"/>
    <sheet name="Maakond_B_D" sheetId="7" r:id="rId5"/>
    <sheet name="müük" sheetId="8" r:id="rId6"/>
    <sheet name="Leht1" sheetId="6" r:id="rId7"/>
  </sheets>
  <definedNames>
    <definedName name="_xlnm._FilterDatabase" localSheetId="3" hidden="1">müük_maakondades!$A$1:$AI$77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9" i="3" l="1"/>
  <c r="K40" i="3"/>
  <c r="L40" i="3"/>
  <c r="I40" i="3"/>
  <c r="K39" i="3"/>
  <c r="J39" i="3"/>
  <c r="K28" i="3"/>
  <c r="J40" i="3"/>
  <c r="S30" i="3" l="1"/>
  <c r="S31" i="3"/>
  <c r="S32" i="3"/>
  <c r="S33" i="3"/>
  <c r="S34" i="3"/>
  <c r="S35" i="3"/>
  <c r="S36" i="3"/>
  <c r="S37" i="3"/>
  <c r="R29" i="3"/>
  <c r="P29" i="3"/>
  <c r="N29" i="3"/>
  <c r="M29" i="3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S104" i="5"/>
  <c r="T104" i="5"/>
  <c r="S102" i="5"/>
  <c r="T102" i="5" s="1"/>
  <c r="S109" i="5"/>
  <c r="T109" i="5" s="1"/>
  <c r="S108" i="5"/>
  <c r="T108" i="5" s="1"/>
  <c r="S107" i="5"/>
  <c r="T107" i="5" s="1"/>
  <c r="S106" i="5"/>
  <c r="T106" i="5" s="1"/>
  <c r="S100" i="5" l="1"/>
  <c r="S103" i="5"/>
  <c r="T103" i="5" s="1"/>
  <c r="S105" i="5"/>
  <c r="T105" i="5" s="1"/>
  <c r="T27" i="3"/>
  <c r="P27" i="3"/>
  <c r="N27" i="3"/>
  <c r="O27" i="3"/>
  <c r="D110" i="5" l="1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T95" i="5"/>
  <c r="T96" i="5"/>
  <c r="T97" i="5"/>
  <c r="S94" i="5"/>
  <c r="S95" i="5"/>
  <c r="S96" i="5"/>
  <c r="S97" i="5"/>
  <c r="S98" i="5"/>
  <c r="T98" i="5" s="1"/>
  <c r="S99" i="5"/>
  <c r="T99" i="5" s="1"/>
  <c r="T100" i="5"/>
  <c r="S101" i="5"/>
  <c r="T101" i="5" s="1"/>
  <c r="F37" i="2"/>
  <c r="E37" i="2"/>
  <c r="D37" i="2"/>
  <c r="C37" i="2"/>
  <c r="F36" i="2"/>
  <c r="E36" i="2"/>
  <c r="M36" i="2" s="1"/>
  <c r="D36" i="2"/>
  <c r="C36" i="2"/>
  <c r="F35" i="2"/>
  <c r="E35" i="2"/>
  <c r="D35" i="2"/>
  <c r="C35" i="2"/>
  <c r="M34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L30" i="2" s="1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37" i="1"/>
  <c r="E37" i="1"/>
  <c r="M37" i="1" s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L31" i="1" s="1"/>
  <c r="C31" i="1"/>
  <c r="K31" i="1" s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M28" i="3"/>
  <c r="M30" i="3"/>
  <c r="M31" i="3"/>
  <c r="M32" i="3"/>
  <c r="M33" i="3"/>
  <c r="M34" i="3"/>
  <c r="M35" i="3"/>
  <c r="M36" i="3"/>
  <c r="M37" i="3"/>
  <c r="O30" i="3"/>
  <c r="O31" i="3"/>
  <c r="O32" i="3"/>
  <c r="O33" i="3"/>
  <c r="O34" i="3"/>
  <c r="O35" i="3"/>
  <c r="O36" i="3"/>
  <c r="O37" i="3"/>
  <c r="Q28" i="3"/>
  <c r="R28" i="3"/>
  <c r="Q29" i="3"/>
  <c r="Q30" i="3"/>
  <c r="R30" i="3"/>
  <c r="Q31" i="3"/>
  <c r="R31" i="3"/>
  <c r="Q32" i="3"/>
  <c r="R32" i="3"/>
  <c r="Q33" i="3"/>
  <c r="R33" i="3"/>
  <c r="Q34" i="3"/>
  <c r="R34" i="3"/>
  <c r="Q35" i="3"/>
  <c r="R35" i="3"/>
  <c r="Q36" i="3"/>
  <c r="R36" i="3"/>
  <c r="Q37" i="3"/>
  <c r="R37" i="3"/>
  <c r="S26" i="3"/>
  <c r="T26" i="3"/>
  <c r="S27" i="3"/>
  <c r="S28" i="3"/>
  <c r="T28" i="3"/>
  <c r="S29" i="3"/>
  <c r="T29" i="3"/>
  <c r="T30" i="3"/>
  <c r="T31" i="3"/>
  <c r="T32" i="3"/>
  <c r="T33" i="3"/>
  <c r="T34" i="3"/>
  <c r="T35" i="3"/>
  <c r="T36" i="3"/>
  <c r="T37" i="3"/>
  <c r="R26" i="3"/>
  <c r="R27" i="3"/>
  <c r="Q26" i="3"/>
  <c r="Q27" i="3"/>
  <c r="P26" i="3"/>
  <c r="P25" i="3"/>
  <c r="N25" i="3"/>
  <c r="P24" i="3"/>
  <c r="O26" i="3"/>
  <c r="N26" i="3"/>
  <c r="N24" i="3"/>
  <c r="M26" i="3"/>
  <c r="M27" i="3"/>
  <c r="K26" i="3"/>
  <c r="L26" i="3"/>
  <c r="K27" i="3"/>
  <c r="L27" i="3"/>
  <c r="N28" i="3"/>
  <c r="L28" i="3"/>
  <c r="K29" i="3"/>
  <c r="L29" i="3"/>
  <c r="O29" i="3" s="1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L28" i="1" l="1"/>
  <c r="M33" i="2"/>
  <c r="L31" i="2"/>
  <c r="L36" i="2"/>
  <c r="O28" i="3"/>
  <c r="P28" i="3"/>
  <c r="K28" i="1"/>
  <c r="K27" i="1"/>
  <c r="L28" i="2"/>
  <c r="L35" i="2"/>
  <c r="K28" i="2"/>
  <c r="K29" i="2"/>
  <c r="K30" i="2"/>
  <c r="K31" i="2"/>
  <c r="K32" i="2"/>
  <c r="K33" i="2"/>
  <c r="K34" i="2"/>
  <c r="K35" i="2"/>
  <c r="K36" i="2"/>
  <c r="K37" i="2"/>
  <c r="L29" i="2"/>
  <c r="L32" i="2"/>
  <c r="M32" i="2"/>
  <c r="N28" i="2"/>
  <c r="N29" i="2"/>
  <c r="N30" i="2"/>
  <c r="N31" i="2"/>
  <c r="N32" i="2"/>
  <c r="N33" i="2"/>
  <c r="N34" i="2"/>
  <c r="N35" i="2"/>
  <c r="N36" i="2"/>
  <c r="N37" i="2"/>
  <c r="L33" i="2"/>
  <c r="L34" i="2"/>
  <c r="L37" i="2"/>
  <c r="M28" i="2"/>
  <c r="M31" i="2"/>
  <c r="K27" i="2"/>
  <c r="L27" i="2"/>
  <c r="M29" i="2"/>
  <c r="M30" i="2"/>
  <c r="M35" i="2"/>
  <c r="M37" i="2"/>
  <c r="M27" i="2"/>
  <c r="N27" i="2"/>
  <c r="L30" i="1"/>
  <c r="K29" i="1"/>
  <c r="K30" i="1"/>
  <c r="K32" i="1"/>
  <c r="K33" i="1"/>
  <c r="K34" i="1"/>
  <c r="K35" i="1"/>
  <c r="K36" i="1"/>
  <c r="K37" i="1"/>
  <c r="L37" i="1"/>
  <c r="M29" i="1"/>
  <c r="M31" i="1"/>
  <c r="M36" i="1"/>
  <c r="N29" i="1"/>
  <c r="N32" i="1"/>
  <c r="N33" i="1"/>
  <c r="N34" i="1"/>
  <c r="N35" i="1"/>
  <c r="N36" i="1"/>
  <c r="N37" i="1"/>
  <c r="L29" i="1"/>
  <c r="L36" i="1"/>
  <c r="L32" i="1"/>
  <c r="L33" i="1"/>
  <c r="L34" i="1"/>
  <c r="L35" i="1"/>
  <c r="M33" i="1"/>
  <c r="M35" i="1"/>
  <c r="N31" i="1"/>
  <c r="L27" i="1"/>
  <c r="M28" i="1"/>
  <c r="M30" i="1"/>
  <c r="M32" i="1"/>
  <c r="M34" i="1"/>
  <c r="N28" i="1"/>
  <c r="N30" i="1"/>
  <c r="M27" i="1"/>
  <c r="N27" i="1"/>
  <c r="U90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86" i="5"/>
  <c r="T90" i="5"/>
  <c r="T93" i="5"/>
  <c r="T92" i="5"/>
  <c r="T91" i="5"/>
  <c r="S90" i="5"/>
  <c r="S93" i="5"/>
  <c r="S92" i="5"/>
  <c r="S91" i="5"/>
  <c r="V89" i="5" l="1"/>
  <c r="U89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T87" i="5"/>
  <c r="T89" i="5"/>
  <c r="S86" i="5"/>
  <c r="T86" i="5" s="1"/>
  <c r="S87" i="5"/>
  <c r="S88" i="5"/>
  <c r="T88" i="5" s="1"/>
  <c r="S89" i="5"/>
  <c r="O24" i="3"/>
  <c r="N23" i="3"/>
  <c r="T51" i="5" l="1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50" i="5"/>
  <c r="S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S82" i="5"/>
  <c r="S83" i="5"/>
  <c r="S84" i="5"/>
  <c r="M23" i="3"/>
  <c r="R23" i="3"/>
  <c r="P23" i="3"/>
  <c r="S80" i="5" l="1"/>
  <c r="D860" i="7" l="1"/>
  <c r="D863" i="7"/>
  <c r="D866" i="7"/>
  <c r="D869" i="7"/>
  <c r="D872" i="7"/>
  <c r="D875" i="7"/>
  <c r="D878" i="7"/>
  <c r="D881" i="7"/>
  <c r="D884" i="7"/>
  <c r="D887" i="7"/>
  <c r="D890" i="7"/>
  <c r="D893" i="7"/>
  <c r="D896" i="7"/>
  <c r="D899" i="7"/>
  <c r="D861" i="7"/>
  <c r="D864" i="7"/>
  <c r="D867" i="7"/>
  <c r="D870" i="7"/>
  <c r="D873" i="7"/>
  <c r="D876" i="7"/>
  <c r="D879" i="7"/>
  <c r="D882" i="7"/>
  <c r="D885" i="7"/>
  <c r="D888" i="7"/>
  <c r="D891" i="7"/>
  <c r="D894" i="7"/>
  <c r="D897" i="7"/>
  <c r="D900" i="7"/>
  <c r="D862" i="7"/>
  <c r="D865" i="7"/>
  <c r="D868" i="7"/>
  <c r="D871" i="7"/>
  <c r="D874" i="7"/>
  <c r="D877" i="7"/>
  <c r="D880" i="7"/>
  <c r="D883" i="7"/>
  <c r="D886" i="7"/>
  <c r="D889" i="7"/>
  <c r="D892" i="7"/>
  <c r="D895" i="7"/>
  <c r="D898" i="7"/>
  <c r="D901" i="7"/>
  <c r="D858" i="7"/>
  <c r="D859" i="7"/>
  <c r="D857" i="7"/>
  <c r="U78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S78" i="5"/>
  <c r="S79" i="5"/>
  <c r="S81" i="5"/>
  <c r="S77" i="5"/>
  <c r="T21" i="3"/>
  <c r="T22" i="3"/>
  <c r="P22" i="3"/>
  <c r="O22" i="3"/>
  <c r="O21" i="3"/>
  <c r="M22" i="3"/>
  <c r="N22" i="3"/>
  <c r="B3" i="8" l="1"/>
  <c r="C3" i="8"/>
  <c r="D3" i="8"/>
  <c r="K3" i="8" s="1"/>
  <c r="E3" i="8"/>
  <c r="F3" i="8"/>
  <c r="G3" i="8"/>
  <c r="H3" i="8"/>
  <c r="I3" i="8"/>
  <c r="B4" i="8"/>
  <c r="J4" i="8" s="1"/>
  <c r="C4" i="8"/>
  <c r="D4" i="8"/>
  <c r="K4" i="8" s="1"/>
  <c r="E4" i="8"/>
  <c r="F4" i="8"/>
  <c r="G4" i="8"/>
  <c r="H4" i="8"/>
  <c r="I4" i="8"/>
  <c r="B5" i="8"/>
  <c r="C5" i="8"/>
  <c r="D5" i="8"/>
  <c r="K5" i="8" s="1"/>
  <c r="E5" i="8"/>
  <c r="F5" i="8"/>
  <c r="G5" i="8"/>
  <c r="H5" i="8"/>
  <c r="I5" i="8"/>
  <c r="B6" i="8"/>
  <c r="C6" i="8"/>
  <c r="D6" i="8"/>
  <c r="K6" i="8" s="1"/>
  <c r="E6" i="8"/>
  <c r="F6" i="8"/>
  <c r="G6" i="8"/>
  <c r="H6" i="8"/>
  <c r="I6" i="8"/>
  <c r="B7" i="8"/>
  <c r="C7" i="8"/>
  <c r="D7" i="8"/>
  <c r="K7" i="8" s="1"/>
  <c r="E7" i="8"/>
  <c r="F7" i="8"/>
  <c r="G7" i="8"/>
  <c r="H7" i="8"/>
  <c r="I7" i="8"/>
  <c r="B8" i="8"/>
  <c r="C8" i="8"/>
  <c r="D8" i="8"/>
  <c r="K8" i="8" s="1"/>
  <c r="E8" i="8"/>
  <c r="F8" i="8"/>
  <c r="G8" i="8"/>
  <c r="H8" i="8"/>
  <c r="I8" i="8"/>
  <c r="B9" i="8"/>
  <c r="C9" i="8"/>
  <c r="D9" i="8"/>
  <c r="K9" i="8" s="1"/>
  <c r="E9" i="8"/>
  <c r="F9" i="8"/>
  <c r="G9" i="8"/>
  <c r="H9" i="8"/>
  <c r="I9" i="8"/>
  <c r="B10" i="8"/>
  <c r="C10" i="8"/>
  <c r="D10" i="8"/>
  <c r="K10" i="8" s="1"/>
  <c r="E10" i="8"/>
  <c r="F10" i="8"/>
  <c r="G10" i="8"/>
  <c r="H10" i="8"/>
  <c r="I10" i="8"/>
  <c r="B11" i="8"/>
  <c r="C11" i="8"/>
  <c r="D11" i="8"/>
  <c r="K11" i="8" s="1"/>
  <c r="E11" i="8"/>
  <c r="F11" i="8"/>
  <c r="G11" i="8"/>
  <c r="H11" i="8"/>
  <c r="I11" i="8"/>
  <c r="B12" i="8"/>
  <c r="J12" i="8" s="1"/>
  <c r="C12" i="8"/>
  <c r="D12" i="8"/>
  <c r="K12" i="8" s="1"/>
  <c r="E12" i="8"/>
  <c r="F12" i="8"/>
  <c r="G12" i="8"/>
  <c r="H12" i="8"/>
  <c r="I12" i="8"/>
  <c r="B13" i="8"/>
  <c r="C13" i="8"/>
  <c r="D13" i="8"/>
  <c r="K13" i="8" s="1"/>
  <c r="E13" i="8"/>
  <c r="F13" i="8"/>
  <c r="G13" i="8"/>
  <c r="H13" i="8"/>
  <c r="I13" i="8"/>
  <c r="B14" i="8"/>
  <c r="C14" i="8"/>
  <c r="D14" i="8"/>
  <c r="K14" i="8" s="1"/>
  <c r="E14" i="8"/>
  <c r="F14" i="8"/>
  <c r="G14" i="8"/>
  <c r="H14" i="8"/>
  <c r="I14" i="8"/>
  <c r="B15" i="8"/>
  <c r="C15" i="8"/>
  <c r="D15" i="8"/>
  <c r="K15" i="8" s="1"/>
  <c r="E15" i="8"/>
  <c r="F15" i="8"/>
  <c r="G15" i="8"/>
  <c r="H15" i="8"/>
  <c r="I15" i="8"/>
  <c r="B16" i="8"/>
  <c r="C16" i="8"/>
  <c r="D16" i="8"/>
  <c r="K16" i="8" s="1"/>
  <c r="E16" i="8"/>
  <c r="F16" i="8"/>
  <c r="G16" i="8"/>
  <c r="H16" i="8"/>
  <c r="I16" i="8"/>
  <c r="B17" i="8"/>
  <c r="C17" i="8"/>
  <c r="D17" i="8"/>
  <c r="K17" i="8" s="1"/>
  <c r="E17" i="8"/>
  <c r="F17" i="8"/>
  <c r="G17" i="8"/>
  <c r="H17" i="8"/>
  <c r="I17" i="8"/>
  <c r="B18" i="8"/>
  <c r="C18" i="8"/>
  <c r="D18" i="8"/>
  <c r="K18" i="8" s="1"/>
  <c r="E18" i="8"/>
  <c r="F18" i="8"/>
  <c r="G18" i="8"/>
  <c r="H18" i="8"/>
  <c r="I18" i="8"/>
  <c r="B19" i="8"/>
  <c r="C19" i="8"/>
  <c r="D19" i="8"/>
  <c r="K19" i="8" s="1"/>
  <c r="E19" i="8"/>
  <c r="F19" i="8"/>
  <c r="G19" i="8"/>
  <c r="H19" i="8"/>
  <c r="I19" i="8"/>
  <c r="B20" i="8"/>
  <c r="J20" i="8" s="1"/>
  <c r="C20" i="8"/>
  <c r="D20" i="8"/>
  <c r="K20" i="8" s="1"/>
  <c r="E20" i="8"/>
  <c r="F20" i="8"/>
  <c r="G20" i="8"/>
  <c r="H20" i="8"/>
  <c r="I20" i="8"/>
  <c r="B21" i="8"/>
  <c r="C21" i="8"/>
  <c r="D21" i="8"/>
  <c r="K21" i="8" s="1"/>
  <c r="E21" i="8"/>
  <c r="F21" i="8"/>
  <c r="G21" i="8"/>
  <c r="H21" i="8"/>
  <c r="I21" i="8"/>
  <c r="B22" i="8"/>
  <c r="C22" i="8"/>
  <c r="D22" i="8"/>
  <c r="K22" i="8" s="1"/>
  <c r="E22" i="8"/>
  <c r="F22" i="8"/>
  <c r="G22" i="8"/>
  <c r="H22" i="8"/>
  <c r="I22" i="8"/>
  <c r="B23" i="8"/>
  <c r="C23" i="8"/>
  <c r="D23" i="8"/>
  <c r="K23" i="8" s="1"/>
  <c r="E23" i="8"/>
  <c r="F23" i="8"/>
  <c r="G23" i="8"/>
  <c r="H23" i="8"/>
  <c r="I23" i="8"/>
  <c r="B24" i="8"/>
  <c r="C24" i="8"/>
  <c r="D24" i="8"/>
  <c r="K24" i="8" s="1"/>
  <c r="E24" i="8"/>
  <c r="F24" i="8"/>
  <c r="G24" i="8"/>
  <c r="H24" i="8"/>
  <c r="I24" i="8"/>
  <c r="C2" i="8"/>
  <c r="D2" i="8"/>
  <c r="K2" i="8" s="1"/>
  <c r="E2" i="8"/>
  <c r="F2" i="8"/>
  <c r="G2" i="8"/>
  <c r="H2" i="8"/>
  <c r="I2" i="8"/>
  <c r="B2" i="8"/>
  <c r="J21" i="8" l="1"/>
  <c r="J19" i="8"/>
  <c r="J13" i="8"/>
  <c r="J11" i="8"/>
  <c r="J5" i="8"/>
  <c r="J3" i="8"/>
  <c r="J18" i="8"/>
  <c r="J15" i="8"/>
  <c r="J9" i="8"/>
  <c r="J8" i="8"/>
  <c r="J7" i="8"/>
  <c r="J6" i="8"/>
  <c r="J24" i="8"/>
  <c r="J16" i="8"/>
  <c r="J10" i="8"/>
  <c r="J17" i="8"/>
  <c r="J14" i="8"/>
  <c r="J2" i="8"/>
  <c r="J23" i="8"/>
  <c r="J22" i="8"/>
  <c r="S22" i="3"/>
  <c r="R22" i="3"/>
  <c r="Q22" i="3"/>
  <c r="D856" i="7" l="1"/>
  <c r="D853" i="7"/>
  <c r="D850" i="7"/>
  <c r="D847" i="7"/>
  <c r="D844" i="7"/>
  <c r="D841" i="7"/>
  <c r="D838" i="7"/>
  <c r="D835" i="7"/>
  <c r="D832" i="7"/>
  <c r="D829" i="7"/>
  <c r="D826" i="7"/>
  <c r="D823" i="7"/>
  <c r="D820" i="7"/>
  <c r="D817" i="7"/>
  <c r="D814" i="7"/>
  <c r="D811" i="7"/>
  <c r="D808" i="7"/>
  <c r="D805" i="7"/>
  <c r="D802" i="7"/>
  <c r="D799" i="7"/>
  <c r="D796" i="7"/>
  <c r="D793" i="7"/>
  <c r="D790" i="7"/>
  <c r="D787" i="7"/>
  <c r="D784" i="7"/>
  <c r="D781" i="7"/>
  <c r="D778" i="7"/>
  <c r="D779" i="7"/>
  <c r="D775" i="7"/>
  <c r="D776" i="7"/>
  <c r="D772" i="7"/>
  <c r="D769" i="7"/>
  <c r="D766" i="7"/>
  <c r="D763" i="7"/>
  <c r="D760" i="7"/>
  <c r="D757" i="7"/>
  <c r="D754" i="7"/>
  <c r="D751" i="7"/>
  <c r="D748" i="7"/>
  <c r="D745" i="7"/>
  <c r="D742" i="7"/>
  <c r="D739" i="7"/>
  <c r="D736" i="7"/>
  <c r="D733" i="7"/>
  <c r="D730" i="7"/>
  <c r="D727" i="7"/>
  <c r="D724" i="7"/>
  <c r="D721" i="7"/>
  <c r="D718" i="7"/>
  <c r="D715" i="7"/>
  <c r="D712" i="7"/>
  <c r="D709" i="7"/>
  <c r="D706" i="7"/>
  <c r="D703" i="7"/>
  <c r="D700" i="7"/>
  <c r="D697" i="7"/>
  <c r="D694" i="7"/>
  <c r="D691" i="7"/>
  <c r="D688" i="7"/>
  <c r="D685" i="7"/>
  <c r="D682" i="7"/>
  <c r="D679" i="7"/>
  <c r="D676" i="7"/>
  <c r="D673" i="7"/>
  <c r="D670" i="7"/>
  <c r="D667" i="7"/>
  <c r="D664" i="7"/>
  <c r="D661" i="7"/>
  <c r="D658" i="7"/>
  <c r="D655" i="7"/>
  <c r="D652" i="7"/>
  <c r="D649" i="7"/>
  <c r="D646" i="7"/>
  <c r="D643" i="7"/>
  <c r="D640" i="7"/>
  <c r="D637" i="7"/>
  <c r="D634" i="7"/>
  <c r="D631" i="7"/>
  <c r="D628" i="7"/>
  <c r="D625" i="7"/>
  <c r="D622" i="7"/>
  <c r="D619" i="7"/>
  <c r="D616" i="7"/>
  <c r="D613" i="7"/>
  <c r="D610" i="7"/>
  <c r="D607" i="7"/>
  <c r="D604" i="7"/>
  <c r="D601" i="7"/>
  <c r="D598" i="7"/>
  <c r="D595" i="7"/>
  <c r="D592" i="7"/>
  <c r="D589" i="7"/>
  <c r="D586" i="7"/>
  <c r="D583" i="7"/>
  <c r="D580" i="7"/>
  <c r="D577" i="7"/>
  <c r="D574" i="7"/>
  <c r="D571" i="7"/>
  <c r="D568" i="7"/>
  <c r="D565" i="7"/>
  <c r="D562" i="7"/>
  <c r="D559" i="7"/>
  <c r="D556" i="7"/>
  <c r="D553" i="7"/>
  <c r="D550" i="7"/>
  <c r="D547" i="7"/>
  <c r="D544" i="7"/>
  <c r="D541" i="7"/>
  <c r="D538" i="7"/>
  <c r="D535" i="7"/>
  <c r="D532" i="7"/>
  <c r="D529" i="7"/>
  <c r="D526" i="7"/>
  <c r="D523" i="7"/>
  <c r="D520" i="7"/>
  <c r="D517" i="7"/>
  <c r="D514" i="7"/>
  <c r="D511" i="7"/>
  <c r="D508" i="7"/>
  <c r="D505" i="7"/>
  <c r="D502" i="7"/>
  <c r="D499" i="7"/>
  <c r="D496" i="7"/>
  <c r="D493" i="7"/>
  <c r="D490" i="7"/>
  <c r="D487" i="7"/>
  <c r="D484" i="7"/>
  <c r="D481" i="7"/>
  <c r="D478" i="7"/>
  <c r="D475" i="7"/>
  <c r="D472" i="7"/>
  <c r="D469" i="7"/>
  <c r="D466" i="7"/>
  <c r="D463" i="7"/>
  <c r="D460" i="7"/>
  <c r="D457" i="7"/>
  <c r="D454" i="7"/>
  <c r="D451" i="7"/>
  <c r="D448" i="7"/>
  <c r="D445" i="7"/>
  <c r="D442" i="7"/>
  <c r="D439" i="7"/>
  <c r="D436" i="7"/>
  <c r="D433" i="7"/>
  <c r="D430" i="7"/>
  <c r="D427" i="7"/>
  <c r="D424" i="7"/>
  <c r="D421" i="7"/>
  <c r="D418" i="7"/>
  <c r="D415" i="7"/>
  <c r="D412" i="7"/>
  <c r="D409" i="7"/>
  <c r="D406" i="7"/>
  <c r="D403" i="7"/>
  <c r="D400" i="7"/>
  <c r="D397" i="7"/>
  <c r="D394" i="7"/>
  <c r="D391" i="7"/>
  <c r="D388" i="7"/>
  <c r="D385" i="7"/>
  <c r="D382" i="7"/>
  <c r="D379" i="7"/>
  <c r="D376" i="7"/>
  <c r="D373" i="7"/>
  <c r="D370" i="7"/>
  <c r="D367" i="7"/>
  <c r="D364" i="7"/>
  <c r="D361" i="7"/>
  <c r="E901" i="7" s="1"/>
  <c r="D358" i="7"/>
  <c r="E898" i="7" s="1"/>
  <c r="D355" i="7"/>
  <c r="E895" i="7" s="1"/>
  <c r="D352" i="7"/>
  <c r="E892" i="7" s="1"/>
  <c r="D349" i="7"/>
  <c r="E889" i="7" s="1"/>
  <c r="D346" i="7"/>
  <c r="E886" i="7" s="1"/>
  <c r="D343" i="7"/>
  <c r="E883" i="7" s="1"/>
  <c r="D344" i="7"/>
  <c r="D340" i="7"/>
  <c r="E880" i="7" s="1"/>
  <c r="D337" i="7"/>
  <c r="E877" i="7" s="1"/>
  <c r="D334" i="7"/>
  <c r="E874" i="7" s="1"/>
  <c r="D331" i="7"/>
  <c r="E871" i="7" s="1"/>
  <c r="D328" i="7"/>
  <c r="E868" i="7" s="1"/>
  <c r="D325" i="7"/>
  <c r="E865" i="7" s="1"/>
  <c r="D322" i="7"/>
  <c r="E862" i="7" s="1"/>
  <c r="D319" i="7"/>
  <c r="E859" i="7" s="1"/>
  <c r="D316" i="7"/>
  <c r="D313" i="7"/>
  <c r="D310" i="7"/>
  <c r="D307" i="7"/>
  <c r="D304" i="7"/>
  <c r="D301" i="7"/>
  <c r="D298" i="7"/>
  <c r="D295" i="7"/>
  <c r="D292" i="7"/>
  <c r="D289" i="7"/>
  <c r="D286" i="7"/>
  <c r="D283" i="7"/>
  <c r="D280" i="7"/>
  <c r="D277" i="7"/>
  <c r="D274" i="7"/>
  <c r="D271" i="7"/>
  <c r="D268" i="7"/>
  <c r="D265" i="7"/>
  <c r="D262" i="7"/>
  <c r="D259" i="7"/>
  <c r="D256" i="7"/>
  <c r="D253" i="7"/>
  <c r="D250" i="7"/>
  <c r="D247" i="7"/>
  <c r="D244" i="7"/>
  <c r="D241" i="7"/>
  <c r="D238" i="7"/>
  <c r="D235" i="7"/>
  <c r="D232" i="7"/>
  <c r="D229" i="7"/>
  <c r="D226" i="7"/>
  <c r="D223" i="7"/>
  <c r="D220" i="7"/>
  <c r="D217" i="7"/>
  <c r="D214" i="7"/>
  <c r="D211" i="7"/>
  <c r="D208" i="7"/>
  <c r="D205" i="7"/>
  <c r="D202" i="7"/>
  <c r="D199" i="7"/>
  <c r="D196" i="7"/>
  <c r="D193" i="7"/>
  <c r="D190" i="7"/>
  <c r="D187" i="7"/>
  <c r="D184" i="7"/>
  <c r="D181" i="7"/>
  <c r="D178" i="7"/>
  <c r="D175" i="7"/>
  <c r="D172" i="7"/>
  <c r="D169" i="7"/>
  <c r="D166" i="7"/>
  <c r="D163" i="7"/>
  <c r="D160" i="7"/>
  <c r="D157" i="7"/>
  <c r="D154" i="7"/>
  <c r="D151" i="7"/>
  <c r="D148" i="7"/>
  <c r="D145" i="7"/>
  <c r="D142" i="7"/>
  <c r="D139" i="7"/>
  <c r="D136" i="7"/>
  <c r="D133" i="7"/>
  <c r="D130" i="7"/>
  <c r="D127" i="7"/>
  <c r="D124" i="7"/>
  <c r="D121" i="7"/>
  <c r="D118" i="7"/>
  <c r="D115" i="7"/>
  <c r="D112" i="7"/>
  <c r="D109" i="7"/>
  <c r="D106" i="7"/>
  <c r="D103" i="7"/>
  <c r="D100" i="7"/>
  <c r="D97" i="7"/>
  <c r="D94" i="7"/>
  <c r="D91" i="7"/>
  <c r="D88" i="7"/>
  <c r="D85" i="7"/>
  <c r="D82" i="7"/>
  <c r="D79" i="7"/>
  <c r="D76" i="7"/>
  <c r="D73" i="7"/>
  <c r="D70" i="7"/>
  <c r="D67" i="7"/>
  <c r="D64" i="7"/>
  <c r="D61" i="7"/>
  <c r="D58" i="7"/>
  <c r="D55" i="7"/>
  <c r="D52" i="7"/>
  <c r="D49" i="7"/>
  <c r="D46" i="7"/>
  <c r="D43" i="7"/>
  <c r="D40" i="7"/>
  <c r="D37" i="7"/>
  <c r="D34" i="7"/>
  <c r="D31" i="7"/>
  <c r="D28" i="7"/>
  <c r="D25" i="7"/>
  <c r="D22" i="7"/>
  <c r="D19" i="7"/>
  <c r="D16" i="7"/>
  <c r="D13" i="7"/>
  <c r="D10" i="7"/>
  <c r="D7" i="7"/>
  <c r="D4" i="7"/>
  <c r="D815" i="7"/>
  <c r="D818" i="7"/>
  <c r="D821" i="7"/>
  <c r="D824" i="7"/>
  <c r="D827" i="7"/>
  <c r="D830" i="7"/>
  <c r="D833" i="7"/>
  <c r="D836" i="7"/>
  <c r="D839" i="7"/>
  <c r="D842" i="7"/>
  <c r="D845" i="7"/>
  <c r="D848" i="7"/>
  <c r="D851" i="7"/>
  <c r="D854" i="7"/>
  <c r="D816" i="7"/>
  <c r="D819" i="7"/>
  <c r="D822" i="7"/>
  <c r="D825" i="7"/>
  <c r="D828" i="7"/>
  <c r="D831" i="7"/>
  <c r="D834" i="7"/>
  <c r="D837" i="7"/>
  <c r="D840" i="7"/>
  <c r="D843" i="7"/>
  <c r="D846" i="7"/>
  <c r="D849" i="7"/>
  <c r="D852" i="7"/>
  <c r="D855" i="7"/>
  <c r="D813" i="7"/>
  <c r="D812" i="7"/>
  <c r="D770" i="7"/>
  <c r="D773" i="7"/>
  <c r="D782" i="7"/>
  <c r="D785" i="7"/>
  <c r="D788" i="7"/>
  <c r="D791" i="7"/>
  <c r="D794" i="7"/>
  <c r="D797" i="7"/>
  <c r="D800" i="7"/>
  <c r="D803" i="7"/>
  <c r="D806" i="7"/>
  <c r="D809" i="7"/>
  <c r="D771" i="7"/>
  <c r="D774" i="7"/>
  <c r="D777" i="7"/>
  <c r="D780" i="7"/>
  <c r="D783" i="7"/>
  <c r="D786" i="7"/>
  <c r="D789" i="7"/>
  <c r="D792" i="7"/>
  <c r="D795" i="7"/>
  <c r="D798" i="7"/>
  <c r="D801" i="7"/>
  <c r="D804" i="7"/>
  <c r="D807" i="7"/>
  <c r="D810" i="7"/>
  <c r="D768" i="7"/>
  <c r="D767" i="7"/>
  <c r="D764" i="7"/>
  <c r="D765" i="7"/>
  <c r="D725" i="7"/>
  <c r="D728" i="7"/>
  <c r="D731" i="7"/>
  <c r="D734" i="7"/>
  <c r="D737" i="7"/>
  <c r="D740" i="7"/>
  <c r="D743" i="7"/>
  <c r="D746" i="7"/>
  <c r="D749" i="7"/>
  <c r="D752" i="7"/>
  <c r="D755" i="7"/>
  <c r="D758" i="7"/>
  <c r="D761" i="7"/>
  <c r="D726" i="7"/>
  <c r="D729" i="7"/>
  <c r="D732" i="7"/>
  <c r="D735" i="7"/>
  <c r="D738" i="7"/>
  <c r="D741" i="7"/>
  <c r="D744" i="7"/>
  <c r="D747" i="7"/>
  <c r="D750" i="7"/>
  <c r="D753" i="7"/>
  <c r="D756" i="7"/>
  <c r="D759" i="7"/>
  <c r="D762" i="7"/>
  <c r="D723" i="7"/>
  <c r="D722" i="7"/>
  <c r="D680" i="7"/>
  <c r="D683" i="7"/>
  <c r="D686" i="7"/>
  <c r="D689" i="7"/>
  <c r="D692" i="7"/>
  <c r="D695" i="7"/>
  <c r="D698" i="7"/>
  <c r="D701" i="7"/>
  <c r="D704" i="7"/>
  <c r="D707" i="7"/>
  <c r="D710" i="7"/>
  <c r="D713" i="7"/>
  <c r="D716" i="7"/>
  <c r="D719" i="7"/>
  <c r="D681" i="7"/>
  <c r="D684" i="7"/>
  <c r="D687" i="7"/>
  <c r="D690" i="7"/>
  <c r="D693" i="7"/>
  <c r="D696" i="7"/>
  <c r="D699" i="7"/>
  <c r="D702" i="7"/>
  <c r="D705" i="7"/>
  <c r="D708" i="7"/>
  <c r="D711" i="7"/>
  <c r="D714" i="7"/>
  <c r="D717" i="7"/>
  <c r="D720" i="7"/>
  <c r="D678" i="7"/>
  <c r="D677" i="7"/>
  <c r="D635" i="7"/>
  <c r="D638" i="7"/>
  <c r="D641" i="7"/>
  <c r="D644" i="7"/>
  <c r="D647" i="7"/>
  <c r="D650" i="7"/>
  <c r="D653" i="7"/>
  <c r="D656" i="7"/>
  <c r="D659" i="7"/>
  <c r="D662" i="7"/>
  <c r="D665" i="7"/>
  <c r="D668" i="7"/>
  <c r="D671" i="7"/>
  <c r="D674" i="7"/>
  <c r="D636" i="7"/>
  <c r="D639" i="7"/>
  <c r="D642" i="7"/>
  <c r="D645" i="7"/>
  <c r="D648" i="7"/>
  <c r="D651" i="7"/>
  <c r="D654" i="7"/>
  <c r="D657" i="7"/>
  <c r="D660" i="7"/>
  <c r="D663" i="7"/>
  <c r="D666" i="7"/>
  <c r="D669" i="7"/>
  <c r="D672" i="7"/>
  <c r="D675" i="7"/>
  <c r="D633" i="7"/>
  <c r="D632" i="7"/>
  <c r="D590" i="7"/>
  <c r="D593" i="7"/>
  <c r="D596" i="7"/>
  <c r="D599" i="7"/>
  <c r="D602" i="7"/>
  <c r="D605" i="7"/>
  <c r="D608" i="7"/>
  <c r="D611" i="7"/>
  <c r="D614" i="7"/>
  <c r="D617" i="7"/>
  <c r="D620" i="7"/>
  <c r="D623" i="7"/>
  <c r="D626" i="7"/>
  <c r="D629" i="7"/>
  <c r="D591" i="7"/>
  <c r="D594" i="7"/>
  <c r="D597" i="7"/>
  <c r="D600" i="7"/>
  <c r="D603" i="7"/>
  <c r="D606" i="7"/>
  <c r="D609" i="7"/>
  <c r="D612" i="7"/>
  <c r="D615" i="7"/>
  <c r="D618" i="7"/>
  <c r="D621" i="7"/>
  <c r="D624" i="7"/>
  <c r="D627" i="7"/>
  <c r="D630" i="7"/>
  <c r="D588" i="7"/>
  <c r="D587" i="7"/>
  <c r="D545" i="7"/>
  <c r="D548" i="7"/>
  <c r="D551" i="7"/>
  <c r="D554" i="7"/>
  <c r="D557" i="7"/>
  <c r="D560" i="7"/>
  <c r="D563" i="7"/>
  <c r="D566" i="7"/>
  <c r="D569" i="7"/>
  <c r="D572" i="7"/>
  <c r="D575" i="7"/>
  <c r="D578" i="7"/>
  <c r="D581" i="7"/>
  <c r="D584" i="7"/>
  <c r="D546" i="7"/>
  <c r="D549" i="7"/>
  <c r="D552" i="7"/>
  <c r="D555" i="7"/>
  <c r="D558" i="7"/>
  <c r="D561" i="7"/>
  <c r="D564" i="7"/>
  <c r="D567" i="7"/>
  <c r="D570" i="7"/>
  <c r="D573" i="7"/>
  <c r="D576" i="7"/>
  <c r="D579" i="7"/>
  <c r="D582" i="7"/>
  <c r="D585" i="7"/>
  <c r="D543" i="7"/>
  <c r="D542" i="7"/>
  <c r="D500" i="7"/>
  <c r="D503" i="7"/>
  <c r="D506" i="7"/>
  <c r="D509" i="7"/>
  <c r="D512" i="7"/>
  <c r="D515" i="7"/>
  <c r="D518" i="7"/>
  <c r="D521" i="7"/>
  <c r="D524" i="7"/>
  <c r="D527" i="7"/>
  <c r="D530" i="7"/>
  <c r="D533" i="7"/>
  <c r="D536" i="7"/>
  <c r="D539" i="7"/>
  <c r="D501" i="7"/>
  <c r="D504" i="7"/>
  <c r="D507" i="7"/>
  <c r="D510" i="7"/>
  <c r="D513" i="7"/>
  <c r="D516" i="7"/>
  <c r="D519" i="7"/>
  <c r="D522" i="7"/>
  <c r="D525" i="7"/>
  <c r="D528" i="7"/>
  <c r="D531" i="7"/>
  <c r="D534" i="7"/>
  <c r="D537" i="7"/>
  <c r="D540" i="7"/>
  <c r="D498" i="7"/>
  <c r="D497" i="7"/>
  <c r="D455" i="7"/>
  <c r="D458" i="7"/>
  <c r="D461" i="7"/>
  <c r="D464" i="7"/>
  <c r="D467" i="7"/>
  <c r="D470" i="7"/>
  <c r="D473" i="7"/>
  <c r="D476" i="7"/>
  <c r="D479" i="7"/>
  <c r="D482" i="7"/>
  <c r="D485" i="7"/>
  <c r="D488" i="7"/>
  <c r="D491" i="7"/>
  <c r="D494" i="7"/>
  <c r="D456" i="7"/>
  <c r="D459" i="7"/>
  <c r="D462" i="7"/>
  <c r="D465" i="7"/>
  <c r="D468" i="7"/>
  <c r="D471" i="7"/>
  <c r="D474" i="7"/>
  <c r="D477" i="7"/>
  <c r="D480" i="7"/>
  <c r="D483" i="7"/>
  <c r="D486" i="7"/>
  <c r="D489" i="7"/>
  <c r="D492" i="7"/>
  <c r="D495" i="7"/>
  <c r="D453" i="7"/>
  <c r="D452" i="7"/>
  <c r="D410" i="7"/>
  <c r="D413" i="7"/>
  <c r="D416" i="7"/>
  <c r="D419" i="7"/>
  <c r="D422" i="7"/>
  <c r="D425" i="7"/>
  <c r="D428" i="7"/>
  <c r="D431" i="7"/>
  <c r="D434" i="7"/>
  <c r="D437" i="7"/>
  <c r="D440" i="7"/>
  <c r="D443" i="7"/>
  <c r="D446" i="7"/>
  <c r="D449" i="7"/>
  <c r="D411" i="7"/>
  <c r="D414" i="7"/>
  <c r="D417" i="7"/>
  <c r="D420" i="7"/>
  <c r="D423" i="7"/>
  <c r="D426" i="7"/>
  <c r="D429" i="7"/>
  <c r="D432" i="7"/>
  <c r="D435" i="7"/>
  <c r="D438" i="7"/>
  <c r="D441" i="7"/>
  <c r="D444" i="7"/>
  <c r="D447" i="7"/>
  <c r="D450" i="7"/>
  <c r="D408" i="7"/>
  <c r="D407" i="7"/>
  <c r="D365" i="7"/>
  <c r="D368" i="7"/>
  <c r="D371" i="7"/>
  <c r="D374" i="7"/>
  <c r="D377" i="7"/>
  <c r="D380" i="7"/>
  <c r="D383" i="7"/>
  <c r="D386" i="7"/>
  <c r="D389" i="7"/>
  <c r="D392" i="7"/>
  <c r="D395" i="7"/>
  <c r="D398" i="7"/>
  <c r="D401" i="7"/>
  <c r="D404" i="7"/>
  <c r="D366" i="7"/>
  <c r="D369" i="7"/>
  <c r="D372" i="7"/>
  <c r="D375" i="7"/>
  <c r="D378" i="7"/>
  <c r="D381" i="7"/>
  <c r="D384" i="7"/>
  <c r="D387" i="7"/>
  <c r="D390" i="7"/>
  <c r="D393" i="7"/>
  <c r="D396" i="7"/>
  <c r="D399" i="7"/>
  <c r="D402" i="7"/>
  <c r="D405" i="7"/>
  <c r="D363" i="7"/>
  <c r="D362" i="7"/>
  <c r="D320" i="7"/>
  <c r="D323" i="7"/>
  <c r="D326" i="7"/>
  <c r="D329" i="7"/>
  <c r="D332" i="7"/>
  <c r="D335" i="7"/>
  <c r="D338" i="7"/>
  <c r="D341" i="7"/>
  <c r="D347" i="7"/>
  <c r="D350" i="7"/>
  <c r="D353" i="7"/>
  <c r="D356" i="7"/>
  <c r="D359" i="7"/>
  <c r="D321" i="7"/>
  <c r="E861" i="7" s="1"/>
  <c r="D324" i="7"/>
  <c r="E864" i="7" s="1"/>
  <c r="D327" i="7"/>
  <c r="E867" i="7" s="1"/>
  <c r="D330" i="7"/>
  <c r="E870" i="7" s="1"/>
  <c r="D333" i="7"/>
  <c r="E873" i="7" s="1"/>
  <c r="D336" i="7"/>
  <c r="E876" i="7" s="1"/>
  <c r="D339" i="7"/>
  <c r="E879" i="7" s="1"/>
  <c r="D342" i="7"/>
  <c r="E882" i="7" s="1"/>
  <c r="D345" i="7"/>
  <c r="E885" i="7" s="1"/>
  <c r="D348" i="7"/>
  <c r="E888" i="7" s="1"/>
  <c r="D351" i="7"/>
  <c r="E891" i="7" s="1"/>
  <c r="D354" i="7"/>
  <c r="E894" i="7" s="1"/>
  <c r="D357" i="7"/>
  <c r="E897" i="7" s="1"/>
  <c r="D360" i="7"/>
  <c r="E900" i="7" s="1"/>
  <c r="D318" i="7"/>
  <c r="E858" i="7" s="1"/>
  <c r="D317" i="7"/>
  <c r="D275" i="7"/>
  <c r="D278" i="7"/>
  <c r="D281" i="7"/>
  <c r="D284" i="7"/>
  <c r="D287" i="7"/>
  <c r="D290" i="7"/>
  <c r="D293" i="7"/>
  <c r="D296" i="7"/>
  <c r="D299" i="7"/>
  <c r="D302" i="7"/>
  <c r="D305" i="7"/>
  <c r="D308" i="7"/>
  <c r="D311" i="7"/>
  <c r="D314" i="7"/>
  <c r="D276" i="7"/>
  <c r="D279" i="7"/>
  <c r="D282" i="7"/>
  <c r="D285" i="7"/>
  <c r="D288" i="7"/>
  <c r="D291" i="7"/>
  <c r="D294" i="7"/>
  <c r="D297" i="7"/>
  <c r="D300" i="7"/>
  <c r="D303" i="7"/>
  <c r="D306" i="7"/>
  <c r="D309" i="7"/>
  <c r="D312" i="7"/>
  <c r="D315" i="7"/>
  <c r="D273" i="7"/>
  <c r="D272" i="7"/>
  <c r="D230" i="7"/>
  <c r="D233" i="7"/>
  <c r="D236" i="7"/>
  <c r="D239" i="7"/>
  <c r="D242" i="7"/>
  <c r="D245" i="7"/>
  <c r="D248" i="7"/>
  <c r="D251" i="7"/>
  <c r="D254" i="7"/>
  <c r="D257" i="7"/>
  <c r="D260" i="7"/>
  <c r="D263" i="7"/>
  <c r="D266" i="7"/>
  <c r="D269" i="7"/>
  <c r="D231" i="7"/>
  <c r="D234" i="7"/>
  <c r="D237" i="7"/>
  <c r="D240" i="7"/>
  <c r="D243" i="7"/>
  <c r="D246" i="7"/>
  <c r="D249" i="7"/>
  <c r="D252" i="7"/>
  <c r="D255" i="7"/>
  <c r="D258" i="7"/>
  <c r="D261" i="7"/>
  <c r="D264" i="7"/>
  <c r="D267" i="7"/>
  <c r="D270" i="7"/>
  <c r="D228" i="7"/>
  <c r="D227" i="7"/>
  <c r="D224" i="7"/>
  <c r="D225" i="7"/>
  <c r="D185" i="7"/>
  <c r="D188" i="7"/>
  <c r="D191" i="7"/>
  <c r="D194" i="7"/>
  <c r="D197" i="7"/>
  <c r="D200" i="7"/>
  <c r="D203" i="7"/>
  <c r="D206" i="7"/>
  <c r="D209" i="7"/>
  <c r="D212" i="7"/>
  <c r="D215" i="7"/>
  <c r="D218" i="7"/>
  <c r="D221" i="7"/>
  <c r="D186" i="7"/>
  <c r="D189" i="7"/>
  <c r="D192" i="7"/>
  <c r="D195" i="7"/>
  <c r="D198" i="7"/>
  <c r="D201" i="7"/>
  <c r="D204" i="7"/>
  <c r="D207" i="7"/>
  <c r="D210" i="7"/>
  <c r="D213" i="7"/>
  <c r="D216" i="7"/>
  <c r="D219" i="7"/>
  <c r="D222" i="7"/>
  <c r="D183" i="7"/>
  <c r="D182" i="7"/>
  <c r="D140" i="7"/>
  <c r="D143" i="7"/>
  <c r="D146" i="7"/>
  <c r="D149" i="7"/>
  <c r="D152" i="7"/>
  <c r="D155" i="7"/>
  <c r="D158" i="7"/>
  <c r="D161" i="7"/>
  <c r="D164" i="7"/>
  <c r="D167" i="7"/>
  <c r="D170" i="7"/>
  <c r="D173" i="7"/>
  <c r="D176" i="7"/>
  <c r="D179" i="7"/>
  <c r="D141" i="7"/>
  <c r="D144" i="7"/>
  <c r="D147" i="7"/>
  <c r="D150" i="7"/>
  <c r="D153" i="7"/>
  <c r="D156" i="7"/>
  <c r="D159" i="7"/>
  <c r="D162" i="7"/>
  <c r="D165" i="7"/>
  <c r="D168" i="7"/>
  <c r="D171" i="7"/>
  <c r="D174" i="7"/>
  <c r="D177" i="7"/>
  <c r="D180" i="7"/>
  <c r="D138" i="7"/>
  <c r="D137" i="7"/>
  <c r="D95" i="7"/>
  <c r="D98" i="7"/>
  <c r="D101" i="7"/>
  <c r="D104" i="7"/>
  <c r="D107" i="7"/>
  <c r="D110" i="7"/>
  <c r="D113" i="7"/>
  <c r="D116" i="7"/>
  <c r="D119" i="7"/>
  <c r="D122" i="7"/>
  <c r="D125" i="7"/>
  <c r="D128" i="7"/>
  <c r="D131" i="7"/>
  <c r="D134" i="7"/>
  <c r="D96" i="7"/>
  <c r="D99" i="7"/>
  <c r="D102" i="7"/>
  <c r="D105" i="7"/>
  <c r="D108" i="7"/>
  <c r="D111" i="7"/>
  <c r="D114" i="7"/>
  <c r="D117" i="7"/>
  <c r="D120" i="7"/>
  <c r="D123" i="7"/>
  <c r="D126" i="7"/>
  <c r="D129" i="7"/>
  <c r="D132" i="7"/>
  <c r="D135" i="7"/>
  <c r="D93" i="7"/>
  <c r="D92" i="7"/>
  <c r="D50" i="7"/>
  <c r="D53" i="7"/>
  <c r="D56" i="7"/>
  <c r="D59" i="7"/>
  <c r="D62" i="7"/>
  <c r="D65" i="7"/>
  <c r="D68" i="7"/>
  <c r="D71" i="7"/>
  <c r="D74" i="7"/>
  <c r="D77" i="7"/>
  <c r="D80" i="7"/>
  <c r="D83" i="7"/>
  <c r="D86" i="7"/>
  <c r="D89" i="7"/>
  <c r="D51" i="7"/>
  <c r="D54" i="7"/>
  <c r="D57" i="7"/>
  <c r="D60" i="7"/>
  <c r="D63" i="7"/>
  <c r="D66" i="7"/>
  <c r="D69" i="7"/>
  <c r="D72" i="7"/>
  <c r="D75" i="7"/>
  <c r="D78" i="7"/>
  <c r="D81" i="7"/>
  <c r="D84" i="7"/>
  <c r="D87" i="7"/>
  <c r="D90" i="7"/>
  <c r="D48" i="7"/>
  <c r="D47" i="7"/>
  <c r="D45" i="7"/>
  <c r="D44" i="7"/>
  <c r="D42" i="7"/>
  <c r="D41" i="7"/>
  <c r="D39" i="7"/>
  <c r="D38" i="7"/>
  <c r="D36" i="7"/>
  <c r="D35" i="7"/>
  <c r="D33" i="7"/>
  <c r="D32" i="7"/>
  <c r="D30" i="7"/>
  <c r="D29" i="7"/>
  <c r="D27" i="7"/>
  <c r="D26" i="7"/>
  <c r="D24" i="7"/>
  <c r="D23" i="7"/>
  <c r="D21" i="7"/>
  <c r="D20" i="7"/>
  <c r="D18" i="7"/>
  <c r="D17" i="7"/>
  <c r="D15" i="7"/>
  <c r="D14" i="7"/>
  <c r="D12" i="7"/>
  <c r="D11" i="7"/>
  <c r="D9" i="7"/>
  <c r="D8" i="7"/>
  <c r="D6" i="7"/>
  <c r="D5" i="7"/>
  <c r="D3" i="7"/>
  <c r="D2" i="7"/>
  <c r="F882" i="7" l="1"/>
  <c r="E881" i="7"/>
  <c r="E896" i="7"/>
  <c r="F897" i="7"/>
  <c r="E869" i="7"/>
  <c r="F870" i="7"/>
  <c r="E878" i="7"/>
  <c r="F879" i="7"/>
  <c r="F900" i="7"/>
  <c r="E899" i="7"/>
  <c r="E857" i="7"/>
  <c r="F858" i="7"/>
  <c r="E893" i="7"/>
  <c r="F894" i="7"/>
  <c r="E693" i="7"/>
  <c r="E729" i="7"/>
  <c r="E795" i="7"/>
  <c r="E771" i="7"/>
  <c r="E890" i="7"/>
  <c r="F891" i="7"/>
  <c r="F864" i="7"/>
  <c r="E863" i="7"/>
  <c r="F885" i="7"/>
  <c r="E884" i="7"/>
  <c r="F876" i="7"/>
  <c r="E875" i="7"/>
  <c r="F873" i="7"/>
  <c r="E872" i="7"/>
  <c r="E866" i="7"/>
  <c r="F867" i="7"/>
  <c r="F888" i="7"/>
  <c r="E887" i="7"/>
  <c r="F861" i="7"/>
  <c r="E860" i="7"/>
  <c r="E856" i="7"/>
  <c r="E582" i="7"/>
  <c r="E678" i="7"/>
  <c r="E777" i="7"/>
  <c r="E617" i="7"/>
  <c r="E593" i="7"/>
  <c r="E677" i="7"/>
  <c r="E793" i="7"/>
  <c r="E837" i="7"/>
  <c r="E741" i="7"/>
  <c r="E814" i="7"/>
  <c r="E838" i="7"/>
  <c r="E659" i="7"/>
  <c r="E723" i="7"/>
  <c r="E755" i="7"/>
  <c r="E731" i="7"/>
  <c r="E557" i="7"/>
  <c r="E833" i="7"/>
  <c r="E581" i="7"/>
  <c r="E566" i="7"/>
  <c r="E587" i="7"/>
  <c r="E612" i="7"/>
  <c r="E629" i="7"/>
  <c r="E605" i="7"/>
  <c r="E675" i="7"/>
  <c r="E651" i="7"/>
  <c r="E714" i="7"/>
  <c r="E690" i="7"/>
  <c r="E574" i="7"/>
  <c r="E694" i="7"/>
  <c r="E630" i="7"/>
  <c r="E705" i="7"/>
  <c r="E681" i="7"/>
  <c r="E790" i="7"/>
  <c r="E585" i="7"/>
  <c r="E561" i="7"/>
  <c r="E702" i="7"/>
  <c r="E797" i="7"/>
  <c r="E854" i="7"/>
  <c r="E830" i="7"/>
  <c r="E817" i="7"/>
  <c r="E841" i="7"/>
  <c r="E801" i="7"/>
  <c r="E798" i="7"/>
  <c r="E774" i="7"/>
  <c r="E633" i="7"/>
  <c r="E654" i="7"/>
  <c r="E717" i="7"/>
  <c r="E710" i="7"/>
  <c r="F687" i="7"/>
  <c r="E753" i="7"/>
  <c r="E845" i="7"/>
  <c r="E821" i="7"/>
  <c r="E573" i="7"/>
  <c r="E707" i="7"/>
  <c r="E683" i="7"/>
  <c r="E750" i="7"/>
  <c r="E726" i="7"/>
  <c r="F741" i="7"/>
  <c r="F768" i="7"/>
  <c r="E792" i="7"/>
  <c r="E809" i="7"/>
  <c r="E785" i="7"/>
  <c r="E849" i="7"/>
  <c r="E825" i="7"/>
  <c r="F843" i="7"/>
  <c r="F819" i="7"/>
  <c r="E547" i="7"/>
  <c r="E571" i="7"/>
  <c r="E595" i="7"/>
  <c r="E619" i="7"/>
  <c r="E643" i="7"/>
  <c r="E667" i="7"/>
  <c r="E691" i="7"/>
  <c r="E715" i="7"/>
  <c r="E739" i="7"/>
  <c r="E763" i="7"/>
  <c r="E781" i="7"/>
  <c r="E805" i="7"/>
  <c r="E829" i="7"/>
  <c r="E853" i="7"/>
  <c r="F711" i="7"/>
  <c r="E549" i="7"/>
  <c r="F669" i="7"/>
  <c r="F645" i="7"/>
  <c r="E588" i="7"/>
  <c r="F627" i="7"/>
  <c r="F603" i="7"/>
  <c r="E672" i="7"/>
  <c r="E648" i="7"/>
  <c r="E711" i="7"/>
  <c r="E687" i="7"/>
  <c r="F705" i="7"/>
  <c r="F681" i="7"/>
  <c r="E768" i="7"/>
  <c r="E789" i="7"/>
  <c r="F807" i="7"/>
  <c r="E846" i="7"/>
  <c r="E822" i="7"/>
  <c r="E550" i="7"/>
  <c r="E598" i="7"/>
  <c r="E622" i="7"/>
  <c r="E646" i="7"/>
  <c r="E670" i="7"/>
  <c r="E718" i="7"/>
  <c r="E742" i="7"/>
  <c r="E766" i="7"/>
  <c r="E784" i="7"/>
  <c r="E808" i="7"/>
  <c r="E832" i="7"/>
  <c r="E609" i="7"/>
  <c r="E747" i="7"/>
  <c r="F762" i="7"/>
  <c r="E806" i="7"/>
  <c r="E782" i="7"/>
  <c r="F846" i="7"/>
  <c r="F822" i="7"/>
  <c r="E542" i="7"/>
  <c r="E567" i="7"/>
  <c r="F630" i="7"/>
  <c r="F606" i="7"/>
  <c r="E669" i="7"/>
  <c r="E645" i="7"/>
  <c r="F663" i="7"/>
  <c r="E638" i="7"/>
  <c r="E708" i="7"/>
  <c r="E684" i="7"/>
  <c r="E744" i="7"/>
  <c r="F759" i="7"/>
  <c r="E734" i="7"/>
  <c r="E773" i="7"/>
  <c r="E553" i="7"/>
  <c r="E577" i="7"/>
  <c r="E601" i="7"/>
  <c r="E625" i="7"/>
  <c r="E649" i="7"/>
  <c r="E673" i="7"/>
  <c r="E697" i="7"/>
  <c r="E721" i="7"/>
  <c r="E745" i="7"/>
  <c r="E769" i="7"/>
  <c r="E787" i="7"/>
  <c r="E811" i="7"/>
  <c r="E835" i="7"/>
  <c r="E686" i="7"/>
  <c r="E543" i="7"/>
  <c r="E627" i="7"/>
  <c r="E603" i="7"/>
  <c r="E666" i="7"/>
  <c r="E642" i="7"/>
  <c r="E635" i="7"/>
  <c r="E807" i="7"/>
  <c r="E783" i="7"/>
  <c r="E606" i="7"/>
  <c r="F579" i="7"/>
  <c r="F555" i="7"/>
  <c r="E624" i="7"/>
  <c r="E600" i="7"/>
  <c r="E663" i="7"/>
  <c r="E639" i="7"/>
  <c r="F657" i="7"/>
  <c r="F720" i="7"/>
  <c r="F696" i="7"/>
  <c r="E762" i="7"/>
  <c r="E738" i="7"/>
  <c r="F753" i="7"/>
  <c r="F729" i="7"/>
  <c r="E804" i="7"/>
  <c r="E780" i="7"/>
  <c r="F813" i="7"/>
  <c r="F855" i="7"/>
  <c r="E559" i="7"/>
  <c r="E583" i="7"/>
  <c r="E607" i="7"/>
  <c r="E631" i="7"/>
  <c r="E655" i="7"/>
  <c r="E679" i="7"/>
  <c r="E703" i="7"/>
  <c r="E727" i="7"/>
  <c r="E751" i="7"/>
  <c r="E758" i="7"/>
  <c r="E563" i="7"/>
  <c r="E614" i="7"/>
  <c r="F591" i="7"/>
  <c r="E749" i="7"/>
  <c r="E813" i="7"/>
  <c r="E562" i="7"/>
  <c r="E586" i="7"/>
  <c r="E610" i="7"/>
  <c r="E634" i="7"/>
  <c r="E658" i="7"/>
  <c r="E682" i="7"/>
  <c r="E706" i="7"/>
  <c r="E730" i="7"/>
  <c r="E754" i="7"/>
  <c r="E775" i="7"/>
  <c r="F615" i="7"/>
  <c r="F735" i="7"/>
  <c r="E579" i="7"/>
  <c r="E555" i="7"/>
  <c r="E657" i="7"/>
  <c r="E720" i="7"/>
  <c r="E696" i="7"/>
  <c r="E756" i="7"/>
  <c r="E732" i="7"/>
  <c r="E765" i="7"/>
  <c r="F798" i="7"/>
  <c r="E855" i="7"/>
  <c r="E831" i="7"/>
  <c r="E565" i="7"/>
  <c r="E589" i="7"/>
  <c r="E613" i="7"/>
  <c r="E637" i="7"/>
  <c r="E661" i="7"/>
  <c r="E685" i="7"/>
  <c r="E709" i="7"/>
  <c r="E733" i="7"/>
  <c r="E757" i="7"/>
  <c r="E799" i="7"/>
  <c r="E823" i="7"/>
  <c r="E847" i="7"/>
  <c r="E590" i="7"/>
  <c r="F543" i="7"/>
  <c r="E576" i="7"/>
  <c r="E552" i="7"/>
  <c r="E615" i="7"/>
  <c r="E591" i="7"/>
  <c r="F609" i="7"/>
  <c r="F672" i="7"/>
  <c r="F648" i="7"/>
  <c r="F744" i="7"/>
  <c r="F765" i="7"/>
  <c r="F789" i="7"/>
  <c r="E852" i="7"/>
  <c r="E828" i="7"/>
  <c r="E544" i="7"/>
  <c r="E568" i="7"/>
  <c r="E592" i="7"/>
  <c r="E616" i="7"/>
  <c r="E640" i="7"/>
  <c r="E664" i="7"/>
  <c r="E688" i="7"/>
  <c r="E712" i="7"/>
  <c r="E736" i="7"/>
  <c r="E760" i="7"/>
  <c r="E778" i="7"/>
  <c r="E802" i="7"/>
  <c r="E826" i="7"/>
  <c r="E850" i="7"/>
  <c r="E546" i="7"/>
  <c r="F840" i="7"/>
  <c r="F666" i="7"/>
  <c r="E665" i="7"/>
  <c r="F723" i="7"/>
  <c r="E722" i="7"/>
  <c r="E843" i="7"/>
  <c r="F837" i="7"/>
  <c r="E836" i="7"/>
  <c r="F567" i="7"/>
  <c r="E570" i="7"/>
  <c r="F816" i="7"/>
  <c r="F642" i="7"/>
  <c r="E641" i="7"/>
  <c r="F738" i="7"/>
  <c r="E737" i="7"/>
  <c r="F585" i="7"/>
  <c r="E584" i="7"/>
  <c r="F561" i="7"/>
  <c r="E560" i="7"/>
  <c r="F624" i="7"/>
  <c r="E623" i="7"/>
  <c r="F600" i="7"/>
  <c r="E599" i="7"/>
  <c r="E701" i="7"/>
  <c r="F702" i="7"/>
  <c r="E810" i="7"/>
  <c r="F810" i="7"/>
  <c r="E786" i="7"/>
  <c r="F786" i="7"/>
  <c r="E803" i="7"/>
  <c r="F804" i="7"/>
  <c r="F774" i="7"/>
  <c r="E819" i="7"/>
  <c r="E564" i="7"/>
  <c r="F621" i="7"/>
  <c r="F597" i="7"/>
  <c r="F660" i="7"/>
  <c r="F699" i="7"/>
  <c r="F756" i="7"/>
  <c r="F732" i="7"/>
  <c r="F801" i="7"/>
  <c r="F771" i="7"/>
  <c r="E840" i="7"/>
  <c r="E816" i="7"/>
  <c r="E556" i="7"/>
  <c r="E580" i="7"/>
  <c r="E604" i="7"/>
  <c r="E628" i="7"/>
  <c r="E652" i="7"/>
  <c r="E676" i="7"/>
  <c r="E700" i="7"/>
  <c r="E724" i="7"/>
  <c r="E748" i="7"/>
  <c r="E772" i="7"/>
  <c r="E662" i="7"/>
  <c r="F783" i="7"/>
  <c r="F777" i="7"/>
  <c r="F546" i="7"/>
  <c r="E545" i="7"/>
  <c r="F570" i="7"/>
  <c r="E569" i="7"/>
  <c r="F582" i="7"/>
  <c r="F558" i="7"/>
  <c r="F576" i="7"/>
  <c r="E575" i="7"/>
  <c r="F552" i="7"/>
  <c r="E551" i="7"/>
  <c r="E621" i="7"/>
  <c r="E597" i="7"/>
  <c r="E660" i="7"/>
  <c r="E636" i="7"/>
  <c r="E653" i="7"/>
  <c r="F654" i="7"/>
  <c r="F678" i="7"/>
  <c r="E699" i="7"/>
  <c r="F717" i="7"/>
  <c r="E716" i="7"/>
  <c r="F693" i="7"/>
  <c r="E692" i="7"/>
  <c r="E759" i="7"/>
  <c r="E735" i="7"/>
  <c r="F750" i="7"/>
  <c r="E725" i="7"/>
  <c r="F726" i="7"/>
  <c r="F795" i="7"/>
  <c r="E794" i="7"/>
  <c r="E834" i="7"/>
  <c r="F834" i="7"/>
  <c r="E851" i="7"/>
  <c r="F852" i="7"/>
  <c r="E827" i="7"/>
  <c r="F828" i="7"/>
  <c r="E796" i="7"/>
  <c r="E820" i="7"/>
  <c r="E844" i="7"/>
  <c r="F639" i="7"/>
  <c r="F831" i="7"/>
  <c r="F573" i="7"/>
  <c r="E572" i="7"/>
  <c r="F549" i="7"/>
  <c r="E548" i="7"/>
  <c r="E618" i="7"/>
  <c r="F618" i="7"/>
  <c r="E594" i="7"/>
  <c r="F594" i="7"/>
  <c r="E611" i="7"/>
  <c r="F612" i="7"/>
  <c r="F633" i="7"/>
  <c r="E632" i="7"/>
  <c r="F675" i="7"/>
  <c r="E674" i="7"/>
  <c r="F651" i="7"/>
  <c r="E650" i="7"/>
  <c r="F714" i="7"/>
  <c r="E713" i="7"/>
  <c r="F690" i="7"/>
  <c r="E689" i="7"/>
  <c r="F747" i="7"/>
  <c r="E746" i="7"/>
  <c r="F792" i="7"/>
  <c r="E791" i="7"/>
  <c r="F849" i="7"/>
  <c r="E848" i="7"/>
  <c r="F825" i="7"/>
  <c r="E824" i="7"/>
  <c r="E779" i="7"/>
  <c r="F780" i="7"/>
  <c r="E761" i="7"/>
  <c r="E558" i="7"/>
  <c r="E800" i="7"/>
  <c r="E776" i="7"/>
  <c r="E752" i="7"/>
  <c r="E728" i="7"/>
  <c r="E704" i="7"/>
  <c r="E680" i="7"/>
  <c r="E656" i="7"/>
  <c r="E608" i="7"/>
  <c r="E839" i="7"/>
  <c r="E815" i="7"/>
  <c r="E767" i="7"/>
  <c r="E743" i="7"/>
  <c r="E719" i="7"/>
  <c r="E695" i="7"/>
  <c r="E671" i="7"/>
  <c r="E647" i="7"/>
  <c r="F564" i="7"/>
  <c r="F588" i="7"/>
  <c r="F636" i="7"/>
  <c r="F684" i="7"/>
  <c r="F708" i="7"/>
  <c r="E812" i="7"/>
  <c r="E788" i="7"/>
  <c r="E764" i="7"/>
  <c r="E740" i="7"/>
  <c r="E668" i="7"/>
  <c r="E644" i="7"/>
  <c r="E620" i="7"/>
  <c r="E596" i="7"/>
  <c r="E842" i="7"/>
  <c r="E818" i="7"/>
  <c r="E770" i="7"/>
  <c r="E698" i="7"/>
  <c r="E626" i="7"/>
  <c r="E602" i="7"/>
  <c r="E578" i="7"/>
  <c r="E554" i="7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24" i="6"/>
  <c r="E19" i="6" l="1"/>
  <c r="E18" i="6"/>
  <c r="M18" i="6" s="1"/>
  <c r="E17" i="6"/>
  <c r="M17" i="6" s="1"/>
  <c r="E16" i="6"/>
  <c r="E15" i="6"/>
  <c r="M15" i="6" s="1"/>
  <c r="E14" i="6"/>
  <c r="M14" i="6" s="1"/>
  <c r="E13" i="6"/>
  <c r="M13" i="6" s="1"/>
  <c r="E12" i="6"/>
  <c r="M12" i="6" s="1"/>
  <c r="E11" i="6"/>
  <c r="E10" i="6"/>
  <c r="M10" i="6" s="1"/>
  <c r="E9" i="6"/>
  <c r="M9" i="6" s="1"/>
  <c r="E8" i="6"/>
  <c r="M8" i="6" s="1"/>
  <c r="E7" i="6"/>
  <c r="M7" i="6" s="1"/>
  <c r="E6" i="6"/>
  <c r="M6" i="6" s="1"/>
  <c r="E5" i="6"/>
  <c r="M5" i="6" s="1"/>
  <c r="E4" i="6"/>
  <c r="M4" i="6" s="1"/>
  <c r="E3" i="6"/>
  <c r="E2" i="6"/>
  <c r="M2" i="6" s="1"/>
  <c r="D19" i="6"/>
  <c r="D18" i="6"/>
  <c r="D17" i="6"/>
  <c r="L17" i="6" s="1"/>
  <c r="D16" i="6"/>
  <c r="L16" i="6" s="1"/>
  <c r="D15" i="6"/>
  <c r="L15" i="6" s="1"/>
  <c r="D14" i="6"/>
  <c r="D13" i="6"/>
  <c r="L13" i="6" s="1"/>
  <c r="D12" i="6"/>
  <c r="L12" i="6" s="1"/>
  <c r="D11" i="6"/>
  <c r="L11" i="6" s="1"/>
  <c r="D10" i="6"/>
  <c r="L10" i="6" s="1"/>
  <c r="D9" i="6"/>
  <c r="L9" i="6" s="1"/>
  <c r="D8" i="6"/>
  <c r="L8" i="6" s="1"/>
  <c r="D7" i="6"/>
  <c r="L7" i="6" s="1"/>
  <c r="D6" i="6"/>
  <c r="L6" i="6" s="1"/>
  <c r="D5" i="6"/>
  <c r="D4" i="6"/>
  <c r="L4" i="6" s="1"/>
  <c r="D3" i="6"/>
  <c r="L3" i="6" s="1"/>
  <c r="D2" i="6"/>
  <c r="L2" i="6" s="1"/>
  <c r="H18" i="6" l="1"/>
  <c r="H17" i="6"/>
  <c r="H19" i="6"/>
  <c r="I17" i="6"/>
  <c r="L5" i="6"/>
  <c r="L18" i="6"/>
  <c r="I19" i="6"/>
  <c r="H14" i="6"/>
  <c r="I16" i="6"/>
  <c r="H15" i="6"/>
  <c r="H16" i="6"/>
  <c r="I18" i="6"/>
  <c r="I14" i="6"/>
  <c r="M19" i="6"/>
  <c r="L14" i="6"/>
  <c r="M11" i="6"/>
  <c r="M3" i="6"/>
  <c r="I15" i="6"/>
  <c r="L19" i="6"/>
  <c r="M16" i="6"/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F11" i="6" s="1"/>
  <c r="N11" i="6" s="1"/>
  <c r="S41" i="5"/>
  <c r="S42" i="5"/>
  <c r="S43" i="5"/>
  <c r="S44" i="5"/>
  <c r="S45" i="5"/>
  <c r="S46" i="5"/>
  <c r="S47" i="5"/>
  <c r="S48" i="5"/>
  <c r="F13" i="6" s="1"/>
  <c r="N13" i="6" s="1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2" i="5"/>
  <c r="F9" i="6" l="1"/>
  <c r="N9" i="6" s="1"/>
  <c r="F7" i="6"/>
  <c r="N7" i="6" s="1"/>
  <c r="F3" i="6"/>
  <c r="N3" i="6" s="1"/>
  <c r="F5" i="6"/>
  <c r="N5" i="6" s="1"/>
  <c r="F12" i="6"/>
  <c r="N12" i="6" s="1"/>
  <c r="F8" i="6"/>
  <c r="N8" i="6" s="1"/>
  <c r="F4" i="6"/>
  <c r="N4" i="6" s="1"/>
  <c r="F2" i="6"/>
  <c r="N2" i="6" s="1"/>
  <c r="F10" i="6"/>
  <c r="N10" i="6" s="1"/>
  <c r="F6" i="6"/>
  <c r="N6" i="6" s="1"/>
  <c r="F15" i="6"/>
  <c r="F19" i="6"/>
  <c r="F17" i="6"/>
  <c r="F16" i="6"/>
  <c r="N16" i="6" s="1"/>
  <c r="F18" i="6"/>
  <c r="N18" i="6" s="1"/>
  <c r="F14" i="6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J14" i="6" l="1"/>
  <c r="N14" i="6"/>
  <c r="J19" i="6"/>
  <c r="N19" i="6"/>
  <c r="J16" i="6"/>
  <c r="N17" i="6"/>
  <c r="J17" i="6"/>
  <c r="J15" i="6"/>
  <c r="N15" i="6"/>
  <c r="J18" i="6"/>
  <c r="AF64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U71" i="5"/>
  <c r="U72" i="5"/>
  <c r="U73" i="5"/>
  <c r="U70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U67" i="5"/>
  <c r="U68" i="5"/>
  <c r="U69" i="5"/>
  <c r="U66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V64" i="5"/>
  <c r="W64" i="5"/>
  <c r="X64" i="5"/>
  <c r="Y64" i="5"/>
  <c r="Z64" i="5"/>
  <c r="AA64" i="5"/>
  <c r="AB64" i="5"/>
  <c r="AC64" i="5"/>
  <c r="AD64" i="5"/>
  <c r="AE64" i="5"/>
  <c r="AG64" i="5"/>
  <c r="AH64" i="5"/>
  <c r="AI64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U63" i="5"/>
  <c r="U64" i="5"/>
  <c r="U65" i="5"/>
  <c r="U62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U59" i="5"/>
  <c r="U60" i="5"/>
  <c r="U61" i="5"/>
  <c r="U58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U55" i="5"/>
  <c r="U56" i="5"/>
  <c r="U57" i="5"/>
  <c r="U54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U51" i="5"/>
  <c r="U52" i="5"/>
  <c r="U53" i="5"/>
  <c r="U50" i="5"/>
  <c r="T19" i="3" l="1"/>
  <c r="S19" i="3"/>
  <c r="R19" i="3"/>
  <c r="Q19" i="3"/>
  <c r="L18" i="3" l="1"/>
  <c r="L6" i="3"/>
  <c r="O18" i="3" s="1"/>
  <c r="K18" i="3"/>
  <c r="K19" i="3"/>
  <c r="L19" i="3"/>
  <c r="K20" i="3"/>
  <c r="L20" i="3"/>
  <c r="K21" i="3"/>
  <c r="L21" i="3"/>
  <c r="K22" i="3"/>
  <c r="L22" i="3"/>
  <c r="K23" i="3"/>
  <c r="L23" i="3"/>
  <c r="K24" i="3"/>
  <c r="M24" i="3" s="1"/>
  <c r="L24" i="3"/>
  <c r="K25" i="3"/>
  <c r="L25" i="3"/>
  <c r="R15" i="3"/>
  <c r="Q15" i="3"/>
  <c r="L15" i="3"/>
  <c r="Q25" i="3"/>
  <c r="M20" i="3" l="1"/>
  <c r="K3" i="3"/>
  <c r="L3" i="3"/>
  <c r="O15" i="3" s="1"/>
  <c r="K4" i="3"/>
  <c r="L4" i="3"/>
  <c r="K5" i="3"/>
  <c r="L5" i="3"/>
  <c r="K6" i="3"/>
  <c r="M18" i="3" s="1"/>
  <c r="K7" i="3"/>
  <c r="M19" i="3" s="1"/>
  <c r="L7" i="3"/>
  <c r="O19" i="3" s="1"/>
  <c r="K8" i="3"/>
  <c r="L8" i="3"/>
  <c r="O20" i="3" s="1"/>
  <c r="K9" i="3"/>
  <c r="M21" i="3" s="1"/>
  <c r="L9" i="3"/>
  <c r="K10" i="3"/>
  <c r="L10" i="3"/>
  <c r="K11" i="3"/>
  <c r="L11" i="3"/>
  <c r="O23" i="3" s="1"/>
  <c r="K12" i="3"/>
  <c r="L12" i="3"/>
  <c r="K13" i="3"/>
  <c r="M25" i="3" s="1"/>
  <c r="L13" i="3"/>
  <c r="O25" i="3" s="1"/>
  <c r="S15" i="3"/>
  <c r="K15" i="3" l="1"/>
  <c r="K16" i="3"/>
  <c r="M16" i="3" s="1"/>
  <c r="K17" i="3"/>
  <c r="M17" i="3" s="1"/>
  <c r="K14" i="3"/>
  <c r="L16" i="3"/>
  <c r="L17" i="3"/>
  <c r="O17" i="3" s="1"/>
  <c r="L14" i="3"/>
  <c r="O16" i="3" l="1"/>
  <c r="P16" i="3"/>
  <c r="P18" i="3"/>
  <c r="P17" i="3"/>
  <c r="P21" i="3"/>
  <c r="P20" i="3"/>
  <c r="P19" i="3"/>
  <c r="N21" i="3"/>
  <c r="N19" i="3"/>
  <c r="N17" i="3"/>
  <c r="N16" i="3"/>
  <c r="M15" i="3"/>
  <c r="N18" i="3"/>
  <c r="N20" i="3"/>
  <c r="T15" i="3"/>
  <c r="Q17" i="3"/>
  <c r="T16" i="3" l="1"/>
  <c r="T17" i="3"/>
  <c r="T18" i="3"/>
  <c r="T20" i="3"/>
  <c r="T23" i="3"/>
  <c r="T24" i="3"/>
  <c r="T25" i="3"/>
  <c r="S25" i="3"/>
  <c r="S16" i="3"/>
  <c r="S17" i="3"/>
  <c r="S18" i="3"/>
  <c r="S20" i="3"/>
  <c r="S21" i="3"/>
  <c r="S23" i="3"/>
  <c r="S24" i="3"/>
  <c r="R17" i="3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H27" i="2" s="1"/>
  <c r="E15" i="2"/>
  <c r="I27" i="2" s="1"/>
  <c r="F15" i="2"/>
  <c r="J27" i="2" s="1"/>
  <c r="C16" i="2"/>
  <c r="G28" i="2" s="1"/>
  <c r="D16" i="2"/>
  <c r="H28" i="2" s="1"/>
  <c r="E16" i="2"/>
  <c r="I28" i="2" s="1"/>
  <c r="F16" i="2"/>
  <c r="J28" i="2" s="1"/>
  <c r="C17" i="2"/>
  <c r="G29" i="2" s="1"/>
  <c r="D17" i="2"/>
  <c r="H29" i="2" s="1"/>
  <c r="E17" i="2"/>
  <c r="I29" i="2" s="1"/>
  <c r="F17" i="2"/>
  <c r="C18" i="2"/>
  <c r="G30" i="2" s="1"/>
  <c r="D18" i="2"/>
  <c r="E18" i="2"/>
  <c r="I30" i="2" s="1"/>
  <c r="F18" i="2"/>
  <c r="J30" i="2" s="1"/>
  <c r="C19" i="2"/>
  <c r="G31" i="2" s="1"/>
  <c r="D19" i="2"/>
  <c r="H31" i="2" s="1"/>
  <c r="E19" i="2"/>
  <c r="I31" i="2" s="1"/>
  <c r="F19" i="2"/>
  <c r="C20" i="2"/>
  <c r="D20" i="2"/>
  <c r="E20" i="2"/>
  <c r="F20" i="2"/>
  <c r="J32" i="2" s="1"/>
  <c r="C21" i="2"/>
  <c r="G33" i="2" s="1"/>
  <c r="D21" i="2"/>
  <c r="H33" i="2" s="1"/>
  <c r="E21" i="2"/>
  <c r="I33" i="2" s="1"/>
  <c r="F21" i="2"/>
  <c r="C22" i="2"/>
  <c r="D22" i="2"/>
  <c r="E22" i="2"/>
  <c r="F22" i="2"/>
  <c r="J34" i="2" s="1"/>
  <c r="C23" i="2"/>
  <c r="D23" i="2"/>
  <c r="H35" i="2" s="1"/>
  <c r="E23" i="2"/>
  <c r="I35" i="2" s="1"/>
  <c r="F23" i="2"/>
  <c r="J35" i="2" s="1"/>
  <c r="C24" i="2"/>
  <c r="D24" i="2"/>
  <c r="E24" i="2"/>
  <c r="F24" i="2"/>
  <c r="J36" i="2" s="1"/>
  <c r="C25" i="2"/>
  <c r="D25" i="2"/>
  <c r="E25" i="2"/>
  <c r="F25" i="2"/>
  <c r="D3" i="2"/>
  <c r="E3" i="2"/>
  <c r="F3" i="2"/>
  <c r="C3" i="2"/>
  <c r="Q18" i="3"/>
  <c r="R18" i="3"/>
  <c r="Q20" i="3"/>
  <c r="R20" i="3"/>
  <c r="Q21" i="3"/>
  <c r="R21" i="3"/>
  <c r="Q23" i="3"/>
  <c r="Q24" i="3"/>
  <c r="R24" i="3"/>
  <c r="R25" i="3"/>
  <c r="R16" i="3"/>
  <c r="Q16" i="3"/>
  <c r="C18" i="1"/>
  <c r="G30" i="1" s="1"/>
  <c r="D18" i="1"/>
  <c r="H30" i="1" s="1"/>
  <c r="E18" i="1"/>
  <c r="I30" i="1" s="1"/>
  <c r="F18" i="1"/>
  <c r="J30" i="1" s="1"/>
  <c r="C19" i="1"/>
  <c r="D19" i="1"/>
  <c r="E19" i="1"/>
  <c r="I31" i="1" s="1"/>
  <c r="F19" i="1"/>
  <c r="J31" i="1" s="1"/>
  <c r="C20" i="1"/>
  <c r="G32" i="1" s="1"/>
  <c r="D20" i="1"/>
  <c r="H32" i="1" s="1"/>
  <c r="E20" i="1"/>
  <c r="I32" i="1" s="1"/>
  <c r="F20" i="1"/>
  <c r="J32" i="1" s="1"/>
  <c r="C21" i="1"/>
  <c r="G33" i="1" s="1"/>
  <c r="D21" i="1"/>
  <c r="H33" i="1" s="1"/>
  <c r="E21" i="1"/>
  <c r="I33" i="1" s="1"/>
  <c r="F21" i="1"/>
  <c r="J33" i="1" s="1"/>
  <c r="C22" i="1"/>
  <c r="G34" i="1" s="1"/>
  <c r="D22" i="1"/>
  <c r="H34" i="1" s="1"/>
  <c r="E22" i="1"/>
  <c r="I34" i="1" s="1"/>
  <c r="F22" i="1"/>
  <c r="J34" i="1" s="1"/>
  <c r="C23" i="1"/>
  <c r="G35" i="1" s="1"/>
  <c r="D23" i="1"/>
  <c r="H35" i="1" s="1"/>
  <c r="E23" i="1"/>
  <c r="I35" i="1" s="1"/>
  <c r="F23" i="1"/>
  <c r="J35" i="1" s="1"/>
  <c r="C24" i="1"/>
  <c r="G36" i="1" s="1"/>
  <c r="D24" i="1"/>
  <c r="H36" i="1" s="1"/>
  <c r="E24" i="1"/>
  <c r="I36" i="1" s="1"/>
  <c r="F24" i="1"/>
  <c r="J36" i="1" s="1"/>
  <c r="C25" i="1"/>
  <c r="D25" i="1"/>
  <c r="E25" i="1"/>
  <c r="F25" i="1"/>
  <c r="C4" i="1"/>
  <c r="D4" i="1"/>
  <c r="E4" i="1"/>
  <c r="F4" i="1"/>
  <c r="C5" i="1"/>
  <c r="K5" i="1" s="1"/>
  <c r="D5" i="1"/>
  <c r="E5" i="1"/>
  <c r="F5" i="1"/>
  <c r="C6" i="1"/>
  <c r="D6" i="1"/>
  <c r="E6" i="1"/>
  <c r="F6" i="1"/>
  <c r="C7" i="1"/>
  <c r="D7" i="1"/>
  <c r="E7" i="1"/>
  <c r="F7" i="1"/>
  <c r="J19" i="1" s="1"/>
  <c r="C8" i="1"/>
  <c r="G20" i="1" s="1"/>
  <c r="D8" i="1"/>
  <c r="E8" i="1"/>
  <c r="F8" i="1"/>
  <c r="C9" i="1"/>
  <c r="K9" i="1" s="1"/>
  <c r="D9" i="1"/>
  <c r="E9" i="1"/>
  <c r="F9" i="1"/>
  <c r="C10" i="1"/>
  <c r="G22" i="1" s="1"/>
  <c r="D10" i="1"/>
  <c r="E10" i="1"/>
  <c r="F10" i="1"/>
  <c r="C11" i="1"/>
  <c r="K11" i="1" s="1"/>
  <c r="D11" i="1"/>
  <c r="E11" i="1"/>
  <c r="F11" i="1"/>
  <c r="C12" i="1"/>
  <c r="D12" i="1"/>
  <c r="E12" i="1"/>
  <c r="F12" i="1"/>
  <c r="C13" i="1"/>
  <c r="K14" i="1" s="1"/>
  <c r="D13" i="1"/>
  <c r="E13" i="1"/>
  <c r="F13" i="1"/>
  <c r="C14" i="1"/>
  <c r="D14" i="1"/>
  <c r="E14" i="1"/>
  <c r="F14" i="1"/>
  <c r="C15" i="1"/>
  <c r="D15" i="1"/>
  <c r="H27" i="1" s="1"/>
  <c r="E15" i="1"/>
  <c r="I27" i="1" s="1"/>
  <c r="F15" i="1"/>
  <c r="J27" i="1" s="1"/>
  <c r="C16" i="1"/>
  <c r="D16" i="1"/>
  <c r="H28" i="1" s="1"/>
  <c r="E16" i="1"/>
  <c r="F16" i="1"/>
  <c r="C17" i="1"/>
  <c r="D17" i="1"/>
  <c r="E17" i="1"/>
  <c r="I29" i="1" s="1"/>
  <c r="F17" i="1"/>
  <c r="D3" i="1"/>
  <c r="E3" i="1"/>
  <c r="F3" i="1"/>
  <c r="C3" i="1"/>
  <c r="M26" i="1" l="1"/>
  <c r="I37" i="1"/>
  <c r="I37" i="2"/>
  <c r="M26" i="2"/>
  <c r="J21" i="2"/>
  <c r="J33" i="2"/>
  <c r="H17" i="1"/>
  <c r="H29" i="1"/>
  <c r="K26" i="1"/>
  <c r="G37" i="1"/>
  <c r="K19" i="1"/>
  <c r="G31" i="1"/>
  <c r="K26" i="2"/>
  <c r="G37" i="2"/>
  <c r="O24" i="2"/>
  <c r="G35" i="2"/>
  <c r="O16" i="2"/>
  <c r="G27" i="2"/>
  <c r="J17" i="1"/>
  <c r="J29" i="1"/>
  <c r="J17" i="2"/>
  <c r="J29" i="2"/>
  <c r="L19" i="1"/>
  <c r="H31" i="1"/>
  <c r="L26" i="2"/>
  <c r="H37" i="2"/>
  <c r="K18" i="1"/>
  <c r="G29" i="1"/>
  <c r="J16" i="1"/>
  <c r="J28" i="1"/>
  <c r="N14" i="1"/>
  <c r="R35" i="1"/>
  <c r="R28" i="1"/>
  <c r="R33" i="1"/>
  <c r="R30" i="1"/>
  <c r="R31" i="1"/>
  <c r="R29" i="1"/>
  <c r="R37" i="1"/>
  <c r="R34" i="1"/>
  <c r="R36" i="1"/>
  <c r="R27" i="1"/>
  <c r="R32" i="1"/>
  <c r="N12" i="1"/>
  <c r="N10" i="1"/>
  <c r="N8" i="1"/>
  <c r="N6" i="1"/>
  <c r="R37" i="2"/>
  <c r="R31" i="2"/>
  <c r="R28" i="2"/>
  <c r="R33" i="2"/>
  <c r="R27" i="2"/>
  <c r="R35" i="2"/>
  <c r="R32" i="2"/>
  <c r="R36" i="2"/>
  <c r="R30" i="2"/>
  <c r="R34" i="2"/>
  <c r="R29" i="2"/>
  <c r="N26" i="2"/>
  <c r="J37" i="2"/>
  <c r="J19" i="2"/>
  <c r="J31" i="2"/>
  <c r="L26" i="1"/>
  <c r="H37" i="1"/>
  <c r="K15" i="1"/>
  <c r="O25" i="1"/>
  <c r="O16" i="1"/>
  <c r="G27" i="1"/>
  <c r="Q31" i="1"/>
  <c r="Q30" i="1"/>
  <c r="Q37" i="1"/>
  <c r="Q29" i="1"/>
  <c r="Q33" i="1"/>
  <c r="Q34" i="1"/>
  <c r="Q27" i="1"/>
  <c r="Q36" i="1"/>
  <c r="Q28" i="1"/>
  <c r="Q32" i="1"/>
  <c r="Q35" i="1"/>
  <c r="I24" i="2"/>
  <c r="I36" i="2"/>
  <c r="I22" i="2"/>
  <c r="I34" i="2"/>
  <c r="I20" i="2"/>
  <c r="I32" i="2"/>
  <c r="Q34" i="2"/>
  <c r="Q29" i="2"/>
  <c r="Q35" i="2"/>
  <c r="Q28" i="2"/>
  <c r="Q30" i="2"/>
  <c r="Q32" i="2"/>
  <c r="Q37" i="2"/>
  <c r="Q36" i="2"/>
  <c r="Q31" i="2"/>
  <c r="Q27" i="2"/>
  <c r="Q33" i="2"/>
  <c r="N26" i="1"/>
  <c r="J37" i="1"/>
  <c r="I16" i="1"/>
  <c r="I28" i="1"/>
  <c r="H24" i="2"/>
  <c r="H36" i="2"/>
  <c r="H22" i="2"/>
  <c r="H34" i="2"/>
  <c r="H20" i="2"/>
  <c r="H32" i="2"/>
  <c r="H18" i="2"/>
  <c r="H30" i="2"/>
  <c r="P29" i="2"/>
  <c r="P37" i="2"/>
  <c r="P31" i="2"/>
  <c r="P30" i="2"/>
  <c r="P27" i="2"/>
  <c r="P36" i="2"/>
  <c r="P33" i="2"/>
  <c r="P28" i="2"/>
  <c r="P35" i="2"/>
  <c r="P32" i="2"/>
  <c r="P34" i="2"/>
  <c r="P27" i="1"/>
  <c r="P36" i="1"/>
  <c r="P29" i="1"/>
  <c r="P28" i="1"/>
  <c r="P31" i="1"/>
  <c r="P33" i="1"/>
  <c r="P35" i="1"/>
  <c r="P32" i="1"/>
  <c r="P34" i="1"/>
  <c r="P30" i="1"/>
  <c r="P37" i="1"/>
  <c r="G16" i="1"/>
  <c r="G28" i="1"/>
  <c r="O31" i="1"/>
  <c r="O32" i="1"/>
  <c r="O35" i="1"/>
  <c r="O30" i="1"/>
  <c r="O27" i="1"/>
  <c r="O34" i="1"/>
  <c r="O33" i="1"/>
  <c r="O37" i="1"/>
  <c r="O36" i="1"/>
  <c r="O28" i="1"/>
  <c r="O29" i="1"/>
  <c r="G24" i="2"/>
  <c r="G36" i="2"/>
  <c r="G22" i="2"/>
  <c r="G34" i="2"/>
  <c r="G20" i="2"/>
  <c r="G32" i="2"/>
  <c r="O33" i="2"/>
  <c r="O29" i="2"/>
  <c r="O36" i="2"/>
  <c r="O30" i="2"/>
  <c r="O28" i="2"/>
  <c r="O37" i="2"/>
  <c r="O34" i="2"/>
  <c r="O32" i="2"/>
  <c r="O31" i="2"/>
  <c r="O35" i="2"/>
  <c r="O27" i="2"/>
  <c r="M14" i="2"/>
  <c r="M12" i="2"/>
  <c r="M10" i="2"/>
  <c r="M6" i="2"/>
  <c r="L16" i="2"/>
  <c r="L14" i="2"/>
  <c r="L12" i="2"/>
  <c r="L10" i="2"/>
  <c r="L8" i="2"/>
  <c r="L6" i="2"/>
  <c r="J23" i="1"/>
  <c r="J21" i="1"/>
  <c r="K12" i="2"/>
  <c r="K8" i="2"/>
  <c r="K6" i="2"/>
  <c r="K24" i="1"/>
  <c r="N23" i="1"/>
  <c r="J25" i="1"/>
  <c r="N21" i="1"/>
  <c r="J25" i="2"/>
  <c r="N4" i="2"/>
  <c r="N7" i="2"/>
  <c r="M12" i="1"/>
  <c r="N9" i="2"/>
  <c r="N13" i="2"/>
  <c r="N11" i="2"/>
  <c r="G16" i="2"/>
  <c r="G18" i="2"/>
  <c r="H25" i="1"/>
  <c r="P17" i="1"/>
  <c r="L14" i="1"/>
  <c r="L12" i="1"/>
  <c r="L10" i="1"/>
  <c r="L9" i="1"/>
  <c r="L7" i="1"/>
  <c r="L23" i="1"/>
  <c r="H23" i="1"/>
  <c r="H19" i="1"/>
  <c r="H15" i="1"/>
  <c r="H21" i="1"/>
  <c r="J23" i="2"/>
  <c r="I18" i="2"/>
  <c r="I16" i="2"/>
  <c r="K7" i="1"/>
  <c r="G24" i="1"/>
  <c r="G18" i="1"/>
  <c r="N4" i="1"/>
  <c r="I24" i="1"/>
  <c r="I20" i="1"/>
  <c r="M4" i="1"/>
  <c r="I18" i="1"/>
  <c r="K5" i="2"/>
  <c r="I22" i="1"/>
  <c r="G21" i="1"/>
  <c r="G17" i="1"/>
  <c r="K13" i="1"/>
  <c r="M16" i="1"/>
  <c r="M13" i="1"/>
  <c r="M9" i="1"/>
  <c r="M7" i="1"/>
  <c r="M5" i="1"/>
  <c r="M25" i="1"/>
  <c r="M24" i="1"/>
  <c r="M21" i="1"/>
  <c r="K25" i="2"/>
  <c r="K23" i="2"/>
  <c r="K21" i="2"/>
  <c r="K19" i="2"/>
  <c r="K17" i="2"/>
  <c r="K13" i="2"/>
  <c r="G25" i="1"/>
  <c r="M17" i="1"/>
  <c r="M11" i="1"/>
  <c r="K6" i="1"/>
  <c r="K25" i="1"/>
  <c r="N14" i="2"/>
  <c r="N12" i="2"/>
  <c r="N10" i="2"/>
  <c r="N8" i="2"/>
  <c r="N6" i="2"/>
  <c r="M20" i="1"/>
  <c r="J24" i="1"/>
  <c r="K17" i="1"/>
  <c r="K12" i="1"/>
  <c r="J22" i="1"/>
  <c r="K23" i="1"/>
  <c r="J18" i="1"/>
  <c r="K22" i="1"/>
  <c r="G23" i="1"/>
  <c r="L16" i="1"/>
  <c r="K10" i="1"/>
  <c r="G19" i="1"/>
  <c r="K21" i="1"/>
  <c r="O24" i="1"/>
  <c r="M25" i="2"/>
  <c r="M23" i="2"/>
  <c r="M21" i="2"/>
  <c r="M19" i="2"/>
  <c r="M17" i="2"/>
  <c r="M13" i="2"/>
  <c r="M11" i="2"/>
  <c r="M9" i="2"/>
  <c r="M7" i="2"/>
  <c r="M5" i="2"/>
  <c r="N16" i="1"/>
  <c r="K16" i="1"/>
  <c r="K20" i="1"/>
  <c r="O17" i="1"/>
  <c r="K8" i="1"/>
  <c r="N25" i="1"/>
  <c r="K4" i="1"/>
  <c r="G15" i="1"/>
  <c r="M8" i="1"/>
  <c r="J20" i="1"/>
  <c r="M8" i="2"/>
  <c r="N19" i="1"/>
  <c r="K4" i="2"/>
  <c r="L4" i="1"/>
  <c r="I21" i="1"/>
  <c r="N18" i="1"/>
  <c r="N13" i="1"/>
  <c r="N11" i="1"/>
  <c r="N9" i="1"/>
  <c r="N7" i="1"/>
  <c r="N5" i="1"/>
  <c r="N24" i="1"/>
  <c r="N22" i="1"/>
  <c r="L25" i="2"/>
  <c r="L23" i="2"/>
  <c r="L21" i="2"/>
  <c r="L19" i="2"/>
  <c r="L17" i="2"/>
  <c r="L13" i="2"/>
  <c r="L11" i="2"/>
  <c r="L9" i="2"/>
  <c r="L7" i="2"/>
  <c r="L5" i="2"/>
  <c r="O18" i="1"/>
  <c r="K11" i="2"/>
  <c r="K9" i="2"/>
  <c r="K7" i="2"/>
  <c r="O22" i="1"/>
  <c r="I19" i="1"/>
  <c r="H15" i="2"/>
  <c r="O19" i="2"/>
  <c r="G25" i="2"/>
  <c r="K10" i="2"/>
  <c r="I23" i="1"/>
  <c r="N24" i="2"/>
  <c r="N22" i="2"/>
  <c r="N20" i="2"/>
  <c r="N18" i="2"/>
  <c r="N16" i="2"/>
  <c r="G21" i="2"/>
  <c r="H17" i="2"/>
  <c r="K20" i="2"/>
  <c r="I25" i="1"/>
  <c r="M23" i="1"/>
  <c r="M19" i="1"/>
  <c r="P25" i="1"/>
  <c r="M4" i="2"/>
  <c r="O21" i="2"/>
  <c r="O25" i="2"/>
  <c r="M14" i="1"/>
  <c r="L4" i="2"/>
  <c r="K22" i="2"/>
  <c r="M10" i="1"/>
  <c r="M6" i="1"/>
  <c r="K16" i="2"/>
  <c r="K14" i="2"/>
  <c r="O17" i="2"/>
  <c r="G23" i="2"/>
  <c r="H24" i="1"/>
  <c r="H20" i="1"/>
  <c r="H18" i="1"/>
  <c r="R25" i="2"/>
  <c r="N5" i="2"/>
  <c r="K18" i="2"/>
  <c r="O23" i="2"/>
  <c r="I17" i="1"/>
  <c r="Q16" i="2"/>
  <c r="G19" i="2"/>
  <c r="K24" i="2"/>
  <c r="R16" i="2"/>
  <c r="L11" i="1"/>
  <c r="L6" i="1"/>
  <c r="M22" i="1"/>
  <c r="Q24" i="1"/>
  <c r="N15" i="2"/>
  <c r="N17" i="2"/>
  <c r="J18" i="2"/>
  <c r="R18" i="2"/>
  <c r="N19" i="2"/>
  <c r="J20" i="2"/>
  <c r="R20" i="2"/>
  <c r="N21" i="2"/>
  <c r="J22" i="2"/>
  <c r="R22" i="2"/>
  <c r="N23" i="2"/>
  <c r="J24" i="2"/>
  <c r="R24" i="2"/>
  <c r="N25" i="2"/>
  <c r="H16" i="2"/>
  <c r="L13" i="1"/>
  <c r="L8" i="1"/>
  <c r="L5" i="1"/>
  <c r="L25" i="1"/>
  <c r="P23" i="1"/>
  <c r="I15" i="2"/>
  <c r="J16" i="2"/>
  <c r="G17" i="2"/>
  <c r="P17" i="2"/>
  <c r="L18" i="2"/>
  <c r="H19" i="2"/>
  <c r="P19" i="2"/>
  <c r="L20" i="2"/>
  <c r="H21" i="2"/>
  <c r="P21" i="2"/>
  <c r="L22" i="2"/>
  <c r="H23" i="2"/>
  <c r="P23" i="2"/>
  <c r="L24" i="2"/>
  <c r="H25" i="2"/>
  <c r="P25" i="2"/>
  <c r="L18" i="1"/>
  <c r="P21" i="1"/>
  <c r="R21" i="1"/>
  <c r="I17" i="2"/>
  <c r="Q17" i="2"/>
  <c r="M18" i="2"/>
  <c r="I19" i="2"/>
  <c r="Q19" i="2"/>
  <c r="M20" i="2"/>
  <c r="I21" i="2"/>
  <c r="Q21" i="2"/>
  <c r="M22" i="2"/>
  <c r="I23" i="2"/>
  <c r="Q23" i="2"/>
  <c r="M24" i="2"/>
  <c r="I25" i="2"/>
  <c r="Q25" i="2"/>
  <c r="L21" i="1"/>
  <c r="P20" i="1"/>
  <c r="Q19" i="1"/>
  <c r="J15" i="2"/>
  <c r="R17" i="2"/>
  <c r="R19" i="2"/>
  <c r="R21" i="2"/>
  <c r="R23" i="2"/>
  <c r="L15" i="1"/>
  <c r="L17" i="1"/>
  <c r="P16" i="1"/>
  <c r="P19" i="1"/>
  <c r="L24" i="1"/>
  <c r="L22" i="1"/>
  <c r="P22" i="1"/>
  <c r="K15" i="2"/>
  <c r="M16" i="2"/>
  <c r="O18" i="2"/>
  <c r="O20" i="2"/>
  <c r="O22" i="2"/>
  <c r="G15" i="2"/>
  <c r="H22" i="1"/>
  <c r="P18" i="1"/>
  <c r="L15" i="2"/>
  <c r="P18" i="2"/>
  <c r="P20" i="2"/>
  <c r="P22" i="2"/>
  <c r="P24" i="2"/>
  <c r="H16" i="1"/>
  <c r="M15" i="2"/>
  <c r="P16" i="2"/>
  <c r="Q18" i="2"/>
  <c r="Q20" i="2"/>
  <c r="Q22" i="2"/>
  <c r="Q24" i="2"/>
  <c r="R24" i="1"/>
  <c r="N20" i="1"/>
  <c r="P24" i="1"/>
  <c r="O23" i="1"/>
  <c r="L20" i="1"/>
  <c r="R18" i="1"/>
  <c r="Q16" i="1"/>
  <c r="R23" i="1"/>
  <c r="Q18" i="1"/>
  <c r="Q21" i="1"/>
  <c r="Q23" i="1"/>
  <c r="R20" i="1"/>
  <c r="R16" i="1"/>
  <c r="N17" i="1"/>
  <c r="N15" i="1"/>
  <c r="R25" i="1"/>
  <c r="Q20" i="1"/>
  <c r="R17" i="1"/>
  <c r="M18" i="1"/>
  <c r="Q25" i="1"/>
  <c r="R22" i="1"/>
  <c r="I15" i="1"/>
  <c r="Q17" i="1"/>
  <c r="Q22" i="1"/>
  <c r="R19" i="1"/>
  <c r="J15" i="1"/>
  <c r="M15" i="1"/>
  <c r="O19" i="1"/>
  <c r="O20" i="1"/>
  <c r="O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Merliin Laos</author>
  </authors>
  <commentList>
    <comment ref="F2" authorId="0" shapeId="0" xr:uid="{0607B716-5F4F-4D22-AC17-8C8BF9243767}">
      <text>
        <r>
          <rPr>
            <b/>
            <sz val="9"/>
            <color indexed="81"/>
            <rFont val="Segoe UI"/>
            <family val="2"/>
            <charset val="186"/>
          </rPr>
          <t>Merliin Laos:</t>
        </r>
        <r>
          <rPr>
            <sz val="9"/>
            <color indexed="81"/>
            <rFont val="Segoe UI"/>
            <family val="2"/>
            <charset val="186"/>
          </rPr>
          <t xml:space="preserve">
MTA hinnangul 80% on sellest müügist väärkasutus</t>
        </r>
      </text>
    </comment>
  </commentList>
</comments>
</file>

<file path=xl/sharedStrings.xml><?xml version="1.0" encoding="utf-8"?>
<sst xmlns="http://schemas.openxmlformats.org/spreadsheetml/2006/main" count="2274" uniqueCount="58">
  <si>
    <t>Müük tanklatest</t>
  </si>
  <si>
    <t>Hulgimüük lõpptarbijale</t>
  </si>
  <si>
    <t>aasta</t>
  </si>
  <si>
    <t>kuu</t>
  </si>
  <si>
    <t>B95 jaemüük, ltr</t>
  </si>
  <si>
    <t>B98 jaemüük, ltr</t>
  </si>
  <si>
    <t>DK jaemüük, ltr</t>
  </si>
  <si>
    <t>EDK jaemüük, ltr</t>
  </si>
  <si>
    <t>B95 hulgi, ltr</t>
  </si>
  <si>
    <t>B98 hulgi, ltr</t>
  </si>
  <si>
    <t>DK hulgi, ltr</t>
  </si>
  <si>
    <t>EDK hulgi, ltr</t>
  </si>
  <si>
    <t>2019</t>
  </si>
  <si>
    <t>Kasv v.e.a</t>
  </si>
  <si>
    <t>Kasv v.e kuu</t>
  </si>
  <si>
    <t>Kasv v.e.a kokku</t>
  </si>
  <si>
    <t>Bensiin</t>
  </si>
  <si>
    <t xml:space="preserve">Diisel </t>
  </si>
  <si>
    <t>BENSIIN</t>
  </si>
  <si>
    <t>DIISEL</t>
  </si>
  <si>
    <t>kasv v.e.a</t>
  </si>
  <si>
    <t xml:space="preserve">kumul kasv </t>
  </si>
  <si>
    <t>Jaemüük</t>
  </si>
  <si>
    <t>Diisel</t>
  </si>
  <si>
    <t>Hulgimüük</t>
  </si>
  <si>
    <t>SLAIDILE mln l</t>
  </si>
  <si>
    <t>Ida-Virumaa</t>
  </si>
  <si>
    <t>Jõgevamaa</t>
  </si>
  <si>
    <t>Tartumaa</t>
  </si>
  <si>
    <t>Hiiumaa</t>
  </si>
  <si>
    <t>Järvamaa</t>
  </si>
  <si>
    <t>Lääne-Virumaa</t>
  </si>
  <si>
    <t>Läänemaa</t>
  </si>
  <si>
    <t>Pärnumaa</t>
  </si>
  <si>
    <t>Põlvamaa</t>
  </si>
  <si>
    <t>Raplamaa</t>
  </si>
  <si>
    <t>Saaremaa</t>
  </si>
  <si>
    <t>Valgamaa</t>
  </si>
  <si>
    <t>Viljandimaa</t>
  </si>
  <si>
    <t>Võrumaa</t>
  </si>
  <si>
    <t>B_95</t>
  </si>
  <si>
    <t>B_98</t>
  </si>
  <si>
    <t>DK</t>
  </si>
  <si>
    <t>EDK</t>
  </si>
  <si>
    <t xml:space="preserve">aasta </t>
  </si>
  <si>
    <t>kütus</t>
  </si>
  <si>
    <t>Kasvud</t>
  </si>
  <si>
    <t>Harjumaa</t>
  </si>
  <si>
    <t>kokku</t>
  </si>
  <si>
    <t>Lõuna-Eesti</t>
  </si>
  <si>
    <t>Muu</t>
  </si>
  <si>
    <t>Maakond</t>
  </si>
  <si>
    <t>kuupäev</t>
  </si>
  <si>
    <t>liitrid</t>
  </si>
  <si>
    <t xml:space="preserve">kasv v.e.a </t>
  </si>
  <si>
    <t xml:space="preserve">Bensiini kasv v.e.a. </t>
  </si>
  <si>
    <t xml:space="preserve">Bensiin </t>
  </si>
  <si>
    <t>Diislikütus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</si>
</sst>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.0"/>
  </numFmts>
  <fonts count="9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86"/>
      <scheme val="minor"/>
    </font>
    <font>
      <sz val="9"/>
      <color indexed="81"/>
      <name val="Segoe UI"/>
      <family val="2"/>
      <charset val="186"/>
    </font>
    <font>
      <b/>
      <sz val="9"/>
      <color indexed="81"/>
      <name val="Segoe UI"/>
      <family val="2"/>
      <charset val="186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179">
    <xf numFmtId="0" fontId="0" fillId="0" borderId="0" xfId="0"/>
    <xf numFmtId="164" fontId="0" fillId="0" borderId="0" xfId="1" applyNumberFormat="1" applyFont="1"/>
    <xf numFmtId="0" fontId="2" fillId="3" borderId="1" xfId="0" applyFont="1" applyFill="1" applyBorder="1"/>
    <xf numFmtId="0" fontId="4" fillId="4" borderId="1" xfId="0" applyFont="1" applyFill="1" applyBorder="1"/>
    <xf numFmtId="0" fontId="2" fillId="5" borderId="1" xfId="0" applyFont="1" applyFill="1" applyBorder="1"/>
    <xf numFmtId="0" fontId="2" fillId="2" borderId="6" xfId="0" applyFont="1" applyFill="1" applyBorder="1"/>
    <xf numFmtId="3" fontId="0" fillId="2" borderId="7" xfId="0" applyNumberFormat="1" applyFill="1" applyBorder="1"/>
    <xf numFmtId="0" fontId="2" fillId="3" borderId="6" xfId="0" applyFont="1" applyFill="1" applyBorder="1"/>
    <xf numFmtId="3" fontId="0" fillId="3" borderId="7" xfId="0" applyNumberFormat="1" applyFill="1" applyBorder="1"/>
    <xf numFmtId="164" fontId="0" fillId="3" borderId="7" xfId="1" applyNumberFormat="1" applyFont="1" applyFill="1" applyBorder="1"/>
    <xf numFmtId="0" fontId="4" fillId="4" borderId="6" xfId="0" applyFont="1" applyFill="1" applyBorder="1"/>
    <xf numFmtId="164" fontId="3" fillId="4" borderId="7" xfId="1" applyNumberFormat="1" applyFont="1" applyFill="1" applyBorder="1"/>
    <xf numFmtId="0" fontId="2" fillId="5" borderId="6" xfId="0" applyFont="1" applyFill="1" applyBorder="1"/>
    <xf numFmtId="164" fontId="0" fillId="5" borderId="7" xfId="1" applyNumberFormat="1" applyFont="1" applyFill="1" applyBorder="1"/>
    <xf numFmtId="0" fontId="2" fillId="0" borderId="11" xfId="0" applyFont="1" applyBorder="1"/>
    <xf numFmtId="0" fontId="2" fillId="5" borderId="12" xfId="0" applyFont="1" applyFill="1" applyBorder="1"/>
    <xf numFmtId="3" fontId="0" fillId="2" borderId="0" xfId="0" applyNumberFormat="1" applyFill="1" applyBorder="1"/>
    <xf numFmtId="3" fontId="0" fillId="3" borderId="0" xfId="0" applyNumberFormat="1" applyFill="1" applyBorder="1"/>
    <xf numFmtId="164" fontId="3" fillId="4" borderId="0" xfId="1" applyNumberFormat="1" applyFont="1" applyFill="1" applyBorder="1"/>
    <xf numFmtId="164" fontId="0" fillId="5" borderId="0" xfId="1" applyNumberFormat="1" applyFont="1" applyFill="1" applyBorder="1"/>
    <xf numFmtId="164" fontId="0" fillId="5" borderId="14" xfId="1" applyNumberFormat="1" applyFont="1" applyFill="1" applyBorder="1"/>
    <xf numFmtId="164" fontId="0" fillId="3" borderId="0" xfId="1" applyNumberFormat="1" applyFont="1" applyFill="1" applyBorder="1"/>
    <xf numFmtId="164" fontId="0" fillId="3" borderId="16" xfId="1" applyNumberFormat="1" applyFont="1" applyFill="1" applyBorder="1"/>
    <xf numFmtId="164" fontId="0" fillId="3" borderId="17" xfId="1" applyNumberFormat="1" applyFont="1" applyFill="1" applyBorder="1"/>
    <xf numFmtId="164" fontId="3" fillId="4" borderId="16" xfId="1" applyNumberFormat="1" applyFont="1" applyFill="1" applyBorder="1"/>
    <xf numFmtId="164" fontId="3" fillId="4" borderId="17" xfId="1" applyNumberFormat="1" applyFont="1" applyFill="1" applyBorder="1"/>
    <xf numFmtId="164" fontId="0" fillId="5" borderId="16" xfId="1" applyNumberFormat="1" applyFont="1" applyFill="1" applyBorder="1"/>
    <xf numFmtId="164" fontId="0" fillId="5" borderId="17" xfId="1" applyNumberFormat="1" applyFont="1" applyFill="1" applyBorder="1"/>
    <xf numFmtId="164" fontId="0" fillId="5" borderId="18" xfId="1" applyNumberFormat="1" applyFont="1" applyFill="1" applyBorder="1"/>
    <xf numFmtId="3" fontId="0" fillId="3" borderId="20" xfId="0" applyNumberFormat="1" applyFill="1" applyBorder="1"/>
    <xf numFmtId="3" fontId="0" fillId="3" borderId="21" xfId="0" applyNumberFormat="1" applyFill="1" applyBorder="1"/>
    <xf numFmtId="3" fontId="3" fillId="4" borderId="20" xfId="0" applyNumberFormat="1" applyFont="1" applyFill="1" applyBorder="1"/>
    <xf numFmtId="3" fontId="3" fillId="4" borderId="21" xfId="0" applyNumberFormat="1" applyFont="1" applyFill="1" applyBorder="1"/>
    <xf numFmtId="3" fontId="0" fillId="5" borderId="20" xfId="0" applyNumberFormat="1" applyFill="1" applyBorder="1"/>
    <xf numFmtId="3" fontId="0" fillId="5" borderId="21" xfId="0" applyNumberFormat="1" applyFill="1" applyBorder="1"/>
    <xf numFmtId="3" fontId="0" fillId="5" borderId="22" xfId="0" applyNumberFormat="1" applyFill="1" applyBorder="1"/>
    <xf numFmtId="3" fontId="0" fillId="2" borderId="2" xfId="0" applyNumberFormat="1" applyFill="1" applyBorder="1"/>
    <xf numFmtId="3" fontId="0" fillId="2" borderId="24" xfId="0" applyNumberFormat="1" applyFill="1" applyBorder="1"/>
    <xf numFmtId="3" fontId="0" fillId="3" borderId="2" xfId="0" applyNumberFormat="1" applyFill="1" applyBorder="1"/>
    <xf numFmtId="3" fontId="0" fillId="3" borderId="24" xfId="0" applyNumberFormat="1" applyFill="1" applyBorder="1"/>
    <xf numFmtId="164" fontId="3" fillId="4" borderId="2" xfId="1" applyNumberFormat="1" applyFont="1" applyFill="1" applyBorder="1"/>
    <xf numFmtId="164" fontId="3" fillId="4" borderId="24" xfId="1" applyNumberFormat="1" applyFont="1" applyFill="1" applyBorder="1"/>
    <xf numFmtId="164" fontId="0" fillId="5" borderId="2" xfId="1" applyNumberFormat="1" applyFont="1" applyFill="1" applyBorder="1"/>
    <xf numFmtId="164" fontId="0" fillId="5" borderId="24" xfId="1" applyNumberFormat="1" applyFont="1" applyFill="1" applyBorder="1"/>
    <xf numFmtId="164" fontId="0" fillId="5" borderId="25" xfId="1" applyNumberFormat="1" applyFont="1" applyFill="1" applyBorder="1"/>
    <xf numFmtId="0" fontId="2" fillId="0" borderId="3" xfId="0" applyFont="1" applyBorder="1"/>
    <xf numFmtId="0" fontId="2" fillId="0" borderId="26" xfId="0" applyFont="1" applyBorder="1"/>
    <xf numFmtId="0" fontId="2" fillId="0" borderId="4" xfId="0" applyFont="1" applyBorder="1"/>
    <xf numFmtId="0" fontId="2" fillId="0" borderId="27" xfId="0" applyFont="1" applyBorder="1"/>
    <xf numFmtId="0" fontId="2" fillId="0" borderId="28" xfId="0" applyFont="1" applyBorder="1"/>
    <xf numFmtId="0" fontId="2" fillId="2" borderId="31" xfId="0" applyFont="1" applyFill="1" applyBorder="1"/>
    <xf numFmtId="3" fontId="0" fillId="2" borderId="17" xfId="0" applyNumberFormat="1" applyFill="1" applyBorder="1"/>
    <xf numFmtId="3" fontId="0" fillId="2" borderId="16" xfId="0" applyNumberFormat="1" applyFill="1" applyBorder="1"/>
    <xf numFmtId="164" fontId="2" fillId="4" borderId="0" xfId="1" applyNumberFormat="1" applyFont="1" applyFill="1"/>
    <xf numFmtId="0" fontId="2" fillId="6" borderId="30" xfId="0" applyFont="1" applyFill="1" applyBorder="1"/>
    <xf numFmtId="0" fontId="2" fillId="6" borderId="6" xfId="0" applyFont="1" applyFill="1" applyBorder="1"/>
    <xf numFmtId="0" fontId="2" fillId="6" borderId="1" xfId="0" applyFont="1" applyFill="1" applyBorder="1"/>
    <xf numFmtId="3" fontId="0" fillId="6" borderId="26" xfId="0" applyNumberFormat="1" applyFill="1" applyBorder="1"/>
    <xf numFmtId="3" fontId="0" fillId="6" borderId="21" xfId="0" applyNumberFormat="1" applyFill="1" applyBorder="1"/>
    <xf numFmtId="3" fontId="0" fillId="6" borderId="20" xfId="0" applyNumberFormat="1" applyFill="1" applyBorder="1"/>
    <xf numFmtId="3" fontId="0" fillId="6" borderId="4" xfId="0" applyNumberFormat="1" applyFill="1" applyBorder="1"/>
    <xf numFmtId="3" fontId="0" fillId="6" borderId="7" xfId="0" applyNumberFormat="1" applyFill="1" applyBorder="1"/>
    <xf numFmtId="3" fontId="0" fillId="6" borderId="0" xfId="0" applyNumberFormat="1" applyFill="1" applyBorder="1"/>
    <xf numFmtId="3" fontId="0" fillId="6" borderId="27" xfId="0" applyNumberFormat="1" applyFill="1" applyBorder="1"/>
    <xf numFmtId="3" fontId="0" fillId="6" borderId="24" xfId="0" applyNumberFormat="1" applyFill="1" applyBorder="1"/>
    <xf numFmtId="3" fontId="0" fillId="6" borderId="2" xfId="0" applyNumberFormat="1" applyFill="1" applyBorder="1"/>
    <xf numFmtId="3" fontId="0" fillId="6" borderId="5" xfId="0" applyNumberFormat="1" applyFill="1" applyBorder="1"/>
    <xf numFmtId="0" fontId="0" fillId="0" borderId="32" xfId="0" applyBorder="1"/>
    <xf numFmtId="0" fontId="0" fillId="0" borderId="33" xfId="0" applyBorder="1"/>
    <xf numFmtId="0" fontId="0" fillId="0" borderId="11" xfId="0" applyBorder="1"/>
    <xf numFmtId="0" fontId="0" fillId="0" borderId="38" xfId="0" applyBorder="1"/>
    <xf numFmtId="3" fontId="0" fillId="6" borderId="28" xfId="0" applyNumberFormat="1" applyFill="1" applyBorder="1"/>
    <xf numFmtId="3" fontId="0" fillId="6" borderId="17" xfId="0" applyNumberFormat="1" applyFill="1" applyBorder="1"/>
    <xf numFmtId="3" fontId="0" fillId="6" borderId="16" xfId="0" applyNumberFormat="1" applyFill="1" applyBorder="1"/>
    <xf numFmtId="3" fontId="0" fillId="0" borderId="0" xfId="0" applyNumberFormat="1"/>
    <xf numFmtId="0" fontId="2" fillId="0" borderId="0" xfId="0" applyFont="1" applyFill="1"/>
    <xf numFmtId="0" fontId="0" fillId="0" borderId="0" xfId="0" applyFill="1"/>
    <xf numFmtId="164" fontId="2" fillId="4" borderId="4" xfId="1" applyNumberFormat="1" applyFont="1" applyFill="1" applyBorder="1"/>
    <xf numFmtId="0" fontId="2" fillId="4" borderId="40" xfId="0" applyFont="1" applyFill="1" applyBorder="1"/>
    <xf numFmtId="0" fontId="2" fillId="4" borderId="41" xfId="0" applyFont="1" applyFill="1" applyBorder="1"/>
    <xf numFmtId="164" fontId="2" fillId="4" borderId="0" xfId="1" applyNumberFormat="1" applyFont="1" applyFill="1" applyBorder="1"/>
    <xf numFmtId="0" fontId="0" fillId="0" borderId="0" xfId="0" applyBorder="1"/>
    <xf numFmtId="3" fontId="0" fillId="0" borderId="4" xfId="0" applyNumberFormat="1" applyBorder="1"/>
    <xf numFmtId="3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2" fillId="7" borderId="2" xfId="0" applyFont="1" applyFill="1" applyBorder="1"/>
    <xf numFmtId="164" fontId="2" fillId="0" borderId="0" xfId="0" applyNumberFormat="1" applyFont="1"/>
    <xf numFmtId="164" fontId="3" fillId="8" borderId="42" xfId="0" applyNumberFormat="1" applyFont="1" applyFill="1" applyBorder="1"/>
    <xf numFmtId="164" fontId="3" fillId="8" borderId="2" xfId="0" applyNumberFormat="1" applyFont="1" applyFill="1" applyBorder="1"/>
    <xf numFmtId="164" fontId="3" fillId="8" borderId="0" xfId="0" applyNumberFormat="1" applyFont="1" applyFill="1" applyBorder="1"/>
    <xf numFmtId="164" fontId="0" fillId="9" borderId="0" xfId="0" applyNumberFormat="1" applyFont="1" applyFill="1" applyBorder="1"/>
    <xf numFmtId="164" fontId="0" fillId="9" borderId="2" xfId="0" applyNumberFormat="1" applyFont="1" applyFill="1" applyBorder="1"/>
    <xf numFmtId="164" fontId="0" fillId="9" borderId="42" xfId="0" applyNumberFormat="1" applyFont="1" applyFill="1" applyBorder="1"/>
    <xf numFmtId="164" fontId="0" fillId="10" borderId="0" xfId="0" applyNumberFormat="1" applyFont="1" applyFill="1" applyBorder="1"/>
    <xf numFmtId="164" fontId="0" fillId="10" borderId="2" xfId="0" applyNumberFormat="1" applyFont="1" applyFill="1" applyBorder="1"/>
    <xf numFmtId="164" fontId="0" fillId="10" borderId="42" xfId="0" applyNumberFormat="1" applyFont="1" applyFill="1" applyBorder="1"/>
    <xf numFmtId="164" fontId="0" fillId="11" borderId="0" xfId="0" applyNumberFormat="1" applyFont="1" applyFill="1" applyBorder="1"/>
    <xf numFmtId="164" fontId="0" fillId="11" borderId="2" xfId="0" applyNumberFormat="1" applyFont="1" applyFill="1" applyBorder="1"/>
    <xf numFmtId="164" fontId="0" fillId="11" borderId="42" xfId="0" applyNumberFormat="1" applyFont="1" applyFill="1" applyBorder="1"/>
    <xf numFmtId="164" fontId="0" fillId="8" borderId="0" xfId="0" applyNumberFormat="1" applyFont="1" applyFill="1" applyBorder="1"/>
    <xf numFmtId="164" fontId="0" fillId="8" borderId="2" xfId="0" applyNumberFormat="1" applyFont="1" applyFill="1" applyBorder="1"/>
    <xf numFmtId="3" fontId="0" fillId="0" borderId="2" xfId="0" applyNumberFormat="1" applyBorder="1"/>
    <xf numFmtId="3" fontId="0" fillId="0" borderId="0" xfId="1" applyNumberFormat="1" applyFont="1"/>
    <xf numFmtId="164" fontId="0" fillId="8" borderId="42" xfId="0" applyNumberFormat="1" applyFont="1" applyFill="1" applyBorder="1"/>
    <xf numFmtId="164" fontId="3" fillId="11" borderId="2" xfId="0" applyNumberFormat="1" applyFont="1" applyFill="1" applyBorder="1"/>
    <xf numFmtId="9" fontId="0" fillId="0" borderId="0" xfId="1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43" xfId="0" applyBorder="1"/>
    <xf numFmtId="2" fontId="0" fillId="0" borderId="43" xfId="0" applyNumberFormat="1" applyBorder="1"/>
    <xf numFmtId="0" fontId="2" fillId="0" borderId="43" xfId="0" applyFont="1" applyBorder="1" applyAlignment="1">
      <alignment horizontal="center"/>
    </xf>
    <xf numFmtId="17" fontId="0" fillId="0" borderId="0" xfId="0" applyNumberFormat="1"/>
    <xf numFmtId="0" fontId="0" fillId="0" borderId="0" xfId="0" applyAlignment="1">
      <alignment horizontal="center"/>
    </xf>
    <xf numFmtId="9" fontId="0" fillId="0" borderId="0" xfId="1" applyNumberFormat="1" applyFont="1"/>
    <xf numFmtId="3" fontId="3" fillId="0" borderId="0" xfId="0" applyNumberFormat="1" applyFont="1"/>
    <xf numFmtId="3" fontId="3" fillId="0" borderId="4" xfId="0" applyNumberFormat="1" applyFont="1" applyBorder="1"/>
    <xf numFmtId="3" fontId="3" fillId="0" borderId="0" xfId="0" applyNumberFormat="1" applyFont="1" applyBorder="1"/>
    <xf numFmtId="3" fontId="2" fillId="0" borderId="0" xfId="0" applyNumberFormat="1" applyFont="1" applyFill="1"/>
    <xf numFmtId="3" fontId="0" fillId="0" borderId="5" xfId="0" applyNumberFormat="1" applyBorder="1"/>
    <xf numFmtId="3" fontId="0" fillId="0" borderId="7" xfId="0" applyNumberFormat="1" applyBorder="1"/>
    <xf numFmtId="3" fontId="0" fillId="0" borderId="24" xfId="0" applyNumberFormat="1" applyBorder="1"/>
    <xf numFmtId="164" fontId="3" fillId="0" borderId="42" xfId="0" applyNumberFormat="1" applyFont="1" applyFill="1" applyBorder="1"/>
    <xf numFmtId="164" fontId="0" fillId="0" borderId="0" xfId="0" applyNumberFormat="1" applyFont="1" applyFill="1" applyBorder="1"/>
    <xf numFmtId="164" fontId="0" fillId="0" borderId="42" xfId="0" applyNumberFormat="1" applyFont="1" applyFill="1" applyBorder="1"/>
    <xf numFmtId="164" fontId="3" fillId="0" borderId="2" xfId="0" applyNumberFormat="1" applyFont="1" applyFill="1" applyBorder="1"/>
    <xf numFmtId="164" fontId="0" fillId="0" borderId="2" xfId="0" applyNumberFormat="1" applyFont="1" applyFill="1" applyBorder="1"/>
    <xf numFmtId="164" fontId="2" fillId="0" borderId="27" xfId="0" applyNumberFormat="1" applyFont="1" applyBorder="1"/>
    <xf numFmtId="164" fontId="3" fillId="8" borderId="44" xfId="0" applyNumberFormat="1" applyFont="1" applyFill="1" applyBorder="1"/>
    <xf numFmtId="164" fontId="0" fillId="10" borderId="4" xfId="0" applyNumberFormat="1" applyFont="1" applyFill="1" applyBorder="1"/>
    <xf numFmtId="164" fontId="0" fillId="11" borderId="4" xfId="0" applyNumberFormat="1" applyFont="1" applyFill="1" applyBorder="1"/>
    <xf numFmtId="164" fontId="3" fillId="8" borderId="27" xfId="0" applyNumberFormat="1" applyFont="1" applyFill="1" applyBorder="1"/>
    <xf numFmtId="164" fontId="0" fillId="9" borderId="4" xfId="0" applyNumberFormat="1" applyFont="1" applyFill="1" applyBorder="1"/>
    <xf numFmtId="164" fontId="3" fillId="8" borderId="4" xfId="0" applyNumberFormat="1" applyFont="1" applyFill="1" applyBorder="1"/>
    <xf numFmtId="164" fontId="3" fillId="0" borderId="44" xfId="0" applyNumberFormat="1" applyFont="1" applyFill="1" applyBorder="1"/>
    <xf numFmtId="164" fontId="0" fillId="0" borderId="4" xfId="0" applyNumberFormat="1" applyFont="1" applyFill="1" applyBorder="1"/>
    <xf numFmtId="164" fontId="3" fillId="0" borderId="27" xfId="0" applyNumberFormat="1" applyFont="1" applyFill="1" applyBorder="1"/>
    <xf numFmtId="166" fontId="0" fillId="7" borderId="0" xfId="0" applyNumberFormat="1" applyFill="1" applyBorder="1"/>
    <xf numFmtId="3" fontId="0" fillId="0" borderId="27" xfId="0" applyNumberFormat="1" applyBorder="1"/>
    <xf numFmtId="166" fontId="0" fillId="7" borderId="2" xfId="0" applyNumberFormat="1" applyFill="1" applyBorder="1"/>
    <xf numFmtId="164" fontId="2" fillId="4" borderId="2" xfId="1" applyNumberFormat="1" applyFont="1" applyFill="1" applyBorder="1"/>
    <xf numFmtId="164" fontId="2" fillId="4" borderId="27" xfId="1" applyNumberFormat="1" applyFont="1" applyFill="1" applyBorder="1"/>
    <xf numFmtId="165" fontId="0" fillId="7" borderId="0" xfId="0" applyNumberFormat="1" applyFill="1" applyBorder="1"/>
    <xf numFmtId="165" fontId="0" fillId="7" borderId="2" xfId="0" applyNumberFormat="1" applyFill="1" applyBorder="1"/>
    <xf numFmtId="0" fontId="0" fillId="0" borderId="0" xfId="0" applyAlignment="1">
      <alignment horizontal="right"/>
    </xf>
    <xf numFmtId="0" fontId="2" fillId="7" borderId="39" xfId="0" applyFont="1" applyFill="1" applyBorder="1"/>
    <xf numFmtId="165" fontId="0" fillId="7" borderId="32" xfId="0" applyNumberFormat="1" applyFill="1" applyBorder="1"/>
    <xf numFmtId="165" fontId="0" fillId="7" borderId="39" xfId="0" applyNumberFormat="1" applyFill="1" applyBorder="1"/>
    <xf numFmtId="166" fontId="0" fillId="7" borderId="32" xfId="0" applyNumberFormat="1" applyFill="1" applyBorder="1"/>
    <xf numFmtId="166" fontId="0" fillId="7" borderId="39" xfId="0" applyNumberFormat="1" applyFill="1" applyBorder="1"/>
    <xf numFmtId="0" fontId="2" fillId="4" borderId="27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6" borderId="2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34" xfId="0" applyFont="1" applyFill="1" applyBorder="1" applyAlignment="1">
      <alignment horizontal="center"/>
    </xf>
    <xf numFmtId="166" fontId="0" fillId="0" borderId="0" xfId="0" applyNumberFormat="1"/>
    <xf numFmtId="165" fontId="0" fillId="0" borderId="0" xfId="0" applyNumberFormat="1"/>
  </cellXfs>
  <cellStyles count="3">
    <cellStyle name="Normaallaad" xfId="0" builtinId="0"/>
    <cellStyle name="Normaallaad 2" xfId="2" xr:uid="{820F9A6C-C959-4876-A602-75A10B4E0ED0}"/>
    <cellStyle name="Prot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DC0A7-9139-4013-A581-1BF6EE0BD412}">
  <dimension ref="A1:T40"/>
  <sheetViews>
    <sheetView tabSelected="1" topLeftCell="F22" workbookViewId="0">
      <selection activeCell="L28" sqref="L28"/>
    </sheetView>
  </sheetViews>
  <sheetFormatPr defaultRowHeight="14.5" x14ac:dyDescent="0.35"/>
  <cols>
    <col min="3" max="4" width="14.81640625" bestFit="1" customWidth="1"/>
    <col min="5" max="5" width="14.1796875" bestFit="1" customWidth="1"/>
    <col min="6" max="6" width="15.1796875" bestFit="1" customWidth="1"/>
    <col min="7" max="7" width="14.26953125" customWidth="1"/>
    <col min="8" max="8" width="11.54296875" bestFit="1" customWidth="1"/>
    <col min="9" max="9" width="10.81640625" bestFit="1" customWidth="1"/>
    <col min="10" max="10" width="13.81640625" bestFit="1" customWidth="1"/>
    <col min="11" max="11" width="11.7265625" customWidth="1"/>
    <col min="12" max="12" width="10.26953125" bestFit="1" customWidth="1"/>
    <col min="14" max="14" width="10.7265625" bestFit="1" customWidth="1"/>
    <col min="15" max="15" width="9.1796875" bestFit="1" customWidth="1"/>
    <col min="16" max="16" width="10.7265625" bestFit="1" customWidth="1"/>
  </cols>
  <sheetData>
    <row r="1" spans="1:20" x14ac:dyDescent="0.35">
      <c r="A1" s="81"/>
      <c r="B1" s="81"/>
      <c r="C1" s="157" t="s">
        <v>0</v>
      </c>
      <c r="D1" s="157"/>
      <c r="E1" s="157"/>
      <c r="F1" s="157"/>
      <c r="G1" s="156" t="s">
        <v>1</v>
      </c>
      <c r="H1" s="157"/>
      <c r="I1" s="157"/>
      <c r="J1" s="157"/>
      <c r="K1" s="154" t="s">
        <v>25</v>
      </c>
      <c r="L1" s="155"/>
    </row>
    <row r="2" spans="1:20" x14ac:dyDescent="0.35">
      <c r="A2" s="84" t="s">
        <v>2</v>
      </c>
      <c r="B2" s="84" t="s">
        <v>3</v>
      </c>
      <c r="C2" s="84" t="s">
        <v>4</v>
      </c>
      <c r="D2" s="84" t="s">
        <v>5</v>
      </c>
      <c r="E2" s="84" t="s">
        <v>6</v>
      </c>
      <c r="F2" s="84" t="s">
        <v>7</v>
      </c>
      <c r="G2" s="85" t="s">
        <v>8</v>
      </c>
      <c r="H2" s="84" t="s">
        <v>9</v>
      </c>
      <c r="I2" s="84" t="s">
        <v>10</v>
      </c>
      <c r="J2" s="84" t="s">
        <v>11</v>
      </c>
      <c r="K2" s="86" t="s">
        <v>18</v>
      </c>
      <c r="L2" s="146" t="s">
        <v>19</v>
      </c>
      <c r="M2" s="75"/>
      <c r="N2" s="119"/>
      <c r="O2" s="75"/>
      <c r="P2" s="75"/>
      <c r="Q2" s="76"/>
    </row>
    <row r="3" spans="1:20" x14ac:dyDescent="0.35">
      <c r="A3" s="145" t="s">
        <v>12</v>
      </c>
      <c r="B3">
        <v>2</v>
      </c>
      <c r="C3" s="74">
        <v>16593009.385999998</v>
      </c>
      <c r="D3" s="74">
        <v>3131580.9610000006</v>
      </c>
      <c r="E3" s="74">
        <v>43447014.316999994</v>
      </c>
      <c r="F3" s="74">
        <v>777450.42200000025</v>
      </c>
      <c r="G3" s="82">
        <v>52324.35</v>
      </c>
      <c r="H3" s="83">
        <v>8036</v>
      </c>
      <c r="I3" s="83">
        <v>12990059.849999998</v>
      </c>
      <c r="J3" s="83">
        <v>2056132.2</v>
      </c>
      <c r="K3" s="143">
        <f t="shared" ref="K3:K13" si="0">(C3+D3+G3+H3)/1000000</f>
        <v>19.784950696999999</v>
      </c>
      <c r="L3" s="147">
        <f t="shared" ref="L3:L13" si="1">(E3+I3)/1000000</f>
        <v>56.437074166999999</v>
      </c>
      <c r="M3" s="75"/>
      <c r="N3" s="119"/>
      <c r="O3" s="75"/>
      <c r="P3" s="75"/>
      <c r="Q3" s="76"/>
    </row>
    <row r="4" spans="1:20" x14ac:dyDescent="0.35">
      <c r="B4">
        <v>3</v>
      </c>
      <c r="C4" s="74">
        <v>19561117.316999998</v>
      </c>
      <c r="D4" s="74">
        <v>3893187.7290000007</v>
      </c>
      <c r="E4" s="74">
        <v>46816973.929000005</v>
      </c>
      <c r="F4" s="74">
        <v>828493.63299999968</v>
      </c>
      <c r="G4" s="82">
        <v>58377.06</v>
      </c>
      <c r="H4" s="83">
        <v>8992</v>
      </c>
      <c r="I4" s="83">
        <v>13525865.509999998</v>
      </c>
      <c r="J4" s="83">
        <v>4326852.6100000003</v>
      </c>
      <c r="K4" s="143">
        <f t="shared" si="0"/>
        <v>23.521674105999999</v>
      </c>
      <c r="L4" s="147">
        <f t="shared" si="1"/>
        <v>60.342839439000002</v>
      </c>
      <c r="M4" s="75"/>
      <c r="N4" s="119"/>
      <c r="O4" s="75"/>
      <c r="P4" s="75"/>
      <c r="Q4" s="76"/>
    </row>
    <row r="5" spans="1:20" x14ac:dyDescent="0.35">
      <c r="B5">
        <v>4</v>
      </c>
      <c r="C5" s="74">
        <v>15531570.549000001</v>
      </c>
      <c r="D5" s="74">
        <v>7567958.0929999985</v>
      </c>
      <c r="E5" s="74">
        <v>46753758.034999967</v>
      </c>
      <c r="F5" s="74">
        <v>1212793.7690000001</v>
      </c>
      <c r="G5" s="82">
        <v>49753.47</v>
      </c>
      <c r="H5" s="83">
        <v>20324</v>
      </c>
      <c r="I5" s="83">
        <v>12948019.83</v>
      </c>
      <c r="J5" s="83">
        <v>7935094.6799999997</v>
      </c>
      <c r="K5" s="143">
        <f t="shared" si="0"/>
        <v>23.169606111999997</v>
      </c>
      <c r="L5" s="147">
        <f t="shared" si="1"/>
        <v>59.701777864999961</v>
      </c>
      <c r="M5" s="75"/>
      <c r="N5" s="119"/>
      <c r="O5" s="75"/>
      <c r="P5" s="75"/>
      <c r="Q5" s="76"/>
    </row>
    <row r="6" spans="1:20" x14ac:dyDescent="0.35">
      <c r="B6">
        <v>5</v>
      </c>
      <c r="C6" s="74">
        <v>15851024.726000002</v>
      </c>
      <c r="D6" s="74">
        <v>10517444.698999999</v>
      </c>
      <c r="E6" s="74">
        <v>51377385.978999995</v>
      </c>
      <c r="F6" s="74">
        <v>1010425.5609999998</v>
      </c>
      <c r="G6" s="82">
        <v>40814.39</v>
      </c>
      <c r="H6" s="83">
        <v>33865</v>
      </c>
      <c r="I6" s="83">
        <v>13531991.529999999</v>
      </c>
      <c r="J6" s="83">
        <v>5685335</v>
      </c>
      <c r="K6" s="143">
        <f t="shared" si="0"/>
        <v>26.443148815000001</v>
      </c>
      <c r="L6" s="147">
        <f>(E6+I6)/1000000</f>
        <v>64.909377508999995</v>
      </c>
      <c r="M6" s="75"/>
      <c r="N6" s="119"/>
      <c r="O6" s="75"/>
      <c r="P6" s="75"/>
      <c r="Q6" s="76"/>
    </row>
    <row r="7" spans="1:20" x14ac:dyDescent="0.35">
      <c r="B7">
        <v>6</v>
      </c>
      <c r="C7" s="74">
        <v>16499208.377</v>
      </c>
      <c r="D7" s="74">
        <v>11693666.311000001</v>
      </c>
      <c r="E7" s="74">
        <v>49043788.215999998</v>
      </c>
      <c r="F7" s="74">
        <v>1044557.7690000002</v>
      </c>
      <c r="G7" s="82">
        <v>58708.74</v>
      </c>
      <c r="H7" s="83">
        <v>29049.83</v>
      </c>
      <c r="I7" s="83">
        <v>11664261.169999996</v>
      </c>
      <c r="J7" s="83">
        <v>5455963.4400000004</v>
      </c>
      <c r="K7" s="143">
        <f t="shared" si="0"/>
        <v>28.280633257999998</v>
      </c>
      <c r="L7" s="147">
        <f t="shared" si="1"/>
        <v>60.708049385999992</v>
      </c>
      <c r="M7" s="75"/>
      <c r="N7" s="119"/>
      <c r="O7" s="75"/>
      <c r="P7" s="75"/>
      <c r="Q7" s="76"/>
    </row>
    <row r="8" spans="1:20" x14ac:dyDescent="0.35">
      <c r="B8">
        <v>7</v>
      </c>
      <c r="C8" s="74">
        <v>16614060.489999996</v>
      </c>
      <c r="D8" s="74">
        <v>11507986.271999998</v>
      </c>
      <c r="E8" s="74">
        <v>52464647.846000016</v>
      </c>
      <c r="F8" s="74">
        <v>1172163.7129999998</v>
      </c>
      <c r="G8" s="82">
        <v>37929.11</v>
      </c>
      <c r="H8" s="83">
        <v>32574.38</v>
      </c>
      <c r="I8" s="83">
        <v>12872591.940000001</v>
      </c>
      <c r="J8" s="83">
        <v>8346721.2300000004</v>
      </c>
      <c r="K8" s="143">
        <f t="shared" si="0"/>
        <v>28.192550251999993</v>
      </c>
      <c r="L8" s="147">
        <f t="shared" si="1"/>
        <v>65.337239786000012</v>
      </c>
      <c r="M8" s="75"/>
      <c r="N8" s="119"/>
      <c r="O8" s="75"/>
      <c r="P8" s="75"/>
      <c r="Q8" s="76"/>
    </row>
    <row r="9" spans="1:20" x14ac:dyDescent="0.35">
      <c r="B9">
        <v>8</v>
      </c>
      <c r="C9" s="74">
        <v>16346580.088000001</v>
      </c>
      <c r="D9" s="74">
        <v>11494217.424000001</v>
      </c>
      <c r="E9" s="74">
        <v>52753882.442999996</v>
      </c>
      <c r="F9" s="74">
        <v>1361794.6110000003</v>
      </c>
      <c r="G9" s="82">
        <v>34526.759999999995</v>
      </c>
      <c r="H9" s="83">
        <v>43977.72</v>
      </c>
      <c r="I9" s="83">
        <v>12188022.640000001</v>
      </c>
      <c r="J9" s="83">
        <v>13906717.27</v>
      </c>
      <c r="K9" s="143">
        <f t="shared" si="0"/>
        <v>27.919301992000001</v>
      </c>
      <c r="L9" s="147">
        <f t="shared" si="1"/>
        <v>64.941905082999995</v>
      </c>
      <c r="M9" s="75"/>
      <c r="N9" s="119"/>
      <c r="O9" s="75"/>
      <c r="P9" s="75"/>
      <c r="Q9" s="76"/>
    </row>
    <row r="10" spans="1:20" x14ac:dyDescent="0.35">
      <c r="A10" s="81"/>
      <c r="B10" s="81">
        <v>9</v>
      </c>
      <c r="C10" s="83">
        <v>14091273.569000002</v>
      </c>
      <c r="D10" s="83">
        <v>10009428.403000003</v>
      </c>
      <c r="E10" s="83">
        <v>50145826.313999996</v>
      </c>
      <c r="F10" s="83">
        <v>1050620.5959999997</v>
      </c>
      <c r="G10" s="82">
        <v>29313.14</v>
      </c>
      <c r="H10" s="83">
        <v>36391.9</v>
      </c>
      <c r="I10" s="83">
        <v>12740963.26</v>
      </c>
      <c r="J10" s="83">
        <v>8512790.0199999996</v>
      </c>
      <c r="K10" s="143">
        <f t="shared" si="0"/>
        <v>24.166407012000001</v>
      </c>
      <c r="L10" s="147">
        <f t="shared" si="1"/>
        <v>62.886789573999991</v>
      </c>
      <c r="M10" s="75"/>
      <c r="N10" s="119"/>
      <c r="O10" s="75"/>
      <c r="P10" s="75"/>
      <c r="Q10" s="76"/>
    </row>
    <row r="11" spans="1:20" x14ac:dyDescent="0.35">
      <c r="A11" s="81"/>
      <c r="B11" s="81">
        <v>10</v>
      </c>
      <c r="C11" s="83">
        <v>13904988.601</v>
      </c>
      <c r="D11" s="83">
        <v>9268099.4809999987</v>
      </c>
      <c r="E11" s="83">
        <v>50550885.735999994</v>
      </c>
      <c r="F11" s="83">
        <v>938655.61299999978</v>
      </c>
      <c r="G11" s="82">
        <v>23997.52</v>
      </c>
      <c r="H11" s="83">
        <v>26325</v>
      </c>
      <c r="I11" s="83">
        <v>13082613.390000002</v>
      </c>
      <c r="J11" s="83">
        <v>5142223.9000000004</v>
      </c>
      <c r="K11" s="143">
        <f t="shared" si="0"/>
        <v>23.223410601999998</v>
      </c>
      <c r="L11" s="147">
        <f t="shared" si="1"/>
        <v>63.633499125999997</v>
      </c>
      <c r="M11" s="75"/>
      <c r="N11" s="119"/>
      <c r="O11" s="75"/>
      <c r="P11" s="75"/>
      <c r="Q11" s="76"/>
    </row>
    <row r="12" spans="1:20" x14ac:dyDescent="0.35">
      <c r="A12" s="81"/>
      <c r="B12" s="81">
        <v>11</v>
      </c>
      <c r="C12" s="83">
        <v>13286470.134</v>
      </c>
      <c r="D12" s="83">
        <v>8717047.9419999998</v>
      </c>
      <c r="E12" s="83">
        <v>47149262.309</v>
      </c>
      <c r="F12" s="83">
        <v>779470.07900000038</v>
      </c>
      <c r="G12" s="82">
        <v>28791.05</v>
      </c>
      <c r="H12" s="83">
        <v>17112.169999999998</v>
      </c>
      <c r="I12" s="83">
        <v>13366422.529999997</v>
      </c>
      <c r="J12" s="83">
        <v>3695525.15</v>
      </c>
      <c r="K12" s="143">
        <f t="shared" si="0"/>
        <v>22.049421295999998</v>
      </c>
      <c r="L12" s="147">
        <f t="shared" si="1"/>
        <v>60.515684839000002</v>
      </c>
      <c r="M12" s="75"/>
      <c r="N12" s="119"/>
      <c r="O12" s="75"/>
      <c r="P12" s="75"/>
      <c r="Q12" s="76"/>
    </row>
    <row r="13" spans="1:20" x14ac:dyDescent="0.35">
      <c r="A13" s="84"/>
      <c r="B13" s="84">
        <v>12</v>
      </c>
      <c r="C13" s="102">
        <v>13416930.330000002</v>
      </c>
      <c r="D13" s="102">
        <v>8568539.3859999981</v>
      </c>
      <c r="E13" s="102">
        <v>42869637.230999999</v>
      </c>
      <c r="F13" s="102">
        <v>763326.66699999978</v>
      </c>
      <c r="G13" s="139">
        <v>26519.42</v>
      </c>
      <c r="H13" s="102">
        <v>36647</v>
      </c>
      <c r="I13" s="102">
        <v>11433664.190000001</v>
      </c>
      <c r="J13" s="102">
        <v>2639507.34</v>
      </c>
      <c r="K13" s="144">
        <f t="shared" si="0"/>
        <v>22.048636135999999</v>
      </c>
      <c r="L13" s="148">
        <f t="shared" si="1"/>
        <v>54.303301421</v>
      </c>
      <c r="M13" s="152" t="s">
        <v>16</v>
      </c>
      <c r="N13" s="153"/>
      <c r="O13" s="151" t="s">
        <v>17</v>
      </c>
      <c r="P13" s="152"/>
      <c r="Q13" s="151" t="s">
        <v>22</v>
      </c>
      <c r="R13" s="153"/>
      <c r="S13" s="151" t="s">
        <v>24</v>
      </c>
      <c r="T13" s="152"/>
    </row>
    <row r="14" spans="1:20" x14ac:dyDescent="0.35">
      <c r="A14">
        <v>2020</v>
      </c>
      <c r="B14">
        <v>1</v>
      </c>
      <c r="C14" s="74">
        <v>12550852.275</v>
      </c>
      <c r="D14" s="74">
        <v>7687557.8589999992</v>
      </c>
      <c r="E14" s="74">
        <v>42740232.944999993</v>
      </c>
      <c r="F14" s="74">
        <v>730751.02899999998</v>
      </c>
      <c r="G14" s="82">
        <v>23416.381000000001</v>
      </c>
      <c r="H14" s="83">
        <v>22113</v>
      </c>
      <c r="I14" s="83">
        <v>12560564.140000001</v>
      </c>
      <c r="J14" s="83">
        <v>2312518.7200000002</v>
      </c>
      <c r="K14" s="143">
        <f>(C14+D14+G14+H14)/1000000</f>
        <v>20.283939515</v>
      </c>
      <c r="L14" s="147">
        <f>(E14+I14)/1000000</f>
        <v>55.300797084999992</v>
      </c>
      <c r="M14" s="78" t="s">
        <v>20</v>
      </c>
      <c r="N14" s="78" t="s">
        <v>21</v>
      </c>
      <c r="O14" s="79" t="s">
        <v>20</v>
      </c>
      <c r="P14" s="78" t="s">
        <v>21</v>
      </c>
      <c r="Q14" s="79" t="s">
        <v>16</v>
      </c>
      <c r="R14" s="78" t="s">
        <v>23</v>
      </c>
      <c r="S14" s="79" t="s">
        <v>16</v>
      </c>
      <c r="T14" s="78" t="s">
        <v>23</v>
      </c>
    </row>
    <row r="15" spans="1:20" x14ac:dyDescent="0.35">
      <c r="B15">
        <v>2</v>
      </c>
      <c r="C15" s="74">
        <v>12214148.410999998</v>
      </c>
      <c r="D15" s="74">
        <v>8149565.209999999</v>
      </c>
      <c r="E15" s="74">
        <v>44329843.557000004</v>
      </c>
      <c r="F15" s="74">
        <v>713801.152</v>
      </c>
      <c r="G15" s="82">
        <v>22109.131999999998</v>
      </c>
      <c r="H15" s="83">
        <v>36309</v>
      </c>
      <c r="I15" s="83">
        <v>10868194.800000001</v>
      </c>
      <c r="J15" s="83">
        <v>2289880.2599999998</v>
      </c>
      <c r="K15" s="143">
        <f t="shared" ref="K15:K17" si="2">(C15+D15+G15+H15)/1000000</f>
        <v>20.422131752999999</v>
      </c>
      <c r="L15" s="147">
        <f>(E15+I15)/1000000</f>
        <v>55.198038357000009</v>
      </c>
      <c r="M15" s="53">
        <f>K15/K3-1</f>
        <v>3.2205339591602655E-2</v>
      </c>
      <c r="N15" s="53"/>
      <c r="O15" s="77">
        <f t="shared" ref="O15:O20" si="3">L15/L3-1</f>
        <v>-2.1954288529090316E-2</v>
      </c>
      <c r="P15" s="53"/>
      <c r="Q15" s="77">
        <f t="shared" ref="Q15:Q27" si="4">(C15+D15)/(C3+D3)-1</f>
        <v>3.2402359833912042E-2</v>
      </c>
      <c r="R15" s="53">
        <f t="shared" ref="R15:R27" si="5">E15/E3-1</f>
        <v>2.031967567572468E-2</v>
      </c>
      <c r="S15" s="77">
        <f t="shared" ref="S15:S25" si="6">(G15+H15)/(G3+H3)-1</f>
        <v>-3.2177050000538499E-2</v>
      </c>
      <c r="T15" s="80">
        <f t="shared" ref="T15:T25" si="7">I15/I3-1</f>
        <v>-0.16334528666548043</v>
      </c>
    </row>
    <row r="16" spans="1:20" x14ac:dyDescent="0.35">
      <c r="B16">
        <v>3</v>
      </c>
      <c r="C16" s="74">
        <v>11002801.183</v>
      </c>
      <c r="D16" s="74">
        <v>8008551.2570000011</v>
      </c>
      <c r="E16" s="74">
        <v>44440519.01700002</v>
      </c>
      <c r="F16" s="74">
        <v>842307.01100000006</v>
      </c>
      <c r="G16" s="82">
        <v>16827</v>
      </c>
      <c r="H16" s="83">
        <v>34626.21</v>
      </c>
      <c r="I16" s="83">
        <v>12543306.1</v>
      </c>
      <c r="J16" s="83">
        <v>6645329.0599999996</v>
      </c>
      <c r="K16" s="143">
        <f t="shared" si="2"/>
        <v>19.062805650000001</v>
      </c>
      <c r="L16" s="147">
        <f t="shared" ref="L16:L17" si="8">(E16+I16)/1000000</f>
        <v>56.983825117000023</v>
      </c>
      <c r="M16" s="53">
        <f>K16/K4-1</f>
        <v>-0.18956424767668267</v>
      </c>
      <c r="N16" s="53">
        <f>SUM(K15:K16)/SUM(K3:K4)-1</f>
        <v>-8.8247177363386942E-2</v>
      </c>
      <c r="O16" s="77">
        <f>L16/L4-1</f>
        <v>-5.5665499887448511E-2</v>
      </c>
      <c r="P16" s="53">
        <f>SUM(L15:L16)/SUM(L3:L4)-1</f>
        <v>-3.9373638753606E-2</v>
      </c>
      <c r="Q16" s="77">
        <f t="shared" si="4"/>
        <v>-0.18943015353838932</v>
      </c>
      <c r="R16" s="53">
        <f t="shared" si="5"/>
        <v>-5.07605407304621E-2</v>
      </c>
      <c r="S16" s="77">
        <f t="shared" si="6"/>
        <v>-0.23624865776663651</v>
      </c>
      <c r="T16" s="80">
        <f t="shared" si="7"/>
        <v>-7.2642997172607471E-2</v>
      </c>
    </row>
    <row r="17" spans="1:20" x14ac:dyDescent="0.35">
      <c r="B17">
        <v>4</v>
      </c>
      <c r="C17" s="74">
        <v>9113940.1979999989</v>
      </c>
      <c r="D17" s="74">
        <v>7253871.7799999993</v>
      </c>
      <c r="E17" s="74">
        <v>41292933.778999999</v>
      </c>
      <c r="F17" s="74">
        <v>980859.60999999964</v>
      </c>
      <c r="G17" s="82">
        <v>14687</v>
      </c>
      <c r="H17" s="83">
        <v>27181.01</v>
      </c>
      <c r="I17" s="83">
        <v>10840353.800000001</v>
      </c>
      <c r="J17" s="83">
        <v>7813098.9500000002</v>
      </c>
      <c r="K17" s="143">
        <f t="shared" si="2"/>
        <v>16.409679987999997</v>
      </c>
      <c r="L17" s="147">
        <f t="shared" si="8"/>
        <v>52.133287578999997</v>
      </c>
      <c r="M17" s="53">
        <f>K17/K5-1</f>
        <v>-0.29175835322029497</v>
      </c>
      <c r="N17" s="53">
        <f>SUM(K15:K17)/SUM(K3:K5)-1</f>
        <v>-0.15917890317112304</v>
      </c>
      <c r="O17" s="77">
        <f>L17/L5-1</f>
        <v>-0.12677160641872565</v>
      </c>
      <c r="P17" s="53">
        <f>SUM(L15:L17)/SUM(L3:L5)-1</f>
        <v>-6.8939391483559098E-2</v>
      </c>
      <c r="Q17" s="77">
        <f t="shared" si="4"/>
        <v>-0.2914222523034633</v>
      </c>
      <c r="R17" s="53">
        <f t="shared" si="5"/>
        <v>-0.11679968596132917</v>
      </c>
      <c r="S17" s="77">
        <f t="shared" si="6"/>
        <v>-0.40254678144059719</v>
      </c>
      <c r="T17" s="80">
        <f t="shared" si="7"/>
        <v>-0.16277902394902333</v>
      </c>
    </row>
    <row r="18" spans="1:20" x14ac:dyDescent="0.35">
      <c r="B18">
        <v>5</v>
      </c>
      <c r="C18" s="74">
        <v>12504440.352000004</v>
      </c>
      <c r="D18" s="74">
        <v>11277778.181000002</v>
      </c>
      <c r="E18" s="74">
        <v>52344189.890000008</v>
      </c>
      <c r="F18" s="74">
        <v>1009557.1140000002</v>
      </c>
      <c r="G18" s="82">
        <v>10002</v>
      </c>
      <c r="H18" s="83">
        <v>34478.47</v>
      </c>
      <c r="I18" s="83">
        <v>12831570.284999998</v>
      </c>
      <c r="J18" s="83">
        <v>9831144.5899999999</v>
      </c>
      <c r="K18" s="143">
        <f t="shared" ref="K18:K25" si="9">(C18+D18+G18+H18)/1000000</f>
        <v>23.826699003000005</v>
      </c>
      <c r="L18" s="147">
        <f>(E18+I18)/1000000</f>
        <v>65.175760175000008</v>
      </c>
      <c r="M18" s="53">
        <f>K18/K6-1</f>
        <v>-9.8946227255499952E-2</v>
      </c>
      <c r="N18" s="53">
        <f>SUM(K15:K18)/SUM(K3:K6)-1</f>
        <v>-0.1420377899029267</v>
      </c>
      <c r="O18" s="77">
        <f t="shared" si="3"/>
        <v>4.1039165097997987E-3</v>
      </c>
      <c r="P18" s="53">
        <f>SUM(L15:L18)/SUM(L3:L6)-1</f>
        <v>-4.9298252011908184E-2</v>
      </c>
      <c r="Q18" s="77">
        <f t="shared" si="4"/>
        <v>-9.8081191225606879E-2</v>
      </c>
      <c r="R18" s="53">
        <f t="shared" si="5"/>
        <v>1.8817693671592917E-2</v>
      </c>
      <c r="S18" s="77">
        <f t="shared" si="6"/>
        <v>-0.40438091419868316</v>
      </c>
      <c r="T18" s="80">
        <f t="shared" si="7"/>
        <v>-5.1760396350174265E-2</v>
      </c>
    </row>
    <row r="19" spans="1:20" x14ac:dyDescent="0.35">
      <c r="B19">
        <v>6</v>
      </c>
      <c r="C19" s="74">
        <v>14217887.044</v>
      </c>
      <c r="D19" s="74">
        <v>12707468.173</v>
      </c>
      <c r="E19" s="74">
        <v>53213388.328000002</v>
      </c>
      <c r="F19" s="74">
        <v>795191.94000000006</v>
      </c>
      <c r="G19" s="82">
        <v>21885</v>
      </c>
      <c r="H19" s="83">
        <v>52116.33</v>
      </c>
      <c r="I19" s="83">
        <v>10686407.939999998</v>
      </c>
      <c r="J19" s="83">
        <v>5778751.0499999998</v>
      </c>
      <c r="K19" s="138">
        <f t="shared" si="9"/>
        <v>26.999356546999998</v>
      </c>
      <c r="L19" s="149">
        <f t="shared" ref="L19:L25" si="10">(E19+I19)/1000000</f>
        <v>63.899796267999996</v>
      </c>
      <c r="M19" s="53">
        <f>K19/K7-1</f>
        <v>-4.530579988471628E-2</v>
      </c>
      <c r="N19" s="53">
        <f>SUM(K15:K19)/SUM(K3:K7)-1</f>
        <v>-0.11946648923571979</v>
      </c>
      <c r="O19" s="77">
        <f t="shared" si="3"/>
        <v>5.2575348974003733E-2</v>
      </c>
      <c r="P19" s="53">
        <f>SUM(L15:L19)/SUM(L3:L7)-1</f>
        <v>-2.8826336591454504E-2</v>
      </c>
      <c r="Q19" s="77">
        <f>(C19+D19)/(C7+D7)-1</f>
        <v>-4.4958858755170028E-2</v>
      </c>
      <c r="R19" s="53">
        <f>E19/E7-1</f>
        <v>8.5017904686239598E-2</v>
      </c>
      <c r="S19" s="77">
        <f>(G19+H19)/(G7+H7)-1</f>
        <v>-0.15676235380772507</v>
      </c>
      <c r="T19" s="80">
        <f>I19/I7-1</f>
        <v>-8.3833276342868301E-2</v>
      </c>
    </row>
    <row r="20" spans="1:20" x14ac:dyDescent="0.35">
      <c r="B20">
        <v>7</v>
      </c>
      <c r="C20" s="74">
        <v>15397952.936999999</v>
      </c>
      <c r="D20" s="74">
        <v>13390925.619000001</v>
      </c>
      <c r="E20" s="74">
        <v>58672466.396000005</v>
      </c>
      <c r="F20" s="74">
        <v>1394980.2330000007</v>
      </c>
      <c r="G20" s="82">
        <v>35179</v>
      </c>
      <c r="H20" s="83">
        <v>48126.95</v>
      </c>
      <c r="I20" s="83">
        <v>10908351.259999998</v>
      </c>
      <c r="J20" s="83">
        <v>8205562.3739999998</v>
      </c>
      <c r="K20" s="138">
        <f t="shared" si="9"/>
        <v>28.872184506</v>
      </c>
      <c r="L20" s="149">
        <f t="shared" si="10"/>
        <v>69.580817656000008</v>
      </c>
      <c r="M20" s="53">
        <f t="shared" ref="M20:M25" si="11">K20/K8-1</f>
        <v>2.4106873905520354E-2</v>
      </c>
      <c r="N20" s="53">
        <f>SUM(K15:K20)/SUM(K3:K8)-1</f>
        <v>-9.2372106708087487E-2</v>
      </c>
      <c r="O20" s="77">
        <f t="shared" si="3"/>
        <v>6.4948839037263451E-2</v>
      </c>
      <c r="P20" s="53">
        <f>SUM(L15:L20)/SUM(L3:L8)-1</f>
        <v>-1.2151309746415873E-2</v>
      </c>
      <c r="Q20" s="77">
        <f t="shared" si="4"/>
        <v>2.3712064759847662E-2</v>
      </c>
      <c r="R20" s="53">
        <f t="shared" si="5"/>
        <v>0.11832383909679245</v>
      </c>
      <c r="S20" s="77">
        <f t="shared" si="6"/>
        <v>0.18158618814472849</v>
      </c>
      <c r="T20" s="80">
        <f t="shared" si="7"/>
        <v>-0.15259092257064144</v>
      </c>
    </row>
    <row r="21" spans="1:20" x14ac:dyDescent="0.35">
      <c r="B21">
        <v>8</v>
      </c>
      <c r="C21" s="116">
        <v>14733840.688000001</v>
      </c>
      <c r="D21" s="116">
        <v>13837673.058000002</v>
      </c>
      <c r="E21" s="116">
        <v>59595684.168000013</v>
      </c>
      <c r="F21" s="116">
        <v>1623912.6909999994</v>
      </c>
      <c r="G21" s="117">
        <v>18107</v>
      </c>
      <c r="H21" s="118">
        <v>50964.91</v>
      </c>
      <c r="I21" s="118">
        <v>10827191.890000001</v>
      </c>
      <c r="J21" s="118">
        <v>14565850.449999999</v>
      </c>
      <c r="K21" s="138">
        <f t="shared" si="9"/>
        <v>28.640585656000003</v>
      </c>
      <c r="L21" s="149">
        <f t="shared" si="10"/>
        <v>70.422876058000014</v>
      </c>
      <c r="M21" s="53">
        <f>K21/K9-1</f>
        <v>2.5834587992446201E-2</v>
      </c>
      <c r="N21" s="53">
        <f>SUM(K15:K21)/SUM(K3:K9)-1</f>
        <v>-7.3759430097291023E-2</v>
      </c>
      <c r="O21" s="77">
        <f>L21/L9-1</f>
        <v>8.4398062668395335E-2</v>
      </c>
      <c r="P21" s="53">
        <f>SUM(L15:L21)/SUM(L3:L9)-1</f>
        <v>2.35011345713243E-3</v>
      </c>
      <c r="Q21" s="77">
        <f t="shared" si="4"/>
        <v>2.6246239307083252E-2</v>
      </c>
      <c r="R21" s="53">
        <f t="shared" si="5"/>
        <v>0.12969285686968179</v>
      </c>
      <c r="S21" s="77">
        <f t="shared" si="6"/>
        <v>-0.12015327023374966</v>
      </c>
      <c r="T21" s="80">
        <f>I21/I9-1</f>
        <v>-0.11165311964008628</v>
      </c>
    </row>
    <row r="22" spans="1:20" x14ac:dyDescent="0.35">
      <c r="B22">
        <v>9</v>
      </c>
      <c r="C22" s="116">
        <v>12799297.361000001</v>
      </c>
      <c r="D22" s="116">
        <v>11971566.662000002</v>
      </c>
      <c r="E22" s="116">
        <v>58533124.410000011</v>
      </c>
      <c r="F22" s="116">
        <v>1686125.6700000009</v>
      </c>
      <c r="G22" s="117">
        <v>17519</v>
      </c>
      <c r="H22" s="118">
        <v>48154.3</v>
      </c>
      <c r="I22" s="118">
        <v>11011521.109999999</v>
      </c>
      <c r="J22" s="118">
        <v>11249685.34</v>
      </c>
      <c r="K22" s="138">
        <f t="shared" si="9"/>
        <v>24.836537323000002</v>
      </c>
      <c r="L22" s="149">
        <f t="shared" si="10"/>
        <v>69.544645520000017</v>
      </c>
      <c r="M22" s="53">
        <f>K22/K10-1</f>
        <v>2.7729828048796978E-2</v>
      </c>
      <c r="N22" s="53">
        <f>SUM(K15:K22)/SUM(K3:K10)-1</f>
        <v>-6.1586252849006651E-2</v>
      </c>
      <c r="O22" s="77">
        <f>L22/L10-1</f>
        <v>0.10587050143759691</v>
      </c>
      <c r="P22" s="53">
        <f>SUM(L15:L22)/SUM(L3:L10)-1</f>
        <v>1.549472121538864E-2</v>
      </c>
      <c r="Q22" s="77">
        <f>(C22+D22)/(C10+D10)-1</f>
        <v>2.7806744043330722E-2</v>
      </c>
      <c r="R22" s="53">
        <f>E22/E10-1</f>
        <v>0.16725814913251114</v>
      </c>
      <c r="S22" s="77">
        <f>(G22+H22)/(G10+H10)-1</f>
        <v>-4.8306796556252252E-4</v>
      </c>
      <c r="T22" s="80">
        <f>I22/I10-1</f>
        <v>-0.1357387282819934</v>
      </c>
    </row>
    <row r="23" spans="1:20" x14ac:dyDescent="0.35">
      <c r="A23" s="81"/>
      <c r="B23" s="81">
        <v>10</v>
      </c>
      <c r="C23" s="118">
        <v>12487769.421</v>
      </c>
      <c r="D23" s="118">
        <v>11509312.535</v>
      </c>
      <c r="E23" s="118">
        <v>58115563.232999995</v>
      </c>
      <c r="F23" s="118">
        <v>1456221.3839999996</v>
      </c>
      <c r="G23" s="117">
        <v>9550</v>
      </c>
      <c r="H23" s="118">
        <v>33308.25</v>
      </c>
      <c r="I23" s="118">
        <v>10919956.439999998</v>
      </c>
      <c r="J23" s="118">
        <v>6371401.7599999998</v>
      </c>
      <c r="K23" s="138">
        <f t="shared" si="9"/>
        <v>24.039940206000001</v>
      </c>
      <c r="L23" s="149">
        <f t="shared" si="10"/>
        <v>69.035519672999996</v>
      </c>
      <c r="M23" s="80">
        <f>K23/K11-1</f>
        <v>3.5159762620296853E-2</v>
      </c>
      <c r="N23" s="80">
        <f>SUM(K15:K23)/SUM(K3:K11)-1</f>
        <v>-5.1587340455943154E-2</v>
      </c>
      <c r="O23" s="77">
        <f t="shared" ref="O23:O26" si="12">L23/L11-1</f>
        <v>8.4892715648144934E-2</v>
      </c>
      <c r="P23" s="80">
        <f>SUM(L15:L23)/SUM(L3:L11)-1</f>
        <v>2.339604284664687E-2</v>
      </c>
      <c r="Q23" s="77">
        <f t="shared" si="4"/>
        <v>3.5558224742607836E-2</v>
      </c>
      <c r="R23" s="80">
        <f>E23/E11-1</f>
        <v>0.1496448061564386</v>
      </c>
      <c r="S23" s="77">
        <f t="shared" si="6"/>
        <v>-0.14832862106269729</v>
      </c>
      <c r="T23" s="80">
        <f t="shared" si="7"/>
        <v>-0.16530771685518753</v>
      </c>
    </row>
    <row r="24" spans="1:20" x14ac:dyDescent="0.35">
      <c r="A24" s="81"/>
      <c r="B24" s="81">
        <v>11</v>
      </c>
      <c r="C24" s="83">
        <v>11505266.767999999</v>
      </c>
      <c r="D24" s="83">
        <v>10137938.463000003</v>
      </c>
      <c r="E24" s="83">
        <v>55134097.793999992</v>
      </c>
      <c r="F24" s="83">
        <v>1269519.9670000006</v>
      </c>
      <c r="G24" s="82">
        <v>19287</v>
      </c>
      <c r="H24" s="83">
        <v>36003.5</v>
      </c>
      <c r="I24" s="83">
        <v>11115474.34</v>
      </c>
      <c r="J24" s="83">
        <v>4421244.29</v>
      </c>
      <c r="K24" s="138">
        <f t="shared" si="9"/>
        <v>21.698495731000001</v>
      </c>
      <c r="L24" s="149">
        <f t="shared" si="10"/>
        <v>66.24957213399999</v>
      </c>
      <c r="M24" s="80">
        <f>K24/K12-1</f>
        <v>-1.5915409311157647E-2</v>
      </c>
      <c r="N24" s="80">
        <f>SUM(K15:K24)/SUM(K3:K12)-1</f>
        <v>-4.8399733895930996E-2</v>
      </c>
      <c r="O24" s="77">
        <f>L24/L12-1</f>
        <v>9.4750432226864856E-2</v>
      </c>
      <c r="P24" s="80">
        <f>SUM(L15:L24)/SUM(L3:L12)-1</f>
        <v>3.0367241574822179E-2</v>
      </c>
      <c r="Q24" s="77">
        <f t="shared" si="4"/>
        <v>-1.6375237984920243E-2</v>
      </c>
      <c r="R24" s="80">
        <f t="shared" si="5"/>
        <v>0.16935228875205155</v>
      </c>
      <c r="S24" s="77">
        <f t="shared" si="6"/>
        <v>0.20450155784278312</v>
      </c>
      <c r="T24" s="80">
        <f t="shared" si="7"/>
        <v>-0.16840318978005542</v>
      </c>
    </row>
    <row r="25" spans="1:20" x14ac:dyDescent="0.35">
      <c r="A25" s="84"/>
      <c r="B25" s="84">
        <v>12</v>
      </c>
      <c r="C25" s="102">
        <v>11226069.758000003</v>
      </c>
      <c r="D25" s="102">
        <v>9939264.0529999994</v>
      </c>
      <c r="E25" s="102">
        <v>52385096.072999999</v>
      </c>
      <c r="F25" s="102">
        <v>1217120.8630000001</v>
      </c>
      <c r="G25" s="139">
        <v>9572</v>
      </c>
      <c r="H25" s="102">
        <v>23355</v>
      </c>
      <c r="I25" s="102">
        <v>11224629.460000001</v>
      </c>
      <c r="J25" s="102">
        <v>4551625.5</v>
      </c>
      <c r="K25" s="140">
        <f t="shared" si="9"/>
        <v>21.198260811000004</v>
      </c>
      <c r="L25" s="150">
        <f t="shared" si="10"/>
        <v>63.609725533000002</v>
      </c>
      <c r="M25" s="141">
        <f t="shared" si="11"/>
        <v>-3.8568159942171665E-2</v>
      </c>
      <c r="N25" s="141">
        <f>SUM(K15:K25)/SUM(K3:K13)-1</f>
        <v>-4.7593286700236437E-2</v>
      </c>
      <c r="O25" s="142">
        <f t="shared" si="12"/>
        <v>0.17137860624439027</v>
      </c>
      <c r="P25" s="141">
        <f>SUM(L15:L25)/SUM(L3:L13)-1</f>
        <v>4.1733106652275032E-2</v>
      </c>
      <c r="Q25" s="142">
        <f t="shared" si="4"/>
        <v>-3.730354254851953E-2</v>
      </c>
      <c r="R25" s="141">
        <f t="shared" si="5"/>
        <v>0.22196266300847434</v>
      </c>
      <c r="S25" s="142">
        <f t="shared" si="6"/>
        <v>-0.47872619660889437</v>
      </c>
      <c r="T25" s="141">
        <f t="shared" si="7"/>
        <v>-1.8282391937208042E-2</v>
      </c>
    </row>
    <row r="26" spans="1:20" x14ac:dyDescent="0.35">
      <c r="A26">
        <v>2021</v>
      </c>
      <c r="B26">
        <v>1</v>
      </c>
      <c r="C26" s="74">
        <v>10477637.148</v>
      </c>
      <c r="D26" s="74">
        <v>9093741.3579999991</v>
      </c>
      <c r="E26" s="74">
        <v>52932149.805000015</v>
      </c>
      <c r="F26" s="74">
        <v>618853.51100000017</v>
      </c>
      <c r="G26" s="82">
        <v>14038.83</v>
      </c>
      <c r="H26" s="83">
        <v>30837.77</v>
      </c>
      <c r="I26" s="83">
        <v>11268550.74</v>
      </c>
      <c r="J26" s="83">
        <v>3963060.52</v>
      </c>
      <c r="K26" s="138">
        <f t="shared" ref="K26:K37" si="13">(C26+D26+G26+H26)/1000000</f>
        <v>19.616255105999993</v>
      </c>
      <c r="L26" s="149">
        <f t="shared" ref="L26:L37" si="14">(E26+I26)/1000000</f>
        <v>64.200700545000018</v>
      </c>
      <c r="M26" s="53">
        <f>K26/K14-1</f>
        <v>-3.2916900018670092E-2</v>
      </c>
      <c r="N26" s="53">
        <f>SUM(K26)/SUM(K14)-1</f>
        <v>-3.2916900018670092E-2</v>
      </c>
      <c r="O26" s="77">
        <f t="shared" si="12"/>
        <v>0.16093626003835793</v>
      </c>
      <c r="P26" s="53">
        <f>SUM(L26)/SUM(L14)-1</f>
        <v>0.16093626003835793</v>
      </c>
      <c r="Q26" s="77">
        <f t="shared" si="4"/>
        <v>-3.2958697031216233E-2</v>
      </c>
      <c r="R26" s="53">
        <f t="shared" si="5"/>
        <v>0.23846189310936672</v>
      </c>
      <c r="S26" s="77">
        <f t="shared" ref="S26:S37" si="15">(G26+H26)/(G14+H14)-1</f>
        <v>-1.4337576871515156E-2</v>
      </c>
      <c r="T26" s="80">
        <f t="shared" ref="T26:T37" si="16">I26/I14-1</f>
        <v>-0.10286268877728932</v>
      </c>
    </row>
    <row r="27" spans="1:20" x14ac:dyDescent="0.35">
      <c r="B27">
        <v>2</v>
      </c>
      <c r="C27" s="74">
        <v>10427686.279999997</v>
      </c>
      <c r="D27" s="74">
        <v>8887457.6900000013</v>
      </c>
      <c r="E27" s="74">
        <v>50721508.008000009</v>
      </c>
      <c r="F27" s="74">
        <v>586144.20599999989</v>
      </c>
      <c r="G27" s="82">
        <v>15242.75</v>
      </c>
      <c r="H27" s="83">
        <v>35630.44</v>
      </c>
      <c r="I27" s="83">
        <v>12088616.029999997</v>
      </c>
      <c r="J27" s="83">
        <v>3672991.01</v>
      </c>
      <c r="K27" s="138">
        <f t="shared" si="13"/>
        <v>19.366017159999998</v>
      </c>
      <c r="L27" s="149">
        <f t="shared" si="14"/>
        <v>62.810124038000005</v>
      </c>
      <c r="M27" s="53">
        <f>K27/K15-1</f>
        <v>-5.17142189548776E-2</v>
      </c>
      <c r="N27" s="53">
        <f>SUM(K26:K27)/SUM(K14:K15)-1</f>
        <v>-4.2347466810316425E-2</v>
      </c>
      <c r="O27" s="77">
        <f>L27/L15-1</f>
        <v>0.13790500364828029</v>
      </c>
      <c r="P27" s="53">
        <f>SUM(L26:L27)/SUM(L14:L15)-1</f>
        <v>0.14943134083677312</v>
      </c>
      <c r="Q27" s="77">
        <f t="shared" si="4"/>
        <v>-5.1492064292176454E-2</v>
      </c>
      <c r="R27" s="53">
        <f t="shared" si="5"/>
        <v>0.14418423206888842</v>
      </c>
      <c r="S27" s="77">
        <f t="shared" si="15"/>
        <v>-0.12915411263064691</v>
      </c>
      <c r="T27" s="80">
        <f>I27/I15-1</f>
        <v>0.1122929108705335</v>
      </c>
    </row>
    <row r="28" spans="1:20" x14ac:dyDescent="0.35">
      <c r="B28">
        <v>3</v>
      </c>
      <c r="C28" s="74">
        <v>10178547.306000002</v>
      </c>
      <c r="D28" s="74">
        <v>7860033.824000001</v>
      </c>
      <c r="E28" s="74">
        <v>52639916.504000008</v>
      </c>
      <c r="F28" s="74">
        <v>568561.66799999995</v>
      </c>
      <c r="G28" s="82">
        <v>35154.229999999996</v>
      </c>
      <c r="H28" s="83">
        <v>36399.129999999997</v>
      </c>
      <c r="I28" s="83">
        <v>11521270.630000003</v>
      </c>
      <c r="J28" s="83">
        <v>5016787.17</v>
      </c>
      <c r="K28" s="138">
        <f>(C28+D28+G28+H28)/1000000</f>
        <v>18.110134490000004</v>
      </c>
      <c r="L28" s="149">
        <f t="shared" si="14"/>
        <v>64.161187134000016</v>
      </c>
      <c r="M28" s="53">
        <f t="shared" ref="M28:M37" si="17">K28/K16-1</f>
        <v>-4.9975390689669941E-2</v>
      </c>
      <c r="N28" s="53">
        <f>SUM(K26:K28)/SUM(K14:K16)-1</f>
        <v>-4.4780332173080417E-2</v>
      </c>
      <c r="O28" s="77">
        <f>L28/L16-1</f>
        <v>0.125954373934416</v>
      </c>
      <c r="P28" s="53">
        <f>SUM(L26:L28)/SUM(L14:L16)-1</f>
        <v>0.14144360424495916</v>
      </c>
      <c r="Q28" s="77">
        <f t="shared" ref="Q28:Q37" si="18">(C28+D28)/(C16+D16)-1</f>
        <v>-5.1167917330977586E-2</v>
      </c>
      <c r="R28" s="53">
        <f t="shared" ref="R28:R37" si="19">E28/E16-1</f>
        <v>0.18450273913010418</v>
      </c>
      <c r="S28" s="77">
        <f t="shared" si="15"/>
        <v>0.39064909652867108</v>
      </c>
      <c r="T28" s="80">
        <f t="shared" si="16"/>
        <v>-8.1480549215010911E-2</v>
      </c>
    </row>
    <row r="29" spans="1:20" x14ac:dyDescent="0.35">
      <c r="B29">
        <v>4</v>
      </c>
      <c r="C29" s="74">
        <v>6637663.2149999989</v>
      </c>
      <c r="D29" s="74">
        <v>4988091.2980000004</v>
      </c>
      <c r="E29" s="74">
        <v>29093691.771000005</v>
      </c>
      <c r="F29" s="74">
        <v>384230.48599999998</v>
      </c>
      <c r="G29" s="82">
        <v>22318.5</v>
      </c>
      <c r="H29" s="83">
        <v>25585.53</v>
      </c>
      <c r="I29" s="83">
        <v>9246228.0099999998</v>
      </c>
      <c r="J29" s="83">
        <v>8676647.0700000003</v>
      </c>
      <c r="K29" s="138">
        <f t="shared" si="13"/>
        <v>11.673658543</v>
      </c>
      <c r="L29" s="149">
        <f t="shared" si="14"/>
        <v>38.339919781000006</v>
      </c>
      <c r="M29" s="53">
        <f>K29/K17-1</f>
        <v>-0.28861144449272225</v>
      </c>
      <c r="N29" s="53">
        <f>SUM(K26:K29)/SUM(K14:K17)-1</f>
        <v>-9.7304174666193566E-2</v>
      </c>
      <c r="O29" s="77">
        <f t="shared" ref="O29:O37" si="20">L29/L17-1</f>
        <v>-0.26457889840724624</v>
      </c>
      <c r="P29" s="53">
        <f>SUM(L26:L29)/SUM(L14:L17)-1</f>
        <v>4.5060404054908076E-2</v>
      </c>
      <c r="Q29" s="77">
        <f t="shared" si="18"/>
        <v>-0.28971847131270845</v>
      </c>
      <c r="R29" s="53">
        <f>E29/E17-1</f>
        <v>-0.29543170929172535</v>
      </c>
      <c r="S29" s="77">
        <f t="shared" si="15"/>
        <v>0.14416782646225612</v>
      </c>
      <c r="T29" s="80">
        <f t="shared" si="16"/>
        <v>-0.14705477509414877</v>
      </c>
    </row>
    <row r="30" spans="1:20" x14ac:dyDescent="0.35">
      <c r="B30">
        <v>5</v>
      </c>
      <c r="C30" s="74"/>
      <c r="D30" s="74"/>
      <c r="E30" s="74"/>
      <c r="F30" s="74"/>
      <c r="G30" s="82"/>
      <c r="H30" s="83"/>
      <c r="I30" s="83"/>
      <c r="J30" s="83"/>
      <c r="K30" s="138">
        <f t="shared" si="13"/>
        <v>0</v>
      </c>
      <c r="L30" s="149">
        <f t="shared" si="14"/>
        <v>0</v>
      </c>
      <c r="M30" s="53">
        <f t="shared" si="17"/>
        <v>-1</v>
      </c>
      <c r="N30" s="53"/>
      <c r="O30" s="77">
        <f t="shared" si="20"/>
        <v>-1</v>
      </c>
      <c r="P30" s="53"/>
      <c r="Q30" s="77">
        <f t="shared" si="18"/>
        <v>-1</v>
      </c>
      <c r="R30" s="53">
        <f t="shared" si="19"/>
        <v>-1</v>
      </c>
      <c r="S30" s="77">
        <f t="shared" si="15"/>
        <v>-1</v>
      </c>
      <c r="T30" s="80">
        <f t="shared" si="16"/>
        <v>-1</v>
      </c>
    </row>
    <row r="31" spans="1:20" x14ac:dyDescent="0.35">
      <c r="B31">
        <v>6</v>
      </c>
      <c r="C31" s="74"/>
      <c r="D31" s="74"/>
      <c r="E31" s="74"/>
      <c r="F31" s="74"/>
      <c r="G31" s="82"/>
      <c r="H31" s="83"/>
      <c r="I31" s="83"/>
      <c r="J31" s="83"/>
      <c r="K31" s="138">
        <f t="shared" si="13"/>
        <v>0</v>
      </c>
      <c r="L31" s="149">
        <f t="shared" si="14"/>
        <v>0</v>
      </c>
      <c r="M31" s="53">
        <f t="shared" si="17"/>
        <v>-1</v>
      </c>
      <c r="N31" s="53"/>
      <c r="O31" s="77">
        <f t="shared" si="20"/>
        <v>-1</v>
      </c>
      <c r="P31" s="53"/>
      <c r="Q31" s="77">
        <f t="shared" si="18"/>
        <v>-1</v>
      </c>
      <c r="R31" s="53">
        <f t="shared" si="19"/>
        <v>-1</v>
      </c>
      <c r="S31" s="77">
        <f t="shared" si="15"/>
        <v>-1</v>
      </c>
      <c r="T31" s="80">
        <f t="shared" si="16"/>
        <v>-1</v>
      </c>
    </row>
    <row r="32" spans="1:20" x14ac:dyDescent="0.35">
      <c r="B32">
        <v>7</v>
      </c>
      <c r="C32" s="74"/>
      <c r="D32" s="74"/>
      <c r="E32" s="74"/>
      <c r="F32" s="74"/>
      <c r="G32" s="82"/>
      <c r="H32" s="83"/>
      <c r="I32" s="83"/>
      <c r="J32" s="83"/>
      <c r="K32" s="138">
        <f t="shared" si="13"/>
        <v>0</v>
      </c>
      <c r="L32" s="149">
        <f t="shared" si="14"/>
        <v>0</v>
      </c>
      <c r="M32" s="53">
        <f t="shared" si="17"/>
        <v>-1</v>
      </c>
      <c r="N32" s="53"/>
      <c r="O32" s="77">
        <f t="shared" si="20"/>
        <v>-1</v>
      </c>
      <c r="P32" s="53"/>
      <c r="Q32" s="77">
        <f t="shared" si="18"/>
        <v>-1</v>
      </c>
      <c r="R32" s="53">
        <f t="shared" si="19"/>
        <v>-1</v>
      </c>
      <c r="S32" s="77">
        <f t="shared" si="15"/>
        <v>-1</v>
      </c>
      <c r="T32" s="80">
        <f t="shared" si="16"/>
        <v>-1</v>
      </c>
    </row>
    <row r="33" spans="1:20" x14ac:dyDescent="0.35">
      <c r="B33">
        <v>8</v>
      </c>
      <c r="C33" s="74"/>
      <c r="D33" s="74"/>
      <c r="E33" s="74"/>
      <c r="F33" s="74"/>
      <c r="G33" s="82"/>
      <c r="H33" s="83"/>
      <c r="I33" s="83"/>
      <c r="J33" s="83"/>
      <c r="K33" s="138">
        <f t="shared" si="13"/>
        <v>0</v>
      </c>
      <c r="L33" s="149">
        <f t="shared" si="14"/>
        <v>0</v>
      </c>
      <c r="M33" s="53">
        <f t="shared" si="17"/>
        <v>-1</v>
      </c>
      <c r="N33" s="53"/>
      <c r="O33" s="77">
        <f t="shared" si="20"/>
        <v>-1</v>
      </c>
      <c r="P33" s="53"/>
      <c r="Q33" s="77">
        <f t="shared" si="18"/>
        <v>-1</v>
      </c>
      <c r="R33" s="53">
        <f t="shared" si="19"/>
        <v>-1</v>
      </c>
      <c r="S33" s="77">
        <f t="shared" si="15"/>
        <v>-1</v>
      </c>
      <c r="T33" s="80">
        <f t="shared" si="16"/>
        <v>-1</v>
      </c>
    </row>
    <row r="34" spans="1:20" x14ac:dyDescent="0.35">
      <c r="B34">
        <v>9</v>
      </c>
      <c r="C34" s="74"/>
      <c r="D34" s="74"/>
      <c r="E34" s="74"/>
      <c r="F34" s="74"/>
      <c r="G34" s="82"/>
      <c r="H34" s="83"/>
      <c r="I34" s="83"/>
      <c r="J34" s="83"/>
      <c r="K34" s="138">
        <f t="shared" si="13"/>
        <v>0</v>
      </c>
      <c r="L34" s="149">
        <f t="shared" si="14"/>
        <v>0</v>
      </c>
      <c r="M34" s="53">
        <f t="shared" si="17"/>
        <v>-1</v>
      </c>
      <c r="N34" s="53"/>
      <c r="O34" s="77">
        <f t="shared" si="20"/>
        <v>-1</v>
      </c>
      <c r="P34" s="53"/>
      <c r="Q34" s="77">
        <f t="shared" si="18"/>
        <v>-1</v>
      </c>
      <c r="R34" s="53">
        <f t="shared" si="19"/>
        <v>-1</v>
      </c>
      <c r="S34" s="77">
        <f t="shared" si="15"/>
        <v>-1</v>
      </c>
      <c r="T34" s="80">
        <f t="shared" si="16"/>
        <v>-1</v>
      </c>
    </row>
    <row r="35" spans="1:20" x14ac:dyDescent="0.35">
      <c r="B35">
        <v>10</v>
      </c>
      <c r="C35" s="74"/>
      <c r="D35" s="74"/>
      <c r="E35" s="74"/>
      <c r="F35" s="74"/>
      <c r="G35" s="82"/>
      <c r="H35" s="83"/>
      <c r="I35" s="83"/>
      <c r="J35" s="83"/>
      <c r="K35" s="138">
        <f t="shared" si="13"/>
        <v>0</v>
      </c>
      <c r="L35" s="149">
        <f t="shared" si="14"/>
        <v>0</v>
      </c>
      <c r="M35" s="53">
        <f t="shared" si="17"/>
        <v>-1</v>
      </c>
      <c r="N35" s="53"/>
      <c r="O35" s="77">
        <f t="shared" si="20"/>
        <v>-1</v>
      </c>
      <c r="P35" s="53"/>
      <c r="Q35" s="77">
        <f t="shared" si="18"/>
        <v>-1</v>
      </c>
      <c r="R35" s="53">
        <f t="shared" si="19"/>
        <v>-1</v>
      </c>
      <c r="S35" s="77">
        <f t="shared" si="15"/>
        <v>-1</v>
      </c>
      <c r="T35" s="80">
        <f t="shared" si="16"/>
        <v>-1</v>
      </c>
    </row>
    <row r="36" spans="1:20" x14ac:dyDescent="0.35">
      <c r="B36">
        <v>11</v>
      </c>
      <c r="C36" s="74"/>
      <c r="D36" s="74"/>
      <c r="E36" s="74"/>
      <c r="F36" s="74"/>
      <c r="G36" s="82"/>
      <c r="H36" s="83"/>
      <c r="I36" s="83"/>
      <c r="J36" s="83"/>
      <c r="K36" s="138">
        <f t="shared" si="13"/>
        <v>0</v>
      </c>
      <c r="L36" s="149">
        <f t="shared" si="14"/>
        <v>0</v>
      </c>
      <c r="M36" s="53">
        <f t="shared" si="17"/>
        <v>-1</v>
      </c>
      <c r="N36" s="53"/>
      <c r="O36" s="77">
        <f t="shared" si="20"/>
        <v>-1</v>
      </c>
      <c r="P36" s="53"/>
      <c r="Q36" s="77">
        <f t="shared" si="18"/>
        <v>-1</v>
      </c>
      <c r="R36" s="53">
        <f t="shared" si="19"/>
        <v>-1</v>
      </c>
      <c r="S36" s="77">
        <f t="shared" si="15"/>
        <v>-1</v>
      </c>
      <c r="T36" s="80">
        <f t="shared" si="16"/>
        <v>-1</v>
      </c>
    </row>
    <row r="37" spans="1:20" x14ac:dyDescent="0.35">
      <c r="A37" s="84"/>
      <c r="B37" s="84">
        <v>12</v>
      </c>
      <c r="C37" s="102"/>
      <c r="D37" s="102"/>
      <c r="E37" s="102"/>
      <c r="F37" s="102"/>
      <c r="G37" s="139"/>
      <c r="H37" s="102"/>
      <c r="I37" s="102"/>
      <c r="J37" s="102"/>
      <c r="K37" s="140">
        <f t="shared" si="13"/>
        <v>0</v>
      </c>
      <c r="L37" s="150">
        <f t="shared" si="14"/>
        <v>0</v>
      </c>
      <c r="M37" s="141">
        <f t="shared" si="17"/>
        <v>-1</v>
      </c>
      <c r="N37" s="141"/>
      <c r="O37" s="142">
        <f t="shared" si="20"/>
        <v>-1</v>
      </c>
      <c r="P37" s="141"/>
      <c r="Q37" s="142">
        <f t="shared" si="18"/>
        <v>-1</v>
      </c>
      <c r="R37" s="141">
        <f t="shared" si="19"/>
        <v>-1</v>
      </c>
      <c r="S37" s="77">
        <f t="shared" si="15"/>
        <v>-1</v>
      </c>
      <c r="T37" s="141">
        <f t="shared" si="16"/>
        <v>-1</v>
      </c>
    </row>
    <row r="39" spans="1:20" x14ac:dyDescent="0.35">
      <c r="I39" s="178">
        <f>K3+L3</f>
        <v>76.222024863999991</v>
      </c>
      <c r="J39" s="178">
        <f>K15+L15</f>
        <v>75.620170110000004</v>
      </c>
      <c r="K39" s="177">
        <f>K27+L27</f>
        <v>82.17614119800001</v>
      </c>
    </row>
    <row r="40" spans="1:20" x14ac:dyDescent="0.35">
      <c r="I40" s="178">
        <f>K4+L4</f>
        <v>83.864513544999994</v>
      </c>
      <c r="J40" s="178">
        <f>K16+L16</f>
        <v>76.046630767000025</v>
      </c>
      <c r="K40" s="177">
        <f>K28+L28</f>
        <v>82.271321624000024</v>
      </c>
      <c r="L40" s="1">
        <f>K40/J40-1</f>
        <v>8.1853604745118602E-2</v>
      </c>
    </row>
  </sheetData>
  <mergeCells count="7">
    <mergeCell ref="S13:T13"/>
    <mergeCell ref="Q13:R13"/>
    <mergeCell ref="K1:L1"/>
    <mergeCell ref="G1:J1"/>
    <mergeCell ref="C1:F1"/>
    <mergeCell ref="M13:N13"/>
    <mergeCell ref="O13:P1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0D33-CEF8-4ECE-AFED-AB7C6433C08D}">
  <dimension ref="A1:R37"/>
  <sheetViews>
    <sheetView workbookViewId="0">
      <selection activeCell="P42" sqref="P42"/>
    </sheetView>
  </sheetViews>
  <sheetFormatPr defaultRowHeight="14.5" x14ac:dyDescent="0.35"/>
  <cols>
    <col min="3" max="4" width="14.453125" bestFit="1" customWidth="1"/>
    <col min="5" max="5" width="13.54296875" bestFit="1" customWidth="1"/>
    <col min="6" max="6" width="14.54296875" bestFit="1" customWidth="1"/>
    <col min="7" max="18" width="14.54296875" customWidth="1"/>
  </cols>
  <sheetData>
    <row r="1" spans="1:18" x14ac:dyDescent="0.35">
      <c r="A1" s="164"/>
      <c r="B1" s="165"/>
      <c r="C1" s="166" t="s">
        <v>0</v>
      </c>
      <c r="D1" s="167"/>
      <c r="E1" s="167"/>
      <c r="F1" s="167"/>
      <c r="G1" s="168" t="s">
        <v>13</v>
      </c>
      <c r="H1" s="168"/>
      <c r="I1" s="168"/>
      <c r="J1" s="168"/>
      <c r="K1" s="169" t="s">
        <v>14</v>
      </c>
      <c r="L1" s="169"/>
      <c r="M1" s="169"/>
      <c r="N1" s="169"/>
      <c r="O1" s="160" t="s">
        <v>15</v>
      </c>
      <c r="P1" s="160"/>
      <c r="Q1" s="160"/>
      <c r="R1" s="161"/>
    </row>
    <row r="2" spans="1:18" ht="15" thickBot="1" x14ac:dyDescent="0.4">
      <c r="A2" s="14" t="s">
        <v>2</v>
      </c>
      <c r="B2" s="45" t="s">
        <v>3</v>
      </c>
      <c r="C2" s="5" t="s">
        <v>4</v>
      </c>
      <c r="D2" s="5" t="s">
        <v>5</v>
      </c>
      <c r="E2" s="50" t="s">
        <v>6</v>
      </c>
      <c r="F2" s="5" t="s">
        <v>7</v>
      </c>
      <c r="G2" s="2" t="s">
        <v>4</v>
      </c>
      <c r="H2" s="7" t="s">
        <v>5</v>
      </c>
      <c r="I2" s="2" t="s">
        <v>6</v>
      </c>
      <c r="J2" s="7" t="s">
        <v>7</v>
      </c>
      <c r="K2" s="3" t="s">
        <v>4</v>
      </c>
      <c r="L2" s="10" t="s">
        <v>5</v>
      </c>
      <c r="M2" s="3" t="s">
        <v>6</v>
      </c>
      <c r="N2" s="10" t="s">
        <v>7</v>
      </c>
      <c r="O2" s="4" t="s">
        <v>4</v>
      </c>
      <c r="P2" s="12" t="s">
        <v>5</v>
      </c>
      <c r="Q2" s="4" t="s">
        <v>6</v>
      </c>
      <c r="R2" s="15" t="s">
        <v>7</v>
      </c>
    </row>
    <row r="3" spans="1:18" ht="15" thickTop="1" x14ac:dyDescent="0.35">
      <c r="A3" s="162" t="s">
        <v>12</v>
      </c>
      <c r="B3" s="46">
        <v>2</v>
      </c>
      <c r="C3" s="6">
        <f>'algandmed '!C3</f>
        <v>16593009.385999998</v>
      </c>
      <c r="D3" s="6">
        <f>'algandmed '!D3</f>
        <v>3131580.9610000006</v>
      </c>
      <c r="E3" s="16">
        <f>'algandmed '!E3</f>
        <v>43447014.316999994</v>
      </c>
      <c r="F3" s="6">
        <f>'algandmed '!F3</f>
        <v>777450.42200000025</v>
      </c>
      <c r="G3" s="29"/>
      <c r="H3" s="30"/>
      <c r="I3" s="29"/>
      <c r="J3" s="30"/>
      <c r="K3" s="31"/>
      <c r="L3" s="32"/>
      <c r="M3" s="31"/>
      <c r="N3" s="32"/>
      <c r="O3" s="33"/>
      <c r="P3" s="34"/>
      <c r="Q3" s="33"/>
      <c r="R3" s="35"/>
    </row>
    <row r="4" spans="1:18" x14ac:dyDescent="0.35">
      <c r="A4" s="158"/>
      <c r="B4" s="47">
        <v>3</v>
      </c>
      <c r="C4" s="6">
        <f>'algandmed '!C4</f>
        <v>19561117.316999998</v>
      </c>
      <c r="D4" s="6">
        <f>'algandmed '!D4</f>
        <v>3893187.7290000007</v>
      </c>
      <c r="E4" s="16">
        <f>'algandmed '!E4</f>
        <v>46816973.929000005</v>
      </c>
      <c r="F4" s="6">
        <f>'algandmed '!F4</f>
        <v>828493.63299999968</v>
      </c>
      <c r="G4" s="17"/>
      <c r="H4" s="8"/>
      <c r="I4" s="17"/>
      <c r="J4" s="8"/>
      <c r="K4" s="18">
        <f>C4/C3-1</f>
        <v>0.1788770115145164</v>
      </c>
      <c r="L4" s="11">
        <f t="shared" ref="L4:N4" si="0">D4/D3-1</f>
        <v>0.24320200482915122</v>
      </c>
      <c r="M4" s="18">
        <f t="shared" si="0"/>
        <v>7.7564814636328361E-2</v>
      </c>
      <c r="N4" s="11">
        <f t="shared" si="0"/>
        <v>6.5654618681266097E-2</v>
      </c>
      <c r="O4" s="19"/>
      <c r="P4" s="13"/>
      <c r="Q4" s="19"/>
      <c r="R4" s="20"/>
    </row>
    <row r="5" spans="1:18" x14ac:dyDescent="0.35">
      <c r="A5" s="158"/>
      <c r="B5" s="47">
        <v>4</v>
      </c>
      <c r="C5" s="6">
        <f>'algandmed '!C5</f>
        <v>15531570.549000001</v>
      </c>
      <c r="D5" s="6">
        <f>'algandmed '!D5</f>
        <v>7567958.0929999985</v>
      </c>
      <c r="E5" s="16">
        <f>'algandmed '!E5</f>
        <v>46753758.034999967</v>
      </c>
      <c r="F5" s="6">
        <f>'algandmed '!F5</f>
        <v>1212793.7690000001</v>
      </c>
      <c r="G5" s="17"/>
      <c r="H5" s="8"/>
      <c r="I5" s="17"/>
      <c r="J5" s="8"/>
      <c r="K5" s="18">
        <f t="shared" ref="K5:K17" si="1">C5/C4-1</f>
        <v>-0.2059977813485141</v>
      </c>
      <c r="L5" s="11">
        <f t="shared" ref="L5:L17" si="2">D5/D4-1</f>
        <v>0.94389755126036379</v>
      </c>
      <c r="M5" s="18">
        <f t="shared" ref="M5:M17" si="3">E5/E4-1</f>
        <v>-1.3502772326957624E-3</v>
      </c>
      <c r="N5" s="11">
        <f t="shared" ref="N5:N17" si="4">F5/F4-1</f>
        <v>0.46385406078310876</v>
      </c>
      <c r="O5" s="19"/>
      <c r="P5" s="13"/>
      <c r="Q5" s="19"/>
      <c r="R5" s="20"/>
    </row>
    <row r="6" spans="1:18" x14ac:dyDescent="0.35">
      <c r="A6" s="158"/>
      <c r="B6" s="47">
        <v>5</v>
      </c>
      <c r="C6" s="6">
        <f>'algandmed '!C6</f>
        <v>15851024.726000002</v>
      </c>
      <c r="D6" s="6">
        <f>'algandmed '!D6</f>
        <v>10517444.698999999</v>
      </c>
      <c r="E6" s="16">
        <f>'algandmed '!E6</f>
        <v>51377385.978999995</v>
      </c>
      <c r="F6" s="6">
        <f>'algandmed '!F6</f>
        <v>1010425.5609999998</v>
      </c>
      <c r="G6" s="17"/>
      <c r="H6" s="8"/>
      <c r="I6" s="17"/>
      <c r="J6" s="8"/>
      <c r="K6" s="18">
        <f t="shared" si="1"/>
        <v>2.0568053693743815E-2</v>
      </c>
      <c r="L6" s="11">
        <f t="shared" si="2"/>
        <v>0.38973347496838495</v>
      </c>
      <c r="M6" s="18">
        <f t="shared" si="3"/>
        <v>9.8893182886790942E-2</v>
      </c>
      <c r="N6" s="11">
        <f t="shared" si="4"/>
        <v>-0.16686118709767239</v>
      </c>
      <c r="O6" s="19"/>
      <c r="P6" s="13"/>
      <c r="Q6" s="19"/>
      <c r="R6" s="20"/>
    </row>
    <row r="7" spans="1:18" x14ac:dyDescent="0.35">
      <c r="A7" s="158"/>
      <c r="B7" s="47">
        <v>6</v>
      </c>
      <c r="C7" s="6">
        <f>'algandmed '!C7</f>
        <v>16499208.377</v>
      </c>
      <c r="D7" s="6">
        <f>'algandmed '!D7</f>
        <v>11693666.311000001</v>
      </c>
      <c r="E7" s="16">
        <f>'algandmed '!E7</f>
        <v>49043788.215999998</v>
      </c>
      <c r="F7" s="6">
        <f>'algandmed '!F7</f>
        <v>1044557.7690000002</v>
      </c>
      <c r="G7" s="17"/>
      <c r="H7" s="8"/>
      <c r="I7" s="17"/>
      <c r="J7" s="8"/>
      <c r="K7" s="18">
        <f t="shared" si="1"/>
        <v>4.0892223828078444E-2</v>
      </c>
      <c r="L7" s="11">
        <f t="shared" si="2"/>
        <v>0.11183530274343512</v>
      </c>
      <c r="M7" s="18">
        <f t="shared" si="3"/>
        <v>-4.5420718055874443E-2</v>
      </c>
      <c r="N7" s="11">
        <f t="shared" si="4"/>
        <v>3.378003221357595E-2</v>
      </c>
      <c r="O7" s="19"/>
      <c r="P7" s="13"/>
      <c r="Q7" s="19"/>
      <c r="R7" s="20"/>
    </row>
    <row r="8" spans="1:18" x14ac:dyDescent="0.35">
      <c r="A8" s="158"/>
      <c r="B8" s="47">
        <v>7</v>
      </c>
      <c r="C8" s="6">
        <f>'algandmed '!C8</f>
        <v>16614060.489999996</v>
      </c>
      <c r="D8" s="6">
        <f>'algandmed '!D8</f>
        <v>11507986.271999998</v>
      </c>
      <c r="E8" s="16">
        <f>'algandmed '!E8</f>
        <v>52464647.846000016</v>
      </c>
      <c r="F8" s="6">
        <f>'algandmed '!F8</f>
        <v>1172163.7129999998</v>
      </c>
      <c r="G8" s="17"/>
      <c r="H8" s="8"/>
      <c r="I8" s="17"/>
      <c r="J8" s="8"/>
      <c r="K8" s="18">
        <f t="shared" si="1"/>
        <v>6.9610680934304447E-3</v>
      </c>
      <c r="L8" s="11">
        <f t="shared" si="2"/>
        <v>-1.5878684585461156E-2</v>
      </c>
      <c r="M8" s="18">
        <f t="shared" si="3"/>
        <v>6.9751129642224408E-2</v>
      </c>
      <c r="N8" s="11">
        <f t="shared" si="4"/>
        <v>0.1221626489094636</v>
      </c>
      <c r="O8" s="19"/>
      <c r="P8" s="13"/>
      <c r="Q8" s="19"/>
      <c r="R8" s="20"/>
    </row>
    <row r="9" spans="1:18" x14ac:dyDescent="0.35">
      <c r="A9" s="158"/>
      <c r="B9" s="47">
        <v>8</v>
      </c>
      <c r="C9" s="6">
        <f>'algandmed '!C9</f>
        <v>16346580.088000001</v>
      </c>
      <c r="D9" s="6">
        <f>'algandmed '!D9</f>
        <v>11494217.424000001</v>
      </c>
      <c r="E9" s="16">
        <f>'algandmed '!E9</f>
        <v>52753882.442999996</v>
      </c>
      <c r="F9" s="6">
        <f>'algandmed '!F9</f>
        <v>1361794.6110000003</v>
      </c>
      <c r="G9" s="17"/>
      <c r="H9" s="8"/>
      <c r="I9" s="17"/>
      <c r="J9" s="8"/>
      <c r="K9" s="18">
        <f t="shared" si="1"/>
        <v>-1.6099640552108996E-2</v>
      </c>
      <c r="L9" s="11">
        <f t="shared" si="2"/>
        <v>-1.1964602385300394E-3</v>
      </c>
      <c r="M9" s="18">
        <f t="shared" si="3"/>
        <v>5.5129426933155923E-3</v>
      </c>
      <c r="N9" s="11">
        <f t="shared" si="4"/>
        <v>0.16177850917655956</v>
      </c>
      <c r="O9" s="19"/>
      <c r="P9" s="13"/>
      <c r="Q9" s="19"/>
      <c r="R9" s="20"/>
    </row>
    <row r="10" spans="1:18" x14ac:dyDescent="0.35">
      <c r="A10" s="158"/>
      <c r="B10" s="47">
        <v>9</v>
      </c>
      <c r="C10" s="6">
        <f>'algandmed '!C10</f>
        <v>14091273.569000002</v>
      </c>
      <c r="D10" s="6">
        <f>'algandmed '!D10</f>
        <v>10009428.403000003</v>
      </c>
      <c r="E10" s="16">
        <f>'algandmed '!E10</f>
        <v>50145826.313999996</v>
      </c>
      <c r="F10" s="6">
        <f>'algandmed '!F10</f>
        <v>1050620.5959999997</v>
      </c>
      <c r="G10" s="17"/>
      <c r="H10" s="8"/>
      <c r="I10" s="17"/>
      <c r="J10" s="8"/>
      <c r="K10" s="18">
        <f t="shared" si="1"/>
        <v>-0.13796809527490195</v>
      </c>
      <c r="L10" s="11">
        <f t="shared" si="2"/>
        <v>-0.1291770432234689</v>
      </c>
      <c r="M10" s="18">
        <f t="shared" si="3"/>
        <v>-4.9438183660093227E-2</v>
      </c>
      <c r="N10" s="11">
        <f t="shared" si="4"/>
        <v>-0.22850289793076628</v>
      </c>
      <c r="O10" s="19"/>
      <c r="P10" s="13"/>
      <c r="Q10" s="19"/>
      <c r="R10" s="20"/>
    </row>
    <row r="11" spans="1:18" x14ac:dyDescent="0.35">
      <c r="A11" s="158"/>
      <c r="B11" s="47">
        <v>10</v>
      </c>
      <c r="C11" s="6">
        <f>'algandmed '!C11</f>
        <v>13904988.601</v>
      </c>
      <c r="D11" s="6">
        <f>'algandmed '!D11</f>
        <v>9268099.4809999987</v>
      </c>
      <c r="E11" s="16">
        <f>'algandmed '!E11</f>
        <v>50550885.735999994</v>
      </c>
      <c r="F11" s="6">
        <f>'algandmed '!F11</f>
        <v>938655.61299999978</v>
      </c>
      <c r="G11" s="17"/>
      <c r="H11" s="8"/>
      <c r="I11" s="17"/>
      <c r="J11" s="8"/>
      <c r="K11" s="18">
        <f t="shared" si="1"/>
        <v>-1.3219881587553495E-2</v>
      </c>
      <c r="L11" s="11">
        <f t="shared" si="2"/>
        <v>-7.4063062559877491E-2</v>
      </c>
      <c r="M11" s="18">
        <f t="shared" si="3"/>
        <v>8.077629820348875E-3</v>
      </c>
      <c r="N11" s="11">
        <f t="shared" si="4"/>
        <v>-0.10657032940938072</v>
      </c>
      <c r="O11" s="19"/>
      <c r="P11" s="13"/>
      <c r="Q11" s="19"/>
      <c r="R11" s="20"/>
    </row>
    <row r="12" spans="1:18" x14ac:dyDescent="0.35">
      <c r="A12" s="158"/>
      <c r="B12" s="47">
        <v>11</v>
      </c>
      <c r="C12" s="6">
        <f>'algandmed '!C12</f>
        <v>13286470.134</v>
      </c>
      <c r="D12" s="6">
        <f>'algandmed '!D12</f>
        <v>8717047.9419999998</v>
      </c>
      <c r="E12" s="16">
        <f>'algandmed '!E12</f>
        <v>47149262.309</v>
      </c>
      <c r="F12" s="6">
        <f>'algandmed '!F12</f>
        <v>779470.07900000038</v>
      </c>
      <c r="G12" s="17"/>
      <c r="H12" s="8"/>
      <c r="I12" s="17"/>
      <c r="J12" s="8"/>
      <c r="K12" s="18">
        <f t="shared" si="1"/>
        <v>-4.4481767281385531E-2</v>
      </c>
      <c r="L12" s="11">
        <f t="shared" si="2"/>
        <v>-5.9456800191849291E-2</v>
      </c>
      <c r="M12" s="18">
        <f t="shared" si="3"/>
        <v>-6.7291074676017359E-2</v>
      </c>
      <c r="N12" s="11">
        <f t="shared" si="4"/>
        <v>-0.16958885857107153</v>
      </c>
      <c r="O12" s="19"/>
      <c r="P12" s="13"/>
      <c r="Q12" s="19"/>
      <c r="R12" s="20"/>
    </row>
    <row r="13" spans="1:18" x14ac:dyDescent="0.35">
      <c r="A13" s="163"/>
      <c r="B13" s="48">
        <v>12</v>
      </c>
      <c r="C13" s="37">
        <f>'algandmed '!C13</f>
        <v>13416930.330000002</v>
      </c>
      <c r="D13" s="37">
        <f>'algandmed '!D13</f>
        <v>8568539.3859999981</v>
      </c>
      <c r="E13" s="36">
        <f>'algandmed '!E13</f>
        <v>42869637.230999999</v>
      </c>
      <c r="F13" s="37">
        <f>'algandmed '!F13</f>
        <v>763326.66699999978</v>
      </c>
      <c r="G13" s="38"/>
      <c r="H13" s="39"/>
      <c r="I13" s="38"/>
      <c r="J13" s="39"/>
      <c r="K13" s="40">
        <f t="shared" si="1"/>
        <v>9.819026023033528E-3</v>
      </c>
      <c r="L13" s="41">
        <f t="shared" si="2"/>
        <v>-1.7036565244119672E-2</v>
      </c>
      <c r="M13" s="40">
        <f t="shared" si="3"/>
        <v>-9.0767593561757454E-2</v>
      </c>
      <c r="N13" s="41">
        <f t="shared" si="4"/>
        <v>-2.0710752644554797E-2</v>
      </c>
      <c r="O13" s="42"/>
      <c r="P13" s="43"/>
      <c r="Q13" s="42"/>
      <c r="R13" s="44"/>
    </row>
    <row r="14" spans="1:18" x14ac:dyDescent="0.35">
      <c r="A14" s="158">
        <v>2020</v>
      </c>
      <c r="B14" s="47">
        <v>1</v>
      </c>
      <c r="C14" s="6">
        <f>'algandmed '!C14</f>
        <v>12550852.275</v>
      </c>
      <c r="D14" s="6">
        <f>'algandmed '!D14</f>
        <v>7687557.8589999992</v>
      </c>
      <c r="E14" s="16">
        <f>'algandmed '!E14</f>
        <v>42740232.944999993</v>
      </c>
      <c r="F14" s="6">
        <f>'algandmed '!F14</f>
        <v>730751.02899999998</v>
      </c>
      <c r="G14" s="17"/>
      <c r="H14" s="8"/>
      <c r="I14" s="17"/>
      <c r="J14" s="8"/>
      <c r="K14" s="18">
        <f t="shared" si="1"/>
        <v>-6.4551133060851251E-2</v>
      </c>
      <c r="L14" s="11">
        <f t="shared" si="2"/>
        <v>-0.10281583445125086</v>
      </c>
      <c r="M14" s="18">
        <f t="shared" si="3"/>
        <v>-3.018553324879325E-3</v>
      </c>
      <c r="N14" s="11">
        <f t="shared" si="4"/>
        <v>-4.2675880993425119E-2</v>
      </c>
      <c r="O14" s="19"/>
      <c r="P14" s="13"/>
      <c r="Q14" s="19"/>
      <c r="R14" s="20"/>
    </row>
    <row r="15" spans="1:18" x14ac:dyDescent="0.35">
      <c r="A15" s="158"/>
      <c r="B15" s="47">
        <v>2</v>
      </c>
      <c r="C15" s="6">
        <f>'algandmed '!C15</f>
        <v>12214148.410999998</v>
      </c>
      <c r="D15" s="6">
        <f>'algandmed '!D15</f>
        <v>8149565.209999999</v>
      </c>
      <c r="E15" s="16">
        <f>'algandmed '!E15</f>
        <v>44329843.557000004</v>
      </c>
      <c r="F15" s="6">
        <f>'algandmed '!F15</f>
        <v>713801.152</v>
      </c>
      <c r="G15" s="21">
        <f>C15/C3-1</f>
        <v>-0.26389793877261181</v>
      </c>
      <c r="H15" s="9">
        <f t="shared" ref="H15:J15" si="5">D15/D3-1</f>
        <v>1.6023804945466322</v>
      </c>
      <c r="I15" s="21">
        <f t="shared" si="5"/>
        <v>2.031967567572468E-2</v>
      </c>
      <c r="J15" s="9">
        <f t="shared" si="5"/>
        <v>-8.1869233328424662E-2</v>
      </c>
      <c r="K15" s="18">
        <f t="shared" si="1"/>
        <v>-2.6827171304587893E-2</v>
      </c>
      <c r="L15" s="11">
        <f t="shared" si="2"/>
        <v>6.0098064882740054E-2</v>
      </c>
      <c r="M15" s="18">
        <f t="shared" si="3"/>
        <v>3.7192371273352398E-2</v>
      </c>
      <c r="N15" s="11">
        <f t="shared" si="4"/>
        <v>-2.3195146263694122E-2</v>
      </c>
      <c r="O15" s="19"/>
      <c r="P15" s="13"/>
      <c r="Q15" s="19"/>
      <c r="R15" s="20"/>
    </row>
    <row r="16" spans="1:18" x14ac:dyDescent="0.35">
      <c r="A16" s="158"/>
      <c r="B16" s="47">
        <v>3</v>
      </c>
      <c r="C16" s="6">
        <f>'algandmed '!C16</f>
        <v>11002801.183</v>
      </c>
      <c r="D16" s="6">
        <f>'algandmed '!D16</f>
        <v>8008551.2570000011</v>
      </c>
      <c r="E16" s="16">
        <f>'algandmed '!E16</f>
        <v>44440519.01700002</v>
      </c>
      <c r="F16" s="6">
        <f>'algandmed '!F16</f>
        <v>842307.01100000006</v>
      </c>
      <c r="G16" s="21">
        <f t="shared" ref="G16:G17" si="6">C16/C4-1</f>
        <v>-0.43751673257243917</v>
      </c>
      <c r="H16" s="9">
        <f t="shared" ref="H16:H17" si="7">D16/D4-1</f>
        <v>1.0570678360421799</v>
      </c>
      <c r="I16" s="21">
        <f>E16/E4-1</f>
        <v>-5.07605407304621E-2</v>
      </c>
      <c r="J16" s="9">
        <f t="shared" ref="J16:J17" si="8">F16/F4-1</f>
        <v>1.6672883713036768E-2</v>
      </c>
      <c r="K16" s="18">
        <f t="shared" si="1"/>
        <v>-9.9175741708612764E-2</v>
      </c>
      <c r="L16" s="11">
        <f t="shared" si="2"/>
        <v>-1.7303248623247502E-2</v>
      </c>
      <c r="M16" s="18">
        <f t="shared" si="3"/>
        <v>2.4966354744226926E-3</v>
      </c>
      <c r="N16" s="11">
        <f t="shared" si="4"/>
        <v>0.18003033287343317</v>
      </c>
      <c r="O16" s="19">
        <f>SUM(C15:C16)/SUM(C3:C4)-1</f>
        <v>-0.35783403690750737</v>
      </c>
      <c r="P16" s="13">
        <f t="shared" ref="P16:R16" si="9">SUM(D15:D16)/SUM(D3:D4)-1</f>
        <v>1.3001634900806955</v>
      </c>
      <c r="Q16" s="19">
        <f t="shared" si="9"/>
        <v>-1.6547304202084723E-2</v>
      </c>
      <c r="R16" s="20">
        <f t="shared" si="9"/>
        <v>-3.10321470071383E-2</v>
      </c>
    </row>
    <row r="17" spans="1:18" x14ac:dyDescent="0.35">
      <c r="A17" s="158"/>
      <c r="B17" s="47">
        <v>4</v>
      </c>
      <c r="C17" s="6">
        <f>'algandmed '!C17</f>
        <v>9113940.1979999989</v>
      </c>
      <c r="D17" s="6">
        <f>'algandmed '!D17</f>
        <v>7253871.7799999993</v>
      </c>
      <c r="E17" s="16">
        <f>'algandmed '!E17</f>
        <v>41292933.778999999</v>
      </c>
      <c r="F17" s="6">
        <f>'algandmed '!F17</f>
        <v>980859.60999999964</v>
      </c>
      <c r="G17" s="21">
        <f t="shared" si="6"/>
        <v>-0.41319905998902351</v>
      </c>
      <c r="H17" s="9">
        <f t="shared" si="7"/>
        <v>-4.1502121066250841E-2</v>
      </c>
      <c r="I17" s="21">
        <f t="shared" ref="I17" si="10">E17/E5-1</f>
        <v>-0.11679968596132917</v>
      </c>
      <c r="J17" s="9">
        <f t="shared" si="8"/>
        <v>-0.19123957009709902</v>
      </c>
      <c r="K17" s="18">
        <f t="shared" si="1"/>
        <v>-0.17167091848559501</v>
      </c>
      <c r="L17" s="11">
        <f t="shared" si="2"/>
        <v>-9.4234207009708859E-2</v>
      </c>
      <c r="M17" s="18">
        <f t="shared" si="3"/>
        <v>-7.082692343885455E-2</v>
      </c>
      <c r="N17" s="11">
        <f t="shared" si="4"/>
        <v>0.16449180309624611</v>
      </c>
      <c r="O17" s="19">
        <f>SUM(C15:C17)/SUM(C3:C5)-1</f>
        <v>-0.37447124618699146</v>
      </c>
      <c r="P17" s="13">
        <f t="shared" ref="P17:R17" si="11">SUM(D15:D17)/SUM(D3:D5)-1</f>
        <v>0.6043600757518548</v>
      </c>
      <c r="Q17" s="19">
        <f t="shared" si="11"/>
        <v>-5.0755833581859866E-2</v>
      </c>
      <c r="R17" s="20">
        <f t="shared" si="11"/>
        <v>-9.9963199344360154E-2</v>
      </c>
    </row>
    <row r="18" spans="1:18" x14ac:dyDescent="0.35">
      <c r="A18" s="158"/>
      <c r="B18" s="47">
        <v>5</v>
      </c>
      <c r="C18" s="6">
        <f>'algandmed '!C18</f>
        <v>12504440.352000004</v>
      </c>
      <c r="D18" s="6">
        <f>'algandmed '!D18</f>
        <v>11277778.181000002</v>
      </c>
      <c r="E18" s="16">
        <f>'algandmed '!E18</f>
        <v>52344189.890000008</v>
      </c>
      <c r="F18" s="6">
        <f>'algandmed '!F18</f>
        <v>1009557.1140000002</v>
      </c>
      <c r="G18" s="21">
        <f t="shared" ref="G18:G25" si="12">C18/C6-1</f>
        <v>-0.21112732027417047</v>
      </c>
      <c r="H18" s="9">
        <f t="shared" ref="H18:H25" si="13">D18/D6-1</f>
        <v>7.229260564329798E-2</v>
      </c>
      <c r="I18" s="21">
        <f t="shared" ref="I18:I25" si="14">E18/E6-1</f>
        <v>1.8817693671592917E-2</v>
      </c>
      <c r="J18" s="9">
        <f t="shared" ref="J18:J25" si="15">F18/F6-1</f>
        <v>-8.5948637239552372E-4</v>
      </c>
      <c r="K18" s="18">
        <f t="shared" ref="K18:K29" si="16">C18/C17-1</f>
        <v>0.37201255223772822</v>
      </c>
      <c r="L18" s="11">
        <f t="shared" ref="L18:L29" si="17">D18/D17-1</f>
        <v>0.55472532780280304</v>
      </c>
      <c r="M18" s="18">
        <f t="shared" ref="M18:M29" si="18">E18/E17-1</f>
        <v>0.26763068398448975</v>
      </c>
      <c r="N18" s="11">
        <f t="shared" ref="N18:N29" si="19">F18/F17-1</f>
        <v>2.925750403770877E-2</v>
      </c>
      <c r="O18" s="19">
        <f>SUM(C15:C18)/SUM(C3:C6)-1</f>
        <v>-0.33613404928647483</v>
      </c>
      <c r="P18" s="13">
        <f t="shared" ref="P18:R18" si="20">SUM(D15:D18)/SUM(D3:D6)-1</f>
        <v>0.38150256970037222</v>
      </c>
      <c r="Q18" s="19">
        <f t="shared" si="20"/>
        <v>-3.1782381769485002E-2</v>
      </c>
      <c r="R18" s="20">
        <f t="shared" si="20"/>
        <v>-7.3812075793678766E-2</v>
      </c>
    </row>
    <row r="19" spans="1:18" x14ac:dyDescent="0.35">
      <c r="A19" s="158"/>
      <c r="B19" s="47">
        <v>6</v>
      </c>
      <c r="C19" s="6">
        <f>'algandmed '!C19</f>
        <v>14217887.044</v>
      </c>
      <c r="D19" s="6">
        <f>'algandmed '!D19</f>
        <v>12707468.173</v>
      </c>
      <c r="E19" s="16">
        <f>'algandmed '!E19</f>
        <v>53213388.328000002</v>
      </c>
      <c r="F19" s="6">
        <f>'algandmed '!F19</f>
        <v>795191.94000000006</v>
      </c>
      <c r="G19" s="21">
        <f t="shared" si="12"/>
        <v>-0.13826853270004014</v>
      </c>
      <c r="H19" s="9">
        <f t="shared" si="13"/>
        <v>8.6696664248605781E-2</v>
      </c>
      <c r="I19" s="21">
        <f t="shared" si="14"/>
        <v>8.5017904686239598E-2</v>
      </c>
      <c r="J19" s="9">
        <f t="shared" si="15"/>
        <v>-0.23872861453965222</v>
      </c>
      <c r="K19" s="18">
        <f t="shared" si="16"/>
        <v>0.13702705948978688</v>
      </c>
      <c r="L19" s="11">
        <f t="shared" si="17"/>
        <v>0.12677053663004645</v>
      </c>
      <c r="M19" s="18">
        <f t="shared" si="18"/>
        <v>1.6605442549146199E-2</v>
      </c>
      <c r="N19" s="11">
        <f t="shared" si="19"/>
        <v>-0.21233585601775085</v>
      </c>
      <c r="O19" s="19">
        <f>SUM(C15:C19)/SUM(C3:C7)-1</f>
        <v>-0.2972860901457679</v>
      </c>
      <c r="P19" s="13">
        <f t="shared" ref="P19:R19" si="21">SUM(D15:D19)/SUM(D3:D7)-1</f>
        <v>0.28783402610297459</v>
      </c>
      <c r="Q19" s="19">
        <f t="shared" si="21"/>
        <v>-7.6568993042726019E-3</v>
      </c>
      <c r="R19" s="20">
        <f t="shared" si="21"/>
        <v>-0.10915772777918753</v>
      </c>
    </row>
    <row r="20" spans="1:18" x14ac:dyDescent="0.35">
      <c r="A20" s="158"/>
      <c r="B20" s="47">
        <v>7</v>
      </c>
      <c r="C20" s="6">
        <f>'algandmed '!C20</f>
        <v>15397952.936999999</v>
      </c>
      <c r="D20" s="6">
        <f>'algandmed '!D20</f>
        <v>13390925.619000001</v>
      </c>
      <c r="E20" s="16">
        <f>'algandmed '!E20</f>
        <v>58672466.396000005</v>
      </c>
      <c r="F20" s="6">
        <f>'algandmed '!F20</f>
        <v>1394980.2330000007</v>
      </c>
      <c r="G20" s="21">
        <f t="shared" si="12"/>
        <v>-7.3197491590449748E-2</v>
      </c>
      <c r="H20" s="9">
        <f t="shared" si="13"/>
        <v>0.16362022881286964</v>
      </c>
      <c r="I20" s="21">
        <f t="shared" si="14"/>
        <v>0.11832383909679245</v>
      </c>
      <c r="J20" s="9">
        <f t="shared" si="15"/>
        <v>0.19008993157596654</v>
      </c>
      <c r="K20" s="18">
        <f t="shared" si="16"/>
        <v>8.2998682529130896E-2</v>
      </c>
      <c r="L20" s="11">
        <f t="shared" si="17"/>
        <v>5.3783919557805149E-2</v>
      </c>
      <c r="M20" s="18">
        <f t="shared" si="18"/>
        <v>0.10258843196285494</v>
      </c>
      <c r="N20" s="11">
        <f t="shared" si="19"/>
        <v>0.75426857696771998</v>
      </c>
      <c r="O20" s="19">
        <f>SUM(C15:C20)/SUM(C3:C8)-1</f>
        <v>-0.26029630504731915</v>
      </c>
      <c r="P20" s="13">
        <f t="shared" ref="P20:R20" si="22">SUM(D15:D20)/SUM(D3:D8)-1</f>
        <v>0.25824601733550812</v>
      </c>
      <c r="Q20" s="19">
        <f t="shared" si="22"/>
        <v>1.5142182175985841E-2</v>
      </c>
      <c r="R20" s="20">
        <f t="shared" si="22"/>
        <v>-5.114020756293669E-2</v>
      </c>
    </row>
    <row r="21" spans="1:18" x14ac:dyDescent="0.35">
      <c r="A21" s="158"/>
      <c r="B21" s="47">
        <v>8</v>
      </c>
      <c r="C21" s="6">
        <f>'algandmed '!C21</f>
        <v>14733840.688000001</v>
      </c>
      <c r="D21" s="6">
        <f>'algandmed '!D21</f>
        <v>13837673.058000002</v>
      </c>
      <c r="E21" s="16">
        <f>'algandmed '!E21</f>
        <v>59595684.168000013</v>
      </c>
      <c r="F21" s="6">
        <f>'algandmed '!F21</f>
        <v>1623912.6909999994</v>
      </c>
      <c r="G21" s="21">
        <f t="shared" si="12"/>
        <v>-9.8659131837852132E-2</v>
      </c>
      <c r="H21" s="9">
        <f t="shared" si="13"/>
        <v>0.20388126895066816</v>
      </c>
      <c r="I21" s="21">
        <f t="shared" si="14"/>
        <v>0.12969285686968179</v>
      </c>
      <c r="J21" s="9">
        <f t="shared" si="15"/>
        <v>0.19247989225593964</v>
      </c>
      <c r="K21" s="18">
        <f t="shared" si="16"/>
        <v>-4.3129905106034649E-2</v>
      </c>
      <c r="L21" s="11">
        <f t="shared" si="17"/>
        <v>3.3361953587892623E-2</v>
      </c>
      <c r="M21" s="18">
        <f t="shared" si="18"/>
        <v>1.5735111010484859E-2</v>
      </c>
      <c r="N21" s="11">
        <f t="shared" si="19"/>
        <v>0.16411161433281651</v>
      </c>
      <c r="O21" s="19">
        <f>SUM(C15:C21)/SUM(C3:C9)-1</f>
        <v>-0.23771260899541025</v>
      </c>
      <c r="P21" s="13">
        <f t="shared" ref="P21:R21" si="23">SUM(D15:D21)/SUM(D3:D9)-1</f>
        <v>0.24779757061376118</v>
      </c>
      <c r="Q21" s="19">
        <f t="shared" si="23"/>
        <v>3.2777849554781469E-2</v>
      </c>
      <c r="R21" s="20">
        <f t="shared" si="23"/>
        <v>-6.3541797589637961E-3</v>
      </c>
    </row>
    <row r="22" spans="1:18" x14ac:dyDescent="0.35">
      <c r="A22" s="158"/>
      <c r="B22" s="47">
        <v>9</v>
      </c>
      <c r="C22" s="6">
        <f>'algandmed '!C22</f>
        <v>12799297.361000001</v>
      </c>
      <c r="D22" s="6">
        <f>'algandmed '!D22</f>
        <v>11971566.662000002</v>
      </c>
      <c r="E22" s="16">
        <f>'algandmed '!E22</f>
        <v>58533124.410000011</v>
      </c>
      <c r="F22" s="6">
        <f>'algandmed '!F22</f>
        <v>1686125.6700000009</v>
      </c>
      <c r="G22" s="21">
        <f t="shared" si="12"/>
        <v>-9.1686262542107988E-2</v>
      </c>
      <c r="H22" s="9">
        <f t="shared" si="13"/>
        <v>0.19602900185708028</v>
      </c>
      <c r="I22" s="21">
        <f t="shared" si="14"/>
        <v>0.16725814913251114</v>
      </c>
      <c r="J22" s="9">
        <f t="shared" si="15"/>
        <v>0.60488541383972771</v>
      </c>
      <c r="K22" s="18">
        <f t="shared" si="16"/>
        <v>-0.13129932432183766</v>
      </c>
      <c r="L22" s="11">
        <f t="shared" si="17"/>
        <v>-0.13485695088894611</v>
      </c>
      <c r="M22" s="18">
        <f t="shared" si="18"/>
        <v>-1.7829474949975443E-2</v>
      </c>
      <c r="N22" s="11">
        <f t="shared" si="19"/>
        <v>3.8310544245879985E-2</v>
      </c>
      <c r="O22" s="19">
        <f>SUM(C15:C22)/SUM(C3:C10)-1</f>
        <v>-0.22201552278598935</v>
      </c>
      <c r="P22" s="13">
        <f t="shared" ref="P22:R22" si="24">SUM(D15:D22)/SUM(D3:D10)-1</f>
        <v>0.24037552241588522</v>
      </c>
      <c r="Q22" s="19">
        <f t="shared" si="24"/>
        <v>4.994579630773921E-2</v>
      </c>
      <c r="R22" s="20">
        <f t="shared" si="24"/>
        <v>6.9568984530212763E-2</v>
      </c>
    </row>
    <row r="23" spans="1:18" x14ac:dyDescent="0.35">
      <c r="A23" s="158"/>
      <c r="B23" s="47">
        <v>10</v>
      </c>
      <c r="C23" s="6">
        <f>'algandmed '!C23</f>
        <v>12487769.421</v>
      </c>
      <c r="D23" s="6">
        <f>'algandmed '!D23</f>
        <v>11509312.535</v>
      </c>
      <c r="E23" s="16">
        <f>'algandmed '!E23</f>
        <v>58115563.232999995</v>
      </c>
      <c r="F23" s="6">
        <f>'algandmed '!F23</f>
        <v>1456221.3839999996</v>
      </c>
      <c r="G23" s="21">
        <f t="shared" si="12"/>
        <v>-0.10192163551274525</v>
      </c>
      <c r="H23" s="9">
        <f t="shared" si="13"/>
        <v>0.24182013352301457</v>
      </c>
      <c r="I23" s="21">
        <f t="shared" si="14"/>
        <v>0.1496448061564386</v>
      </c>
      <c r="J23" s="9">
        <f t="shared" si="15"/>
        <v>0.5513904821235005</v>
      </c>
      <c r="K23" s="18">
        <f t="shared" si="16"/>
        <v>-2.4339456394633086E-2</v>
      </c>
      <c r="L23" s="11">
        <f t="shared" si="17"/>
        <v>-3.8612667836306125E-2</v>
      </c>
      <c r="M23" s="18">
        <f t="shared" si="18"/>
        <v>-7.1337585548171267E-3</v>
      </c>
      <c r="N23" s="11">
        <f t="shared" si="19"/>
        <v>-0.13635062326048397</v>
      </c>
      <c r="O23" s="19">
        <f>SUM(C15:C23)/SUM(C3:C11)-1</f>
        <v>-0.21049837329765586</v>
      </c>
      <c r="P23" s="13">
        <f t="shared" ref="P23:R23" si="25">SUM(D15:D23)/SUM(D3:D11)-1</f>
        <v>0.24054482179827774</v>
      </c>
      <c r="Q23" s="19">
        <f t="shared" si="25"/>
        <v>6.1313397376045575E-2</v>
      </c>
      <c r="R23" s="20">
        <f t="shared" si="25"/>
        <v>0.11769781138055957</v>
      </c>
    </row>
    <row r="24" spans="1:18" x14ac:dyDescent="0.35">
      <c r="A24" s="158"/>
      <c r="B24" s="47">
        <v>11</v>
      </c>
      <c r="C24" s="6">
        <f>'algandmed '!C24</f>
        <v>11505266.767999999</v>
      </c>
      <c r="D24" s="6">
        <f>'algandmed '!D24</f>
        <v>10137938.463000003</v>
      </c>
      <c r="E24" s="16">
        <f>'algandmed '!E24</f>
        <v>55134097.793999992</v>
      </c>
      <c r="F24" s="6">
        <f>'algandmed '!F24</f>
        <v>1269519.9670000006</v>
      </c>
      <c r="G24" s="21">
        <f t="shared" si="12"/>
        <v>-0.13406144356144012</v>
      </c>
      <c r="H24" s="9">
        <f t="shared" si="13"/>
        <v>0.16300134293789381</v>
      </c>
      <c r="I24" s="21">
        <f t="shared" si="14"/>
        <v>0.16935228875205155</v>
      </c>
      <c r="J24" s="9">
        <f t="shared" si="15"/>
        <v>0.62869621452140434</v>
      </c>
      <c r="K24" s="18">
        <f t="shared" si="16"/>
        <v>-7.8677193650595445E-2</v>
      </c>
      <c r="L24" s="11">
        <f t="shared" si="17"/>
        <v>-0.11915343056586802</v>
      </c>
      <c r="M24" s="18">
        <f t="shared" si="18"/>
        <v>-5.1302358148824112E-2</v>
      </c>
      <c r="N24" s="11">
        <f t="shared" si="19"/>
        <v>-0.12820950100812356</v>
      </c>
      <c r="O24" s="19">
        <f>SUM(C15:C24)/SUM(C3:C12)-1</f>
        <v>-0.20408201333583442</v>
      </c>
      <c r="P24" s="13">
        <f t="shared" ref="P24:R24" si="26">SUM(D15:D24)/SUM(D3:D12)-1</f>
        <v>0.2328461262368291</v>
      </c>
      <c r="Q24" s="19">
        <f t="shared" si="26"/>
        <v>7.1698552235612834E-2</v>
      </c>
      <c r="R24" s="20">
        <f t="shared" si="26"/>
        <v>0.15683807288532448</v>
      </c>
    </row>
    <row r="25" spans="1:18" ht="15" thickBot="1" x14ac:dyDescent="0.4">
      <c r="A25" s="159"/>
      <c r="B25" s="49">
        <v>12</v>
      </c>
      <c r="C25" s="51">
        <f>'algandmed '!C25</f>
        <v>11226069.758000003</v>
      </c>
      <c r="D25" s="51">
        <f>'algandmed '!D25</f>
        <v>9939264.0529999994</v>
      </c>
      <c r="E25" s="52">
        <f>'algandmed '!E25</f>
        <v>52385096.072999999</v>
      </c>
      <c r="F25" s="51">
        <f>'algandmed '!F25</f>
        <v>1217120.8630000001</v>
      </c>
      <c r="G25" s="22">
        <f t="shared" si="12"/>
        <v>-0.16329074669943511</v>
      </c>
      <c r="H25" s="23">
        <f t="shared" si="13"/>
        <v>0.15997179977250342</v>
      </c>
      <c r="I25" s="22">
        <f t="shared" si="14"/>
        <v>0.22196266300847434</v>
      </c>
      <c r="J25" s="23">
        <f t="shared" si="15"/>
        <v>0.59449540494043873</v>
      </c>
      <c r="K25" s="24">
        <f t="shared" si="16"/>
        <v>-2.4266887124819725E-2</v>
      </c>
      <c r="L25" s="25">
        <f t="shared" si="17"/>
        <v>-1.9597121320581778E-2</v>
      </c>
      <c r="M25" s="24">
        <f t="shared" si="18"/>
        <v>-4.9860283037027497E-2</v>
      </c>
      <c r="N25" s="25">
        <f t="shared" si="19"/>
        <v>-4.1274737981336962E-2</v>
      </c>
      <c r="O25" s="26">
        <f>SUM(C15:C25)/SUM(C3:C13)-1</f>
        <v>-0.20089444438826365</v>
      </c>
      <c r="P25" s="27">
        <f t="shared" ref="P25:R25" si="27">SUM(D15:D25)/SUM(D3:D13)-1</f>
        <v>0.22636659940569603</v>
      </c>
      <c r="Q25" s="26">
        <f t="shared" si="27"/>
        <v>8.3775967411454433E-2</v>
      </c>
      <c r="R25" s="28">
        <f t="shared" si="27"/>
        <v>0.18737583090240695</v>
      </c>
    </row>
    <row r="26" spans="1:18" x14ac:dyDescent="0.35">
      <c r="A26" s="158">
        <v>2020</v>
      </c>
      <c r="B26" s="47">
        <v>1</v>
      </c>
      <c r="C26" s="6">
        <f>'algandmed '!C26</f>
        <v>10477637.148</v>
      </c>
      <c r="D26" s="6">
        <f>'algandmed '!D26</f>
        <v>9093741.3579999991</v>
      </c>
      <c r="E26" s="16">
        <f>'algandmed '!E26</f>
        <v>52932149.805000015</v>
      </c>
      <c r="F26" s="6">
        <f>'algandmed '!F26</f>
        <v>618853.51100000017</v>
      </c>
      <c r="G26" s="17"/>
      <c r="H26" s="8"/>
      <c r="I26" s="17"/>
      <c r="J26" s="8"/>
      <c r="K26" s="18">
        <f t="shared" si="16"/>
        <v>-6.6669157250394795E-2</v>
      </c>
      <c r="L26" s="11">
        <f t="shared" si="17"/>
        <v>-8.506894378611396E-2</v>
      </c>
      <c r="M26" s="18">
        <f t="shared" si="18"/>
        <v>1.044292695841742E-2</v>
      </c>
      <c r="N26" s="11">
        <f t="shared" si="19"/>
        <v>-0.4915430917233401</v>
      </c>
      <c r="O26" s="19"/>
      <c r="P26" s="13"/>
      <c r="Q26" s="13"/>
      <c r="R26" s="13"/>
    </row>
    <row r="27" spans="1:18" x14ac:dyDescent="0.35">
      <c r="A27" s="158"/>
      <c r="B27" s="47">
        <v>2</v>
      </c>
      <c r="C27" s="6">
        <f>'algandmed '!C27</f>
        <v>10427686.279999997</v>
      </c>
      <c r="D27" s="6">
        <f>'algandmed '!D27</f>
        <v>8887457.6900000013</v>
      </c>
      <c r="E27" s="16">
        <f>'algandmed '!E27</f>
        <v>50721508.008000009</v>
      </c>
      <c r="F27" s="6">
        <f>'algandmed '!F27</f>
        <v>586144.20599999989</v>
      </c>
      <c r="G27" s="21">
        <f>C27/C15-1</f>
        <v>-0.1462617016664971</v>
      </c>
      <c r="H27" s="9">
        <f t="shared" ref="H27:H37" si="28">D27/D15-1</f>
        <v>9.0543784973284858E-2</v>
      </c>
      <c r="I27" s="21">
        <f t="shared" ref="I27" si="29">E27/E15-1</f>
        <v>0.14418423206888842</v>
      </c>
      <c r="J27" s="9">
        <f t="shared" ref="J27:J37" si="30">F27/F15-1</f>
        <v>-0.17884104787771493</v>
      </c>
      <c r="K27" s="18">
        <f>C27/C26-1</f>
        <v>-4.7673790659507054E-3</v>
      </c>
      <c r="L27" s="11">
        <f t="shared" si="17"/>
        <v>-2.2684136251414744E-2</v>
      </c>
      <c r="M27" s="18">
        <f t="shared" si="18"/>
        <v>-4.1763688139324073E-2</v>
      </c>
      <c r="N27" s="11">
        <f t="shared" si="19"/>
        <v>-5.2854681146020432E-2</v>
      </c>
      <c r="O27" s="19">
        <f>SUM(C26:C27)/SUM(C14:C15)-1</f>
        <v>-0.15585209574340664</v>
      </c>
      <c r="P27" s="13">
        <f t="shared" ref="P27:R27" si="31">SUM(D26:D27)/SUM(D14:D15)-1</f>
        <v>0.13538292085365389</v>
      </c>
      <c r="Q27" s="13">
        <f t="shared" si="31"/>
        <v>0.19046246399725053</v>
      </c>
      <c r="R27" s="13">
        <f t="shared" si="31"/>
        <v>-0.16583302919121046</v>
      </c>
    </row>
    <row r="28" spans="1:18" x14ac:dyDescent="0.35">
      <c r="A28" s="158"/>
      <c r="B28" s="47">
        <v>3</v>
      </c>
      <c r="C28" s="6">
        <f>'algandmed '!C28</f>
        <v>10178547.306000002</v>
      </c>
      <c r="D28" s="6">
        <f>'algandmed '!D28</f>
        <v>7860033.824000001</v>
      </c>
      <c r="E28" s="16">
        <f>'algandmed '!E28</f>
        <v>52639916.504000008</v>
      </c>
      <c r="F28" s="6">
        <f>'algandmed '!F28</f>
        <v>568561.66799999995</v>
      </c>
      <c r="G28" s="21">
        <f t="shared" ref="G28:G37" si="32">C28/C16-1</f>
        <v>-7.4913093792290053E-2</v>
      </c>
      <c r="H28" s="9">
        <f t="shared" si="28"/>
        <v>-1.8544856395866338E-2</v>
      </c>
      <c r="I28" s="21">
        <f>E28/E16-1</f>
        <v>0.18450273913010418</v>
      </c>
      <c r="J28" s="9">
        <f t="shared" si="30"/>
        <v>-0.32499473401628864</v>
      </c>
      <c r="K28" s="18">
        <f>C28/C27-1</f>
        <v>-2.3892066495885822E-2</v>
      </c>
      <c r="L28" s="11">
        <f t="shared" si="17"/>
        <v>-0.11560379827811029</v>
      </c>
      <c r="M28" s="18">
        <f t="shared" si="18"/>
        <v>3.7822386820546061E-2</v>
      </c>
      <c r="N28" s="11">
        <f t="shared" si="19"/>
        <v>-2.9996949249038507E-2</v>
      </c>
      <c r="O28" s="19">
        <f>SUM(C26:C28)/SUM(C14:C16)-1</f>
        <v>-0.13095384368754204</v>
      </c>
      <c r="P28" s="13">
        <f t="shared" ref="P28:R28" si="33">SUM(D26:D28)/SUM(D14:D16)-1</f>
        <v>8.3686396061534607E-2</v>
      </c>
      <c r="Q28" s="13">
        <f t="shared" si="33"/>
        <v>0.1884485329885035</v>
      </c>
      <c r="R28" s="13">
        <f t="shared" si="33"/>
        <v>-0.22445623621937438</v>
      </c>
    </row>
    <row r="29" spans="1:18" x14ac:dyDescent="0.35">
      <c r="A29" s="158"/>
      <c r="B29" s="47">
        <v>4</v>
      </c>
      <c r="C29" s="6">
        <f>'algandmed '!C29</f>
        <v>6637663.2149999989</v>
      </c>
      <c r="D29" s="6">
        <f>'algandmed '!D29</f>
        <v>4988091.2980000004</v>
      </c>
      <c r="E29" s="16">
        <f>'algandmed '!E29</f>
        <v>29093691.771000005</v>
      </c>
      <c r="F29" s="6">
        <f>'algandmed '!F29</f>
        <v>384230.48599999998</v>
      </c>
      <c r="G29" s="21">
        <f t="shared" si="32"/>
        <v>-0.27170213203104021</v>
      </c>
      <c r="H29" s="9">
        <f t="shared" si="28"/>
        <v>-0.3123546363539389</v>
      </c>
      <c r="I29" s="21">
        <f t="shared" ref="I29:I37" si="34">E29/E17-1</f>
        <v>-0.29543170929172535</v>
      </c>
      <c r="J29" s="9">
        <f t="shared" si="30"/>
        <v>-0.60827168120420394</v>
      </c>
      <c r="K29" s="18">
        <f t="shared" si="16"/>
        <v>-0.34787715619425763</v>
      </c>
      <c r="L29" s="11">
        <f t="shared" si="17"/>
        <v>-0.36538551745550352</v>
      </c>
      <c r="M29" s="18">
        <f t="shared" si="18"/>
        <v>-0.44730741036055344</v>
      </c>
      <c r="N29" s="11">
        <f t="shared" si="19"/>
        <v>-0.32420613694977407</v>
      </c>
      <c r="O29" s="19">
        <f>SUM(C26:C29)/SUM(C14:C17)-1</f>
        <v>-0.15953498657229381</v>
      </c>
      <c r="P29" s="13">
        <f t="shared" ref="P29:R29" si="35">SUM(D26:D29)/SUM(D14:D17)-1</f>
        <v>-8.6889350435845891E-3</v>
      </c>
      <c r="Q29" s="13">
        <f t="shared" si="35"/>
        <v>7.2821063557673815E-2</v>
      </c>
      <c r="R29" s="13">
        <f t="shared" si="35"/>
        <v>-0.33966476256178157</v>
      </c>
    </row>
    <row r="30" spans="1:18" x14ac:dyDescent="0.35">
      <c r="A30" s="158"/>
      <c r="B30" s="47">
        <v>5</v>
      </c>
      <c r="C30" s="6">
        <f>'algandmed '!C30</f>
        <v>0</v>
      </c>
      <c r="D30" s="6">
        <f>'algandmed '!D30</f>
        <v>0</v>
      </c>
      <c r="E30" s="16">
        <f>'algandmed '!E30</f>
        <v>0</v>
      </c>
      <c r="F30" s="6">
        <f>'algandmed '!F30</f>
        <v>0</v>
      </c>
      <c r="G30" s="21">
        <f t="shared" si="32"/>
        <v>-1</v>
      </c>
      <c r="H30" s="9">
        <f t="shared" si="28"/>
        <v>-1</v>
      </c>
      <c r="I30" s="21">
        <f t="shared" si="34"/>
        <v>-1</v>
      </c>
      <c r="J30" s="9">
        <f t="shared" si="30"/>
        <v>-1</v>
      </c>
      <c r="K30" s="18">
        <f t="shared" ref="K30:K37" si="36">C30/C29-1</f>
        <v>-1</v>
      </c>
      <c r="L30" s="11">
        <f t="shared" ref="L30:L37" si="37">D30/D29-1</f>
        <v>-1</v>
      </c>
      <c r="M30" s="18">
        <f t="shared" ref="M30:M37" si="38">E30/E29-1</f>
        <v>-1</v>
      </c>
      <c r="N30" s="11">
        <f t="shared" ref="N30:N37" si="39">F30/F29-1</f>
        <v>-1</v>
      </c>
      <c r="O30" s="19">
        <f>SUM(C26:C30)/SUM(C14:C18)-1</f>
        <v>-0.34267218415785805</v>
      </c>
      <c r="P30" s="13">
        <f t="shared" ref="P30:R30" si="40">SUM(D26:D30)/SUM(D14:D18)-1</f>
        <v>-0.27250422982799205</v>
      </c>
      <c r="Q30" s="13">
        <f t="shared" si="40"/>
        <v>-0.17659718358860987</v>
      </c>
      <c r="R30" s="13">
        <f t="shared" si="40"/>
        <v>-0.49552240412446646</v>
      </c>
    </row>
    <row r="31" spans="1:18" x14ac:dyDescent="0.35">
      <c r="A31" s="158"/>
      <c r="B31" s="47">
        <v>6</v>
      </c>
      <c r="C31" s="6">
        <f>'algandmed '!C31</f>
        <v>0</v>
      </c>
      <c r="D31" s="6">
        <f>'algandmed '!D31</f>
        <v>0</v>
      </c>
      <c r="E31" s="16">
        <f>'algandmed '!E31</f>
        <v>0</v>
      </c>
      <c r="F31" s="6">
        <f>'algandmed '!F31</f>
        <v>0</v>
      </c>
      <c r="G31" s="21">
        <f t="shared" si="32"/>
        <v>-1</v>
      </c>
      <c r="H31" s="9">
        <f t="shared" si="28"/>
        <v>-1</v>
      </c>
      <c r="I31" s="21">
        <f t="shared" si="34"/>
        <v>-1</v>
      </c>
      <c r="J31" s="9">
        <f t="shared" si="30"/>
        <v>-1</v>
      </c>
      <c r="K31" s="18" t="e">
        <f>C31/C30-1</f>
        <v>#DIV/0!</v>
      </c>
      <c r="L31" s="11" t="e">
        <f t="shared" si="37"/>
        <v>#DIV/0!</v>
      </c>
      <c r="M31" s="18" t="e">
        <f t="shared" si="38"/>
        <v>#DIV/0!</v>
      </c>
      <c r="N31" s="11" t="e">
        <f t="shared" si="39"/>
        <v>#DIV/0!</v>
      </c>
      <c r="O31" s="19">
        <f>SUM(C26:C31)/SUM(C14:C19)-1</f>
        <v>-0.47319287532265386</v>
      </c>
      <c r="P31" s="13">
        <f t="shared" ref="P31:R31" si="41">SUM(D26:D31)/SUM(D14:D19)-1</f>
        <v>-0.44032966644311466</v>
      </c>
      <c r="Q31" s="13">
        <f t="shared" si="41"/>
        <v>-0.33400442417285581</v>
      </c>
      <c r="R31" s="13">
        <f t="shared" si="41"/>
        <v>-0.57460748253975713</v>
      </c>
    </row>
    <row r="32" spans="1:18" x14ac:dyDescent="0.35">
      <c r="A32" s="158"/>
      <c r="B32" s="47">
        <v>7</v>
      </c>
      <c r="C32" s="6">
        <f>'algandmed '!C32</f>
        <v>0</v>
      </c>
      <c r="D32" s="6">
        <f>'algandmed '!D32</f>
        <v>0</v>
      </c>
      <c r="E32" s="16">
        <f>'algandmed '!E32</f>
        <v>0</v>
      </c>
      <c r="F32" s="6">
        <f>'algandmed '!F32</f>
        <v>0</v>
      </c>
      <c r="G32" s="21">
        <f t="shared" si="32"/>
        <v>-1</v>
      </c>
      <c r="H32" s="9">
        <f t="shared" si="28"/>
        <v>-1</v>
      </c>
      <c r="I32" s="21">
        <f t="shared" si="34"/>
        <v>-1</v>
      </c>
      <c r="J32" s="9">
        <f t="shared" si="30"/>
        <v>-1</v>
      </c>
      <c r="K32" s="18" t="e">
        <f t="shared" si="36"/>
        <v>#DIV/0!</v>
      </c>
      <c r="L32" s="11" t="e">
        <f t="shared" si="37"/>
        <v>#DIV/0!</v>
      </c>
      <c r="M32" s="18" t="e">
        <f t="shared" si="38"/>
        <v>#DIV/0!</v>
      </c>
      <c r="N32" s="11" t="e">
        <f t="shared" si="39"/>
        <v>#DIV/0!</v>
      </c>
      <c r="O32" s="19">
        <f>SUM(C26:C32)/SUM(C14:C20)-1</f>
        <v>-0.56642922878767488</v>
      </c>
      <c r="P32" s="13">
        <f t="shared" ref="P32:R32" si="42">SUM(D26:D32)/SUM(D14:D20)-1</f>
        <v>-0.54977727821076061</v>
      </c>
      <c r="Q32" s="13">
        <f t="shared" si="42"/>
        <v>-0.44994421791223416</v>
      </c>
      <c r="R32" s="13">
        <f t="shared" si="42"/>
        <v>-0.66636147035025695</v>
      </c>
    </row>
    <row r="33" spans="1:18" x14ac:dyDescent="0.35">
      <c r="A33" s="158"/>
      <c r="B33" s="47">
        <v>8</v>
      </c>
      <c r="C33" s="6">
        <f>'algandmed '!C33</f>
        <v>0</v>
      </c>
      <c r="D33" s="6">
        <f>'algandmed '!D33</f>
        <v>0</v>
      </c>
      <c r="E33" s="16">
        <f>'algandmed '!E33</f>
        <v>0</v>
      </c>
      <c r="F33" s="6">
        <f>'algandmed '!F33</f>
        <v>0</v>
      </c>
      <c r="G33" s="21">
        <f t="shared" si="32"/>
        <v>-1</v>
      </c>
      <c r="H33" s="9">
        <f t="shared" si="28"/>
        <v>-1</v>
      </c>
      <c r="I33" s="21">
        <f t="shared" si="34"/>
        <v>-1</v>
      </c>
      <c r="J33" s="9">
        <f t="shared" si="30"/>
        <v>-1</v>
      </c>
      <c r="K33" s="18" t="e">
        <f t="shared" si="36"/>
        <v>#DIV/0!</v>
      </c>
      <c r="L33" s="11" t="e">
        <f t="shared" si="37"/>
        <v>#DIV/0!</v>
      </c>
      <c r="M33" s="18" t="e">
        <f t="shared" si="38"/>
        <v>#DIV/0!</v>
      </c>
      <c r="N33" s="11" t="e">
        <f t="shared" si="39"/>
        <v>#DIV/0!</v>
      </c>
      <c r="O33" s="19">
        <f>SUM(C26:C33)/SUM(C14:C21)-1</f>
        <v>-0.62922087841952612</v>
      </c>
      <c r="P33" s="13">
        <f t="shared" ref="P33:R33" si="43">SUM(D26:D33)/SUM(D14:D21)-1</f>
        <v>-0.62546404972322689</v>
      </c>
      <c r="Q33" s="13">
        <f>SUM(E26:E33)/SUM(E14:E21)-1</f>
        <v>-0.53259306440119591</v>
      </c>
      <c r="R33" s="13">
        <f t="shared" si="43"/>
        <v>-0.73332175765372309</v>
      </c>
    </row>
    <row r="34" spans="1:18" x14ac:dyDescent="0.35">
      <c r="A34" s="158"/>
      <c r="B34" s="47">
        <v>9</v>
      </c>
      <c r="C34" s="6">
        <f>'algandmed '!C34</f>
        <v>0</v>
      </c>
      <c r="D34" s="6">
        <f>'algandmed '!D34</f>
        <v>0</v>
      </c>
      <c r="E34" s="16">
        <f>'algandmed '!E34</f>
        <v>0</v>
      </c>
      <c r="F34" s="6">
        <f>'algandmed '!F34</f>
        <v>0</v>
      </c>
      <c r="G34" s="21">
        <f t="shared" si="32"/>
        <v>-1</v>
      </c>
      <c r="H34" s="9">
        <f t="shared" si="28"/>
        <v>-1</v>
      </c>
      <c r="I34" s="21">
        <f t="shared" si="34"/>
        <v>-1</v>
      </c>
      <c r="J34" s="9">
        <f t="shared" si="30"/>
        <v>-1</v>
      </c>
      <c r="K34" s="18" t="e">
        <f t="shared" si="36"/>
        <v>#DIV/0!</v>
      </c>
      <c r="L34" s="11" t="e">
        <f t="shared" si="37"/>
        <v>#DIV/0!</v>
      </c>
      <c r="M34" s="18" t="e">
        <f t="shared" si="38"/>
        <v>#DIV/0!</v>
      </c>
      <c r="N34" s="11" t="e">
        <f t="shared" si="39"/>
        <v>#DIV/0!</v>
      </c>
      <c r="O34" s="19">
        <f>SUM(C26:C34)/SUM(C14:C22)-1</f>
        <v>-0.6706554231807571</v>
      </c>
      <c r="P34" s="13">
        <f t="shared" ref="P34:R34" si="44">SUM(D26:D34)/SUM(D14:D22)-1</f>
        <v>-0.67301969593364996</v>
      </c>
      <c r="Q34" s="13">
        <f t="shared" si="44"/>
        <v>-0.59270081795023344</v>
      </c>
      <c r="R34" s="13">
        <f t="shared" si="44"/>
        <v>-0.77931036958890387</v>
      </c>
    </row>
    <row r="35" spans="1:18" x14ac:dyDescent="0.35">
      <c r="A35" s="158"/>
      <c r="B35" s="47">
        <v>10</v>
      </c>
      <c r="C35" s="6">
        <f>'algandmed '!C35</f>
        <v>0</v>
      </c>
      <c r="D35" s="6">
        <f>'algandmed '!D35</f>
        <v>0</v>
      </c>
      <c r="E35" s="16">
        <f>'algandmed '!E35</f>
        <v>0</v>
      </c>
      <c r="F35" s="6">
        <f>'algandmed '!F35</f>
        <v>0</v>
      </c>
      <c r="G35" s="21">
        <f t="shared" si="32"/>
        <v>-1</v>
      </c>
      <c r="H35" s="9">
        <f t="shared" si="28"/>
        <v>-1</v>
      </c>
      <c r="I35" s="21">
        <f t="shared" si="34"/>
        <v>-1</v>
      </c>
      <c r="J35" s="9">
        <f t="shared" si="30"/>
        <v>-1</v>
      </c>
      <c r="K35" s="18" t="e">
        <f t="shared" si="36"/>
        <v>#DIV/0!</v>
      </c>
      <c r="L35" s="11" t="e">
        <f t="shared" si="37"/>
        <v>#DIV/0!</v>
      </c>
      <c r="M35" s="18" t="e">
        <f t="shared" si="38"/>
        <v>#DIV/0!</v>
      </c>
      <c r="N35" s="11" t="e">
        <f t="shared" si="39"/>
        <v>#DIV/0!</v>
      </c>
      <c r="O35" s="19">
        <f>SUM(C26:C35)/SUM(C14:C23)-1</f>
        <v>-0.70303366496422637</v>
      </c>
      <c r="P35" s="13">
        <f t="shared" ref="P35:R35" si="45">SUM(D26:D35)/SUM(D14:D23)-1</f>
        <v>-0.70859174062385755</v>
      </c>
      <c r="Q35" s="13">
        <f t="shared" si="45"/>
        <v>-0.63881700425124499</v>
      </c>
      <c r="R35" s="13">
        <f t="shared" si="45"/>
        <v>-0.8079182846050863</v>
      </c>
    </row>
    <row r="36" spans="1:18" x14ac:dyDescent="0.35">
      <c r="A36" s="158"/>
      <c r="B36" s="47">
        <v>11</v>
      </c>
      <c r="C36" s="6">
        <f>'algandmed '!C36</f>
        <v>0</v>
      </c>
      <c r="D36" s="6">
        <f>'algandmed '!D36</f>
        <v>0</v>
      </c>
      <c r="E36" s="16">
        <f>'algandmed '!E36</f>
        <v>0</v>
      </c>
      <c r="F36" s="6">
        <f>'algandmed '!F36</f>
        <v>0</v>
      </c>
      <c r="G36" s="21">
        <f t="shared" si="32"/>
        <v>-1</v>
      </c>
      <c r="H36" s="9">
        <f t="shared" si="28"/>
        <v>-1</v>
      </c>
      <c r="I36" s="21">
        <f t="shared" si="34"/>
        <v>-1</v>
      </c>
      <c r="J36" s="9">
        <f t="shared" si="30"/>
        <v>-1</v>
      </c>
      <c r="K36" s="18" t="e">
        <f t="shared" si="36"/>
        <v>#DIV/0!</v>
      </c>
      <c r="L36" s="11" t="e">
        <f t="shared" si="37"/>
        <v>#DIV/0!</v>
      </c>
      <c r="M36" s="18" t="e">
        <f t="shared" si="38"/>
        <v>#DIV/0!</v>
      </c>
      <c r="N36" s="11" t="e">
        <f t="shared" si="39"/>
        <v>#DIV/0!</v>
      </c>
      <c r="O36" s="19">
        <f>SUM(C26:C36)/SUM(C14:C24)-1</f>
        <v>-0.72769779103114018</v>
      </c>
      <c r="P36" s="13">
        <f t="shared" ref="P36:R36" si="46">SUM(D26:D36)/SUM(D14:D24)-1</f>
        <v>-0.73407455538104283</v>
      </c>
      <c r="Q36" s="13">
        <f t="shared" si="46"/>
        <v>-0.67385056632345008</v>
      </c>
      <c r="R36" s="13">
        <f t="shared" si="46"/>
        <v>-0.82742137427685503</v>
      </c>
    </row>
    <row r="37" spans="1:18" ht="15" thickBot="1" x14ac:dyDescent="0.4">
      <c r="A37" s="159"/>
      <c r="B37" s="49">
        <v>12</v>
      </c>
      <c r="C37" s="51">
        <f>'algandmed '!C37</f>
        <v>0</v>
      </c>
      <c r="D37" s="51">
        <f>'algandmed '!D37</f>
        <v>0</v>
      </c>
      <c r="E37" s="52">
        <f>'algandmed '!E37</f>
        <v>0</v>
      </c>
      <c r="F37" s="51">
        <f>'algandmed '!F37</f>
        <v>0</v>
      </c>
      <c r="G37" s="22">
        <f t="shared" si="32"/>
        <v>-1</v>
      </c>
      <c r="H37" s="23">
        <f t="shared" si="28"/>
        <v>-1</v>
      </c>
      <c r="I37" s="22">
        <f t="shared" si="34"/>
        <v>-1</v>
      </c>
      <c r="J37" s="23">
        <f t="shared" si="30"/>
        <v>-1</v>
      </c>
      <c r="K37" s="24" t="e">
        <f t="shared" si="36"/>
        <v>#DIV/0!</v>
      </c>
      <c r="L37" s="25" t="e">
        <f t="shared" si="37"/>
        <v>#DIV/0!</v>
      </c>
      <c r="M37" s="24" t="e">
        <f t="shared" si="38"/>
        <v>#DIV/0!</v>
      </c>
      <c r="N37" s="25" t="e">
        <f t="shared" si="39"/>
        <v>#DIV/0!</v>
      </c>
      <c r="O37" s="26">
        <f>SUM(C26:C37)/SUM(C14:C25)-1</f>
        <v>-0.7481104555028053</v>
      </c>
      <c r="P37" s="27">
        <f t="shared" ref="P37:R37" si="47">SUM(D26:D37)/SUM(D14:D25)-1</f>
        <v>-0.75507298459326799</v>
      </c>
      <c r="Q37" s="27">
        <f t="shared" si="47"/>
        <v>-0.70137222892096862</v>
      </c>
      <c r="R37" s="27">
        <f t="shared" si="47"/>
        <v>-0.84273068244528693</v>
      </c>
    </row>
  </sheetData>
  <mergeCells count="8">
    <mergeCell ref="A26:A37"/>
    <mergeCell ref="O1:R1"/>
    <mergeCell ref="A3:A13"/>
    <mergeCell ref="A14:A25"/>
    <mergeCell ref="A1:B1"/>
    <mergeCell ref="C1:F1"/>
    <mergeCell ref="G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35B8-944C-4099-9AA7-FD51AB221D2C}">
  <dimension ref="A1:R37"/>
  <sheetViews>
    <sheetView topLeftCell="B1" workbookViewId="0">
      <selection activeCell="P37" sqref="P37"/>
    </sheetView>
  </sheetViews>
  <sheetFormatPr defaultRowHeight="14.5" x14ac:dyDescent="0.35"/>
  <cols>
    <col min="3" max="4" width="11.453125" bestFit="1" customWidth="1"/>
    <col min="5" max="5" width="10.7265625" bestFit="1" customWidth="1"/>
    <col min="6" max="6" width="11.7265625" bestFit="1" customWidth="1"/>
    <col min="7" max="8" width="14.7265625" bestFit="1" customWidth="1"/>
    <col min="9" max="9" width="14" bestFit="1" customWidth="1"/>
    <col min="10" max="10" width="15" bestFit="1" customWidth="1"/>
    <col min="11" max="12" width="11.453125" bestFit="1" customWidth="1"/>
    <col min="13" max="13" width="10.7265625" bestFit="1" customWidth="1"/>
    <col min="14" max="14" width="11.7265625" bestFit="1" customWidth="1"/>
    <col min="15" max="16" width="11.453125" bestFit="1" customWidth="1"/>
    <col min="17" max="17" width="10.7265625" bestFit="1" customWidth="1"/>
    <col min="18" max="18" width="11.7265625" bestFit="1" customWidth="1"/>
  </cols>
  <sheetData>
    <row r="1" spans="1:18" x14ac:dyDescent="0.35">
      <c r="A1" s="164"/>
      <c r="B1" s="173"/>
      <c r="C1" s="174" t="s">
        <v>1</v>
      </c>
      <c r="D1" s="175"/>
      <c r="E1" s="175"/>
      <c r="F1" s="176"/>
      <c r="G1" s="168" t="s">
        <v>13</v>
      </c>
      <c r="H1" s="168"/>
      <c r="I1" s="168"/>
      <c r="J1" s="168"/>
      <c r="K1" s="169" t="s">
        <v>14</v>
      </c>
      <c r="L1" s="169"/>
      <c r="M1" s="169"/>
      <c r="N1" s="169"/>
      <c r="O1" s="160" t="s">
        <v>15</v>
      </c>
      <c r="P1" s="160"/>
      <c r="Q1" s="160"/>
      <c r="R1" s="161"/>
    </row>
    <row r="2" spans="1:18" ht="15" thickBot="1" x14ac:dyDescent="0.4">
      <c r="A2" s="69" t="s">
        <v>2</v>
      </c>
      <c r="B2" s="68" t="s">
        <v>3</v>
      </c>
      <c r="C2" s="54" t="s">
        <v>8</v>
      </c>
      <c r="D2" s="55" t="s">
        <v>9</v>
      </c>
      <c r="E2" s="56" t="s">
        <v>10</v>
      </c>
      <c r="F2" s="55" t="s">
        <v>11</v>
      </c>
      <c r="G2" s="2" t="s">
        <v>8</v>
      </c>
      <c r="H2" s="7" t="s">
        <v>9</v>
      </c>
      <c r="I2" s="2" t="s">
        <v>10</v>
      </c>
      <c r="J2" s="7" t="s">
        <v>11</v>
      </c>
      <c r="K2" s="3" t="s">
        <v>8</v>
      </c>
      <c r="L2" s="10" t="s">
        <v>9</v>
      </c>
      <c r="M2" s="3" t="s">
        <v>10</v>
      </c>
      <c r="N2" s="10" t="s">
        <v>11</v>
      </c>
      <c r="O2" s="4" t="s">
        <v>8</v>
      </c>
      <c r="P2" s="12" t="s">
        <v>9</v>
      </c>
      <c r="Q2" s="4" t="s">
        <v>10</v>
      </c>
      <c r="R2" s="15" t="s">
        <v>11</v>
      </c>
    </row>
    <row r="3" spans="1:18" ht="15" thickTop="1" x14ac:dyDescent="0.35">
      <c r="A3" s="170" t="s">
        <v>12</v>
      </c>
      <c r="B3" s="67">
        <v>2</v>
      </c>
      <c r="C3" s="57">
        <f>'algandmed '!G3</f>
        <v>52324.35</v>
      </c>
      <c r="D3" s="58">
        <f>'algandmed '!H3</f>
        <v>8036</v>
      </c>
      <c r="E3" s="59">
        <f>'algandmed '!I3</f>
        <v>12990059.849999998</v>
      </c>
      <c r="F3" s="58">
        <f>'algandmed '!J3</f>
        <v>2056132.2</v>
      </c>
      <c r="G3" s="29"/>
      <c r="H3" s="30"/>
      <c r="I3" s="29"/>
      <c r="J3" s="30"/>
      <c r="K3" s="31"/>
      <c r="L3" s="32"/>
      <c r="M3" s="31"/>
      <c r="N3" s="32"/>
      <c r="O3" s="33"/>
      <c r="P3" s="34"/>
      <c r="Q3" s="33"/>
      <c r="R3" s="35"/>
    </row>
    <row r="4" spans="1:18" x14ac:dyDescent="0.35">
      <c r="A4" s="171"/>
      <c r="B4" s="67">
        <v>3</v>
      </c>
      <c r="C4" s="60">
        <f>'algandmed '!G4</f>
        <v>58377.06</v>
      </c>
      <c r="D4" s="61">
        <f>'algandmed '!H4</f>
        <v>8992</v>
      </c>
      <c r="E4" s="62">
        <f>'algandmed '!I4</f>
        <v>13525865.509999998</v>
      </c>
      <c r="F4" s="61">
        <f>'algandmed '!J4</f>
        <v>4326852.6100000003</v>
      </c>
      <c r="G4" s="17"/>
      <c r="H4" s="8"/>
      <c r="I4" s="17"/>
      <c r="J4" s="8"/>
      <c r="K4" s="18">
        <f>C4/C3-1</f>
        <v>0.11567673559251102</v>
      </c>
      <c r="L4" s="11">
        <f t="shared" ref="L4:N19" si="0">D4/D3-1</f>
        <v>0.11896465903434539</v>
      </c>
      <c r="M4" s="18">
        <f t="shared" si="0"/>
        <v>4.1247358841075776E-2</v>
      </c>
      <c r="N4" s="11">
        <f t="shared" si="0"/>
        <v>1.1043649868427723</v>
      </c>
      <c r="O4" s="19"/>
      <c r="P4" s="13"/>
      <c r="Q4" s="19"/>
      <c r="R4" s="20"/>
    </row>
    <row r="5" spans="1:18" x14ac:dyDescent="0.35">
      <c r="A5" s="171"/>
      <c r="B5" s="67">
        <v>4</v>
      </c>
      <c r="C5" s="60">
        <f>'algandmed '!G5</f>
        <v>49753.47</v>
      </c>
      <c r="D5" s="61">
        <f>'algandmed '!H5</f>
        <v>20324</v>
      </c>
      <c r="E5" s="62">
        <f>'algandmed '!I5</f>
        <v>12948019.83</v>
      </c>
      <c r="F5" s="61">
        <f>'algandmed '!J5</f>
        <v>7935094.6799999997</v>
      </c>
      <c r="G5" s="17"/>
      <c r="H5" s="8"/>
      <c r="I5" s="17"/>
      <c r="J5" s="8"/>
      <c r="K5" s="18">
        <f t="shared" ref="K5:N20" si="1">C5/C4-1</f>
        <v>-0.14772223883833813</v>
      </c>
      <c r="L5" s="11">
        <f t="shared" si="0"/>
        <v>1.2602313167259784</v>
      </c>
      <c r="M5" s="18">
        <f t="shared" si="0"/>
        <v>-4.2721530801321572E-2</v>
      </c>
      <c r="N5" s="11">
        <f t="shared" si="0"/>
        <v>0.83391841489141894</v>
      </c>
      <c r="O5" s="19"/>
      <c r="P5" s="13"/>
      <c r="Q5" s="19"/>
      <c r="R5" s="20"/>
    </row>
    <row r="6" spans="1:18" x14ac:dyDescent="0.35">
      <c r="A6" s="171"/>
      <c r="B6" s="67">
        <v>5</v>
      </c>
      <c r="C6" s="60">
        <f>'algandmed '!G6</f>
        <v>40814.39</v>
      </c>
      <c r="D6" s="61">
        <f>'algandmed '!H6</f>
        <v>33865</v>
      </c>
      <c r="E6" s="62">
        <f>'algandmed '!I6</f>
        <v>13531991.529999999</v>
      </c>
      <c r="F6" s="61">
        <f>'algandmed '!J6</f>
        <v>5685335</v>
      </c>
      <c r="G6" s="17"/>
      <c r="H6" s="8"/>
      <c r="I6" s="17"/>
      <c r="J6" s="8"/>
      <c r="K6" s="18">
        <f t="shared" si="1"/>
        <v>-0.17966746841979064</v>
      </c>
      <c r="L6" s="11">
        <f t="shared" si="0"/>
        <v>0.66625664239322968</v>
      </c>
      <c r="M6" s="18">
        <f t="shared" si="0"/>
        <v>4.5101236147859547E-2</v>
      </c>
      <c r="N6" s="11">
        <f t="shared" si="0"/>
        <v>-0.28352020621384699</v>
      </c>
      <c r="O6" s="19"/>
      <c r="P6" s="13"/>
      <c r="Q6" s="19"/>
      <c r="R6" s="20"/>
    </row>
    <row r="7" spans="1:18" x14ac:dyDescent="0.35">
      <c r="A7" s="171"/>
      <c r="B7" s="67">
        <v>6</v>
      </c>
      <c r="C7" s="60">
        <f>'algandmed '!G7</f>
        <v>58708.74</v>
      </c>
      <c r="D7" s="61">
        <f>'algandmed '!H7</f>
        <v>29049.83</v>
      </c>
      <c r="E7" s="62">
        <f>'algandmed '!I7</f>
        <v>11664261.169999996</v>
      </c>
      <c r="F7" s="61">
        <f>'algandmed '!J7</f>
        <v>5455963.4400000004</v>
      </c>
      <c r="G7" s="17"/>
      <c r="H7" s="8"/>
      <c r="I7" s="17"/>
      <c r="J7" s="8"/>
      <c r="K7" s="18">
        <f t="shared" si="1"/>
        <v>0.43843237642409938</v>
      </c>
      <c r="L7" s="11">
        <f t="shared" si="0"/>
        <v>-0.14218721393769373</v>
      </c>
      <c r="M7" s="18">
        <f t="shared" si="0"/>
        <v>-0.13802331725225392</v>
      </c>
      <c r="N7" s="11">
        <f t="shared" si="0"/>
        <v>-4.0344422975954752E-2</v>
      </c>
      <c r="O7" s="19"/>
      <c r="P7" s="13"/>
      <c r="Q7" s="19"/>
      <c r="R7" s="20"/>
    </row>
    <row r="8" spans="1:18" x14ac:dyDescent="0.35">
      <c r="A8" s="171"/>
      <c r="B8" s="67">
        <v>7</v>
      </c>
      <c r="C8" s="60">
        <f>'algandmed '!G8</f>
        <v>37929.11</v>
      </c>
      <c r="D8" s="61">
        <f>'algandmed '!H8</f>
        <v>32574.38</v>
      </c>
      <c r="E8" s="62">
        <f>'algandmed '!I8</f>
        <v>12872591.940000001</v>
      </c>
      <c r="F8" s="61">
        <f>'algandmed '!J8</f>
        <v>8346721.2300000004</v>
      </c>
      <c r="G8" s="17"/>
      <c r="H8" s="8"/>
      <c r="I8" s="17"/>
      <c r="J8" s="8"/>
      <c r="K8" s="18">
        <f t="shared" si="1"/>
        <v>-0.35394440418922291</v>
      </c>
      <c r="L8" s="11">
        <f t="shared" si="0"/>
        <v>0.1213277323825992</v>
      </c>
      <c r="M8" s="18">
        <f t="shared" si="0"/>
        <v>0.10359256813520101</v>
      </c>
      <c r="N8" s="11">
        <f t="shared" si="0"/>
        <v>0.52983452359790739</v>
      </c>
      <c r="O8" s="19"/>
      <c r="P8" s="13"/>
      <c r="Q8" s="19"/>
      <c r="R8" s="20"/>
    </row>
    <row r="9" spans="1:18" x14ac:dyDescent="0.35">
      <c r="A9" s="171"/>
      <c r="B9" s="67">
        <v>8</v>
      </c>
      <c r="C9" s="60">
        <f>'algandmed '!G9</f>
        <v>34526.759999999995</v>
      </c>
      <c r="D9" s="61">
        <f>'algandmed '!H9</f>
        <v>43977.72</v>
      </c>
      <c r="E9" s="62">
        <f>'algandmed '!I9</f>
        <v>12188022.640000001</v>
      </c>
      <c r="F9" s="61">
        <f>'algandmed '!J9</f>
        <v>13906717.27</v>
      </c>
      <c r="G9" s="17"/>
      <c r="H9" s="8"/>
      <c r="I9" s="17"/>
      <c r="J9" s="8"/>
      <c r="K9" s="18">
        <f t="shared" si="1"/>
        <v>-8.9702869379218342E-2</v>
      </c>
      <c r="L9" s="11">
        <f t="shared" si="0"/>
        <v>0.35007082252985322</v>
      </c>
      <c r="M9" s="18">
        <f t="shared" si="0"/>
        <v>-5.3180377595345441E-2</v>
      </c>
      <c r="N9" s="11">
        <f t="shared" si="0"/>
        <v>0.66612935628137637</v>
      </c>
      <c r="O9" s="19"/>
      <c r="P9" s="13"/>
      <c r="Q9" s="19"/>
      <c r="R9" s="20"/>
    </row>
    <row r="10" spans="1:18" x14ac:dyDescent="0.35">
      <c r="A10" s="171"/>
      <c r="B10" s="67">
        <v>9</v>
      </c>
      <c r="C10" s="60">
        <f>'algandmed '!G10</f>
        <v>29313.14</v>
      </c>
      <c r="D10" s="61">
        <f>'algandmed '!H10</f>
        <v>36391.9</v>
      </c>
      <c r="E10" s="62">
        <f>'algandmed '!I10</f>
        <v>12740963.26</v>
      </c>
      <c r="F10" s="61">
        <f>'algandmed '!J10</f>
        <v>8512790.0199999996</v>
      </c>
      <c r="G10" s="17"/>
      <c r="H10" s="8"/>
      <c r="I10" s="17"/>
      <c r="J10" s="8"/>
      <c r="K10" s="18">
        <f t="shared" si="1"/>
        <v>-0.15100229503144791</v>
      </c>
      <c r="L10" s="11">
        <f t="shared" si="0"/>
        <v>-0.17249234385047696</v>
      </c>
      <c r="M10" s="18">
        <f t="shared" si="0"/>
        <v>4.5367541260162847E-2</v>
      </c>
      <c r="N10" s="11">
        <f t="shared" si="0"/>
        <v>-0.38786488178888534</v>
      </c>
      <c r="O10" s="19"/>
      <c r="P10" s="13"/>
      <c r="Q10" s="19"/>
      <c r="R10" s="20"/>
    </row>
    <row r="11" spans="1:18" x14ac:dyDescent="0.35">
      <c r="A11" s="171"/>
      <c r="B11" s="67">
        <v>10</v>
      </c>
      <c r="C11" s="60">
        <f>'algandmed '!G11</f>
        <v>23997.52</v>
      </c>
      <c r="D11" s="61">
        <f>'algandmed '!H11</f>
        <v>26325</v>
      </c>
      <c r="E11" s="62">
        <f>'algandmed '!I11</f>
        <v>13082613.390000002</v>
      </c>
      <c r="F11" s="61">
        <f>'algandmed '!J11</f>
        <v>5142223.9000000004</v>
      </c>
      <c r="G11" s="17"/>
      <c r="H11" s="8"/>
      <c r="I11" s="17"/>
      <c r="J11" s="8"/>
      <c r="K11" s="18">
        <f t="shared" si="1"/>
        <v>-0.18133915370376563</v>
      </c>
      <c r="L11" s="11">
        <f t="shared" si="0"/>
        <v>-0.27662474341817822</v>
      </c>
      <c r="M11" s="18">
        <f t="shared" si="0"/>
        <v>2.6815094198772815E-2</v>
      </c>
      <c r="N11" s="11">
        <f t="shared" si="0"/>
        <v>-0.39594141428147189</v>
      </c>
      <c r="O11" s="19"/>
      <c r="P11" s="13"/>
      <c r="Q11" s="19"/>
      <c r="R11" s="20"/>
    </row>
    <row r="12" spans="1:18" x14ac:dyDescent="0.35">
      <c r="A12" s="171"/>
      <c r="B12" s="67">
        <v>11</v>
      </c>
      <c r="C12" s="60">
        <f>'algandmed '!G12</f>
        <v>28791.05</v>
      </c>
      <c r="D12" s="61">
        <f>'algandmed '!H12</f>
        <v>17112.169999999998</v>
      </c>
      <c r="E12" s="62">
        <f>'algandmed '!I12</f>
        <v>13366422.529999997</v>
      </c>
      <c r="F12" s="61">
        <f>'algandmed '!J12</f>
        <v>3695525.15</v>
      </c>
      <c r="G12" s="17"/>
      <c r="H12" s="8"/>
      <c r="I12" s="17"/>
      <c r="J12" s="8"/>
      <c r="K12" s="18">
        <f t="shared" si="1"/>
        <v>0.19975105760928624</v>
      </c>
      <c r="L12" s="11">
        <f t="shared" si="0"/>
        <v>-0.34996505223171892</v>
      </c>
      <c r="M12" s="18">
        <f t="shared" si="0"/>
        <v>2.1693612089533465E-2</v>
      </c>
      <c r="N12" s="11">
        <f t="shared" si="0"/>
        <v>-0.28133717592499241</v>
      </c>
      <c r="O12" s="19"/>
      <c r="P12" s="13"/>
      <c r="Q12" s="19"/>
      <c r="R12" s="20"/>
    </row>
    <row r="13" spans="1:18" x14ac:dyDescent="0.35">
      <c r="A13" s="171"/>
      <c r="B13" s="67">
        <v>12</v>
      </c>
      <c r="C13" s="63">
        <f>'algandmed '!G13</f>
        <v>26519.42</v>
      </c>
      <c r="D13" s="64">
        <f>'algandmed '!H13</f>
        <v>36647</v>
      </c>
      <c r="E13" s="65">
        <f>'algandmed '!I13</f>
        <v>11433664.190000001</v>
      </c>
      <c r="F13" s="64">
        <f>'algandmed '!J13</f>
        <v>2639507.34</v>
      </c>
      <c r="G13" s="38"/>
      <c r="H13" s="39"/>
      <c r="I13" s="38"/>
      <c r="J13" s="39"/>
      <c r="K13" s="40">
        <f t="shared" si="1"/>
        <v>-7.890056111187338E-2</v>
      </c>
      <c r="L13" s="41">
        <f t="shared" si="0"/>
        <v>1.1415752648553634</v>
      </c>
      <c r="M13" s="40">
        <f t="shared" si="0"/>
        <v>-0.14459802805590316</v>
      </c>
      <c r="N13" s="41">
        <f t="shared" si="0"/>
        <v>-0.28575581741068656</v>
      </c>
      <c r="O13" s="42"/>
      <c r="P13" s="43"/>
      <c r="Q13" s="42"/>
      <c r="R13" s="44"/>
    </row>
    <row r="14" spans="1:18" x14ac:dyDescent="0.35">
      <c r="A14" s="171">
        <v>2020</v>
      </c>
      <c r="B14" s="67">
        <v>1</v>
      </c>
      <c r="C14" s="60">
        <f>'algandmed '!G14</f>
        <v>23416.381000000001</v>
      </c>
      <c r="D14" s="66">
        <f>'algandmed '!H14</f>
        <v>22113</v>
      </c>
      <c r="E14" s="62">
        <f>'algandmed '!I14</f>
        <v>12560564.140000001</v>
      </c>
      <c r="F14" s="66">
        <f>'algandmed '!J14</f>
        <v>2312518.7200000002</v>
      </c>
      <c r="G14" s="17"/>
      <c r="H14" s="8"/>
      <c r="I14" s="17"/>
      <c r="J14" s="8"/>
      <c r="K14" s="18">
        <f>C14/C13-1</f>
        <v>-0.11701006281434501</v>
      </c>
      <c r="L14" s="11">
        <f t="shared" si="0"/>
        <v>-0.3965945370698829</v>
      </c>
      <c r="M14" s="18">
        <f t="shared" si="0"/>
        <v>9.8559825728098405E-2</v>
      </c>
      <c r="N14" s="11">
        <f t="shared" si="0"/>
        <v>-0.12388244391091541</v>
      </c>
      <c r="O14" s="19"/>
      <c r="P14" s="13"/>
      <c r="Q14" s="19"/>
      <c r="R14" s="20"/>
    </row>
    <row r="15" spans="1:18" x14ac:dyDescent="0.35">
      <c r="A15" s="171"/>
      <c r="B15" s="67">
        <v>2</v>
      </c>
      <c r="C15" s="60">
        <f>'algandmed '!G15</f>
        <v>22109.131999999998</v>
      </c>
      <c r="D15" s="61">
        <f>'algandmed '!H15</f>
        <v>36309</v>
      </c>
      <c r="E15" s="62">
        <f>'algandmed '!I15</f>
        <v>10868194.800000001</v>
      </c>
      <c r="F15" s="61">
        <f>'algandmed '!J15</f>
        <v>2289880.2599999998</v>
      </c>
      <c r="G15" s="21">
        <f>C15/C3-1</f>
        <v>-0.57745997800259352</v>
      </c>
      <c r="H15" s="9">
        <f>D15/D3-1</f>
        <v>3.5182926829268295</v>
      </c>
      <c r="I15" s="21">
        <f>E15/E3-1</f>
        <v>-0.16334528666548043</v>
      </c>
      <c r="J15" s="9">
        <f t="shared" ref="H15:J25" si="2">F15/F3-1</f>
        <v>0.11368338086432361</v>
      </c>
      <c r="K15" s="18">
        <f t="shared" si="1"/>
        <v>-5.5826261111826092E-2</v>
      </c>
      <c r="L15" s="11">
        <f t="shared" si="0"/>
        <v>0.64197530864197527</v>
      </c>
      <c r="M15" s="18">
        <f t="shared" si="0"/>
        <v>-0.13473673006537423</v>
      </c>
      <c r="N15" s="11">
        <f t="shared" si="0"/>
        <v>-9.7895250767960906E-3</v>
      </c>
      <c r="O15" s="19"/>
      <c r="P15" s="13"/>
      <c r="Q15" s="19"/>
      <c r="R15" s="20"/>
    </row>
    <row r="16" spans="1:18" x14ac:dyDescent="0.35">
      <c r="A16" s="171"/>
      <c r="B16" s="67">
        <v>3</v>
      </c>
      <c r="C16" s="60">
        <f>'algandmed '!G16</f>
        <v>16827</v>
      </c>
      <c r="D16" s="61">
        <f>'algandmed '!H16</f>
        <v>34626.21</v>
      </c>
      <c r="E16" s="62">
        <f>'algandmed '!I16</f>
        <v>12543306.1</v>
      </c>
      <c r="F16" s="61">
        <f>'algandmed '!J16</f>
        <v>6645329.0599999996</v>
      </c>
      <c r="G16" s="21">
        <f t="shared" ref="G16:G25" si="3">C16/C4-1</f>
        <v>-0.7117532126489412</v>
      </c>
      <c r="H16" s="9">
        <f>D16/D4-1</f>
        <v>2.8507795818505337</v>
      </c>
      <c r="I16" s="21">
        <f>E16/E4-1</f>
        <v>-7.2642997172607471E-2</v>
      </c>
      <c r="J16" s="9">
        <f t="shared" si="2"/>
        <v>0.53583439487669526</v>
      </c>
      <c r="K16" s="18">
        <f t="shared" si="1"/>
        <v>-0.23891177636462613</v>
      </c>
      <c r="L16" s="11">
        <f t="shared" si="0"/>
        <v>-4.6346360406510856E-2</v>
      </c>
      <c r="M16" s="18">
        <f t="shared" si="0"/>
        <v>0.15412967202244099</v>
      </c>
      <c r="N16" s="11">
        <f t="shared" si="0"/>
        <v>1.9020421618028185</v>
      </c>
      <c r="O16" s="19">
        <f>SUM(C15:C16)/SUM(C3:C4)-1</f>
        <v>-0.64827790359671122</v>
      </c>
      <c r="P16" s="13">
        <f t="shared" ref="P16:R16" si="4">SUM(D15:D16)/SUM(D3:D4)-1</f>
        <v>3.1657980972515851</v>
      </c>
      <c r="Q16" s="19">
        <f t="shared" si="4"/>
        <v>-0.11707773414851697</v>
      </c>
      <c r="R16" s="20">
        <f t="shared" si="4"/>
        <v>0.3998481252848225</v>
      </c>
    </row>
    <row r="17" spans="1:18" x14ac:dyDescent="0.35">
      <c r="A17" s="171"/>
      <c r="B17" s="67">
        <v>4</v>
      </c>
      <c r="C17" s="60">
        <f>'algandmed '!G17</f>
        <v>14687</v>
      </c>
      <c r="D17" s="61">
        <f>'algandmed '!H17</f>
        <v>27181.01</v>
      </c>
      <c r="E17" s="62">
        <f>'algandmed '!I17</f>
        <v>10840353.800000001</v>
      </c>
      <c r="F17" s="61">
        <f>'algandmed '!J17</f>
        <v>7813098.9500000002</v>
      </c>
      <c r="G17" s="21">
        <f t="shared" si="3"/>
        <v>-0.70480450911263071</v>
      </c>
      <c r="H17" s="9">
        <f>D17/D5-1</f>
        <v>0.33738486518401878</v>
      </c>
      <c r="I17" s="21">
        <f t="shared" si="2"/>
        <v>-0.16277902394902333</v>
      </c>
      <c r="J17" s="9">
        <f t="shared" si="2"/>
        <v>-1.537419966865472E-2</v>
      </c>
      <c r="K17" s="18">
        <f t="shared" si="1"/>
        <v>-0.12717656147857614</v>
      </c>
      <c r="L17" s="11">
        <f t="shared" si="0"/>
        <v>-0.21501631278733657</v>
      </c>
      <c r="M17" s="18">
        <f t="shared" si="0"/>
        <v>-0.13576582492872424</v>
      </c>
      <c r="N17" s="11">
        <f t="shared" si="0"/>
        <v>0.1757279255032107</v>
      </c>
      <c r="O17" s="19">
        <f>SUM(C15:C17)/SUM(C3:C5)-1</f>
        <v>-0.66580553985020585</v>
      </c>
      <c r="P17" s="13">
        <f t="shared" ref="P17:R17" si="5">SUM(D15:D17)/SUM(D3:D5)-1</f>
        <v>1.626799635896337</v>
      </c>
      <c r="Q17" s="19">
        <f t="shared" si="5"/>
        <v>-0.13207221084730059</v>
      </c>
      <c r="R17" s="20">
        <f t="shared" si="5"/>
        <v>0.16973147702506575</v>
      </c>
    </row>
    <row r="18" spans="1:18" x14ac:dyDescent="0.35">
      <c r="A18" s="171"/>
      <c r="B18" s="67">
        <v>5</v>
      </c>
      <c r="C18" s="60">
        <f>'algandmed '!G18</f>
        <v>10002</v>
      </c>
      <c r="D18" s="61">
        <f>'algandmed '!H18</f>
        <v>34478.47</v>
      </c>
      <c r="E18" s="62">
        <f>'algandmed '!I18</f>
        <v>12831570.284999998</v>
      </c>
      <c r="F18" s="61">
        <f>'algandmed '!J18</f>
        <v>9831144.5899999999</v>
      </c>
      <c r="G18" s="21">
        <f t="shared" si="3"/>
        <v>-0.75493937309855663</v>
      </c>
      <c r="H18" s="9">
        <f t="shared" si="2"/>
        <v>1.8115163147792712E-2</v>
      </c>
      <c r="I18" s="21">
        <f t="shared" si="2"/>
        <v>-5.1760396350174265E-2</v>
      </c>
      <c r="J18" s="9">
        <f t="shared" si="2"/>
        <v>0.72921113531568493</v>
      </c>
      <c r="K18" s="18">
        <f t="shared" si="1"/>
        <v>-0.31898958262408939</v>
      </c>
      <c r="L18" s="11">
        <f t="shared" si="0"/>
        <v>0.2684764105528088</v>
      </c>
      <c r="M18" s="18">
        <f t="shared" si="0"/>
        <v>0.18368556245830248</v>
      </c>
      <c r="N18" s="11">
        <f t="shared" si="0"/>
        <v>0.25829003995911237</v>
      </c>
      <c r="O18" s="19">
        <f>SUM(C15:C18)/SUM(C3:C6)-1</f>
        <v>-0.68388054470511084</v>
      </c>
      <c r="P18" s="13">
        <f t="shared" ref="P18:R18" si="6">SUM(D15:D18)/SUM(D3:D6)-1</f>
        <v>0.86184043135768151</v>
      </c>
      <c r="Q18" s="19">
        <f t="shared" si="6"/>
        <v>-0.11156537842209124</v>
      </c>
      <c r="R18" s="20">
        <f t="shared" si="6"/>
        <v>0.32874579353877076</v>
      </c>
    </row>
    <row r="19" spans="1:18" x14ac:dyDescent="0.35">
      <c r="A19" s="171"/>
      <c r="B19" s="67">
        <v>6</v>
      </c>
      <c r="C19" s="60">
        <f>'algandmed '!G19</f>
        <v>21885</v>
      </c>
      <c r="D19" s="61">
        <f>'algandmed '!H19</f>
        <v>52116.33</v>
      </c>
      <c r="E19" s="62">
        <f>'algandmed '!I19</f>
        <v>10686407.939999998</v>
      </c>
      <c r="F19" s="61">
        <f>'algandmed '!J19</f>
        <v>5778751.0499999998</v>
      </c>
      <c r="G19" s="21">
        <f t="shared" si="3"/>
        <v>-0.62722756441374827</v>
      </c>
      <c r="H19" s="9">
        <f t="shared" si="2"/>
        <v>0.79403218538628284</v>
      </c>
      <c r="I19" s="21">
        <f t="shared" si="2"/>
        <v>-8.3833276342868301E-2</v>
      </c>
      <c r="J19" s="9">
        <f t="shared" si="2"/>
        <v>5.9162348419255384E-2</v>
      </c>
      <c r="K19" s="18">
        <f t="shared" si="1"/>
        <v>1.1880623875224954</v>
      </c>
      <c r="L19" s="11">
        <f t="shared" si="0"/>
        <v>0.51156156291157928</v>
      </c>
      <c r="M19" s="18">
        <f t="shared" si="0"/>
        <v>-0.16717847444655143</v>
      </c>
      <c r="N19" s="11">
        <f t="shared" si="0"/>
        <v>-0.41219956668341506</v>
      </c>
      <c r="O19" s="19">
        <f>SUM(C15:C19)/SUM(C3:C7)-1</f>
        <v>-0.6710870584785229</v>
      </c>
      <c r="P19" s="13">
        <f t="shared" ref="P19:R19" si="7">SUM(D15:D19)/SUM(D3:D7)-1</f>
        <v>0.84219467195681785</v>
      </c>
      <c r="Q19" s="19">
        <f t="shared" si="7"/>
        <v>-0.10656269528778572</v>
      </c>
      <c r="R19" s="20">
        <f t="shared" si="7"/>
        <v>0.27097386271448443</v>
      </c>
    </row>
    <row r="20" spans="1:18" x14ac:dyDescent="0.35">
      <c r="A20" s="171"/>
      <c r="B20" s="67">
        <v>7</v>
      </c>
      <c r="C20" s="60">
        <f>'algandmed '!G20</f>
        <v>35179</v>
      </c>
      <c r="D20" s="61">
        <f>'algandmed '!H20</f>
        <v>48126.95</v>
      </c>
      <c r="E20" s="62">
        <f>'algandmed '!I20</f>
        <v>10908351.259999998</v>
      </c>
      <c r="F20" s="61">
        <f>'algandmed '!J20</f>
        <v>8205562.3739999998</v>
      </c>
      <c r="G20" s="21">
        <f t="shared" si="3"/>
        <v>-7.2506578720143988E-2</v>
      </c>
      <c r="H20" s="9">
        <f t="shared" si="2"/>
        <v>0.47744792072788478</v>
      </c>
      <c r="I20" s="21">
        <f t="shared" si="2"/>
        <v>-0.15259092257064144</v>
      </c>
      <c r="J20" s="9">
        <f t="shared" si="2"/>
        <v>-1.6911892958955455E-2</v>
      </c>
      <c r="K20" s="18">
        <f t="shared" si="1"/>
        <v>0.60744802376056661</v>
      </c>
      <c r="L20" s="11">
        <f t="shared" si="1"/>
        <v>-7.6547600339471389E-2</v>
      </c>
      <c r="M20" s="18">
        <f t="shared" si="1"/>
        <v>2.0768748605342946E-2</v>
      </c>
      <c r="N20" s="11">
        <f t="shared" si="1"/>
        <v>0.41995429514133509</v>
      </c>
      <c r="O20" s="19">
        <f>SUM(C15:C20)/SUM(C3:C8)-1</f>
        <v>-0.59487664477438473</v>
      </c>
      <c r="P20" s="13">
        <f t="shared" ref="P20:R20" si="8">SUM(D15:D20)/SUM(D3:D8)-1</f>
        <v>0.75275405877438217</v>
      </c>
      <c r="Q20" s="19">
        <f t="shared" si="8"/>
        <v>-0.1142046566931848</v>
      </c>
      <c r="R20" s="20">
        <f t="shared" si="8"/>
        <v>0.19989490925932651</v>
      </c>
    </row>
    <row r="21" spans="1:18" x14ac:dyDescent="0.35">
      <c r="A21" s="171"/>
      <c r="B21" s="67">
        <v>8</v>
      </c>
      <c r="C21" s="60">
        <f>'algandmed '!G21</f>
        <v>18107</v>
      </c>
      <c r="D21" s="61">
        <f>'algandmed '!H21</f>
        <v>50964.91</v>
      </c>
      <c r="E21" s="62">
        <f>'algandmed '!I21</f>
        <v>10827191.890000001</v>
      </c>
      <c r="F21" s="61">
        <f>'algandmed '!J21</f>
        <v>14565850.449999999</v>
      </c>
      <c r="G21" s="21">
        <f t="shared" si="3"/>
        <v>-0.4755661985080557</v>
      </c>
      <c r="H21" s="9">
        <f t="shared" si="2"/>
        <v>0.15888022389519052</v>
      </c>
      <c r="I21" s="21">
        <f t="shared" si="2"/>
        <v>-0.11165311964008628</v>
      </c>
      <c r="J21" s="9">
        <f t="shared" si="2"/>
        <v>4.7396748434794356E-2</v>
      </c>
      <c r="K21" s="18">
        <f t="shared" ref="K21:N32" si="9">C21/C20-1</f>
        <v>-0.48528951931550068</v>
      </c>
      <c r="L21" s="11">
        <f t="shared" si="9"/>
        <v>5.8968208041440429E-2</v>
      </c>
      <c r="M21" s="18">
        <f t="shared" si="9"/>
        <v>-7.4401133650326967E-3</v>
      </c>
      <c r="N21" s="11">
        <f t="shared" si="9"/>
        <v>0.77511909435398318</v>
      </c>
      <c r="O21" s="19">
        <f>SUM(C15:C21)/SUM(C3:C9)-1</f>
        <v>-0.58248499821979638</v>
      </c>
      <c r="P21" s="13">
        <f t="shared" ref="P21:R21" si="10">SUM(D15:D21)/SUM(D3:D9)-1</f>
        <v>0.60504805678894225</v>
      </c>
      <c r="Q21" s="19">
        <f t="shared" si="10"/>
        <v>-0.11385804601820493</v>
      </c>
      <c r="R21" s="20">
        <f t="shared" si="10"/>
        <v>0.15544670926901283</v>
      </c>
    </row>
    <row r="22" spans="1:18" x14ac:dyDescent="0.35">
      <c r="A22" s="171"/>
      <c r="B22" s="67">
        <v>9</v>
      </c>
      <c r="C22" s="60">
        <f>'algandmed '!G22</f>
        <v>17519</v>
      </c>
      <c r="D22" s="61">
        <f>'algandmed '!H22</f>
        <v>48154.3</v>
      </c>
      <c r="E22" s="62">
        <f>'algandmed '!I22</f>
        <v>11011521.109999999</v>
      </c>
      <c r="F22" s="61">
        <f>'algandmed '!J22</f>
        <v>11249685.34</v>
      </c>
      <c r="G22" s="21">
        <f t="shared" si="3"/>
        <v>-0.4023499358990541</v>
      </c>
      <c r="H22" s="9">
        <f t="shared" si="2"/>
        <v>0.32321478131122583</v>
      </c>
      <c r="I22" s="21">
        <f t="shared" si="2"/>
        <v>-0.1357387282819934</v>
      </c>
      <c r="J22" s="9">
        <f t="shared" si="2"/>
        <v>0.32150391511712639</v>
      </c>
      <c r="K22" s="18">
        <f t="shared" si="9"/>
        <v>-3.2473628983266112E-2</v>
      </c>
      <c r="L22" s="11">
        <f t="shared" si="9"/>
        <v>-5.5147943948100742E-2</v>
      </c>
      <c r="M22" s="18">
        <f t="shared" si="9"/>
        <v>1.7024656242607517E-2</v>
      </c>
      <c r="N22" s="11">
        <f t="shared" si="9"/>
        <v>-0.22766711229003456</v>
      </c>
      <c r="O22" s="19">
        <f>SUM(C15:C22)/SUM(C3:C10)-1</f>
        <v>-0.56788826622538591</v>
      </c>
      <c r="P22" s="13">
        <f t="shared" ref="P22:R22" si="11">SUM(D15:D22)/SUM(D3:D10)-1</f>
        <v>0.55694333163094956</v>
      </c>
      <c r="Q22" s="19">
        <f t="shared" si="11"/>
        <v>-0.11657887499896835</v>
      </c>
      <c r="R22" s="20">
        <f t="shared" si="11"/>
        <v>0.1805884589796185</v>
      </c>
    </row>
    <row r="23" spans="1:18" x14ac:dyDescent="0.35">
      <c r="A23" s="171"/>
      <c r="B23" s="67">
        <v>10</v>
      </c>
      <c r="C23" s="60">
        <f>'algandmed '!G23</f>
        <v>9550</v>
      </c>
      <c r="D23" s="61">
        <f>'algandmed '!H23</f>
        <v>33308.25</v>
      </c>
      <c r="E23" s="62">
        <f>'algandmed '!I23</f>
        <v>10919956.439999998</v>
      </c>
      <c r="F23" s="61">
        <f>'algandmed '!J23</f>
        <v>6371401.7599999998</v>
      </c>
      <c r="G23" s="21">
        <f t="shared" si="3"/>
        <v>-0.60204221102847288</v>
      </c>
      <c r="H23" s="9">
        <f t="shared" si="2"/>
        <v>0.26527065527065519</v>
      </c>
      <c r="I23" s="21">
        <f t="shared" si="2"/>
        <v>-0.16530771685518753</v>
      </c>
      <c r="J23" s="9">
        <f t="shared" si="2"/>
        <v>0.23903623877598945</v>
      </c>
      <c r="K23" s="18">
        <f t="shared" si="9"/>
        <v>-0.45487756150465208</v>
      </c>
      <c r="L23" s="11">
        <f t="shared" si="9"/>
        <v>-0.30830164699725682</v>
      </c>
      <c r="M23" s="18">
        <f t="shared" si="9"/>
        <v>-8.3153516290177532E-3</v>
      </c>
      <c r="N23" s="11">
        <f t="shared" si="9"/>
        <v>-0.43363733585103104</v>
      </c>
      <c r="O23" s="19">
        <f>SUM(C15:C23)/SUM(C3:C11)-1</f>
        <v>-0.57001301431252926</v>
      </c>
      <c r="P23" s="13">
        <f t="shared" ref="P23:R23" si="12">SUM(D15:D23)/SUM(D3:D11)-1</f>
        <v>0.52488848954246214</v>
      </c>
      <c r="Q23" s="19">
        <f t="shared" si="12"/>
        <v>-0.12209624026267907</v>
      </c>
      <c r="R23" s="20">
        <f t="shared" si="12"/>
        <v>0.18548600168980878</v>
      </c>
    </row>
    <row r="24" spans="1:18" x14ac:dyDescent="0.35">
      <c r="A24" s="171"/>
      <c r="B24" s="67">
        <v>11</v>
      </c>
      <c r="C24" s="60">
        <f>'algandmed '!G24</f>
        <v>19287</v>
      </c>
      <c r="D24" s="61">
        <f>'algandmed '!H24</f>
        <v>36003.5</v>
      </c>
      <c r="E24" s="62">
        <f>'algandmed '!I24</f>
        <v>11115474.34</v>
      </c>
      <c r="F24" s="61">
        <f>'algandmed '!J24</f>
        <v>4421244.29</v>
      </c>
      <c r="G24" s="21">
        <f t="shared" si="3"/>
        <v>-0.33010432061352402</v>
      </c>
      <c r="H24" s="9">
        <f t="shared" si="2"/>
        <v>1.1039704491014293</v>
      </c>
      <c r="I24" s="21">
        <f t="shared" si="2"/>
        <v>-0.16840318978005542</v>
      </c>
      <c r="J24" s="9">
        <f t="shared" si="2"/>
        <v>0.19637781114816666</v>
      </c>
      <c r="K24" s="18">
        <f t="shared" si="9"/>
        <v>1.0195811518324609</v>
      </c>
      <c r="L24" s="11">
        <f t="shared" si="9"/>
        <v>8.0918391089294772E-2</v>
      </c>
      <c r="M24" s="18">
        <f t="shared" si="9"/>
        <v>1.7904641018879675E-2</v>
      </c>
      <c r="N24" s="11">
        <f t="shared" si="9"/>
        <v>-0.30607981468743539</v>
      </c>
      <c r="O24" s="19">
        <f>SUM(C15:C24)/SUM(C3:C12)-1</f>
        <v>-0.55335045659167648</v>
      </c>
      <c r="P24" s="13">
        <f t="shared" ref="P24:R24" si="13">SUM(D15:D24)/SUM(D3:D12)-1</f>
        <v>0.56349915058757527</v>
      </c>
      <c r="Q24" s="19">
        <f t="shared" si="13"/>
        <v>-0.12689768589320649</v>
      </c>
      <c r="R24" s="20">
        <f t="shared" si="13"/>
        <v>0.18610464417255601</v>
      </c>
    </row>
    <row r="25" spans="1:18" ht="15" thickBot="1" x14ac:dyDescent="0.4">
      <c r="A25" s="172"/>
      <c r="B25" s="70">
        <v>12</v>
      </c>
      <c r="C25" s="71">
        <f>'algandmed '!G25</f>
        <v>9572</v>
      </c>
      <c r="D25" s="72">
        <f>'algandmed '!H25</f>
        <v>23355</v>
      </c>
      <c r="E25" s="73">
        <f>'algandmed '!I25</f>
        <v>11224629.460000001</v>
      </c>
      <c r="F25" s="72">
        <f>'algandmed '!J25</f>
        <v>4551625.5</v>
      </c>
      <c r="G25" s="22">
        <f t="shared" si="3"/>
        <v>-0.63905696278425395</v>
      </c>
      <c r="H25" s="23">
        <f t="shared" si="2"/>
        <v>-0.36270363194804489</v>
      </c>
      <c r="I25" s="22">
        <f t="shared" si="2"/>
        <v>-1.8282391937208042E-2</v>
      </c>
      <c r="J25" s="23">
        <f t="shared" si="2"/>
        <v>0.72442236891070744</v>
      </c>
      <c r="K25" s="24">
        <f t="shared" si="9"/>
        <v>-0.5037071602633898</v>
      </c>
      <c r="L25" s="25">
        <f t="shared" si="9"/>
        <v>-0.35131306678517371</v>
      </c>
      <c r="M25" s="24">
        <f t="shared" si="9"/>
        <v>9.8201045372572349E-3</v>
      </c>
      <c r="N25" s="25">
        <f t="shared" si="9"/>
        <v>2.9489709558663701E-2</v>
      </c>
      <c r="O25" s="26">
        <f>SUM(C15:C25)/SUM(C3:C13)-1</f>
        <v>-0.5585037521736802</v>
      </c>
      <c r="P25" s="27">
        <f t="shared" ref="P25:R25" si="14">SUM(D15:D25)/SUM(D3:D13)-1</f>
        <v>0.44777077686288558</v>
      </c>
      <c r="Q25" s="26">
        <f t="shared" si="14"/>
        <v>-0.11804895287711803</v>
      </c>
      <c r="R25" s="28">
        <f t="shared" si="14"/>
        <v>0.20709184509870293</v>
      </c>
    </row>
    <row r="26" spans="1:18" x14ac:dyDescent="0.35">
      <c r="B26" s="67">
        <v>1</v>
      </c>
      <c r="C26" s="60">
        <f>'algandmed '!G26</f>
        <v>14038.83</v>
      </c>
      <c r="D26" s="66">
        <f>'algandmed '!H26</f>
        <v>30837.77</v>
      </c>
      <c r="E26" s="62">
        <f>'algandmed '!I26</f>
        <v>11268550.74</v>
      </c>
      <c r="F26" s="66">
        <f>'algandmed '!J26</f>
        <v>3963060.52</v>
      </c>
      <c r="G26" s="17"/>
      <c r="H26" s="8"/>
      <c r="I26" s="17"/>
      <c r="J26" s="8"/>
      <c r="K26" s="18">
        <f>C26/C25-1</f>
        <v>0.46665587129126629</v>
      </c>
      <c r="L26" s="11">
        <f t="shared" si="9"/>
        <v>0.32039263540997642</v>
      </c>
      <c r="M26" s="18">
        <f t="shared" si="9"/>
        <v>3.9129380757303434E-3</v>
      </c>
      <c r="N26" s="11">
        <f t="shared" si="9"/>
        <v>-0.12930874475503307</v>
      </c>
      <c r="O26" s="19"/>
      <c r="P26" s="13"/>
      <c r="Q26" s="13"/>
      <c r="R26" s="13"/>
    </row>
    <row r="27" spans="1:18" x14ac:dyDescent="0.35">
      <c r="B27" s="67">
        <v>2</v>
      </c>
      <c r="C27" s="60">
        <f>'algandmed '!G27</f>
        <v>15242.75</v>
      </c>
      <c r="D27" s="61">
        <f>'algandmed '!H27</f>
        <v>35630.44</v>
      </c>
      <c r="E27" s="62">
        <f>'algandmed '!I27</f>
        <v>12088616.029999997</v>
      </c>
      <c r="F27" s="61">
        <f>'algandmed '!J27</f>
        <v>3672991.01</v>
      </c>
      <c r="G27" s="21">
        <f>C27/C15-1</f>
        <v>-0.31056768759623843</v>
      </c>
      <c r="H27" s="9">
        <f>D27/D15-1</f>
        <v>-1.8688479440359118E-2</v>
      </c>
      <c r="I27" s="21">
        <f>E27/E15-1</f>
        <v>0.1122929108705335</v>
      </c>
      <c r="J27" s="9">
        <f t="shared" ref="J27:J37" si="15">F27/F15-1</f>
        <v>0.60401007605524315</v>
      </c>
      <c r="K27" s="18">
        <f t="shared" ref="K27:K37" si="16">C27/C26-1</f>
        <v>8.5756434118797742E-2</v>
      </c>
      <c r="L27" s="11">
        <f t="shared" si="9"/>
        <v>0.15541558290369251</v>
      </c>
      <c r="M27" s="18">
        <f t="shared" si="9"/>
        <v>7.2774690279292953E-2</v>
      </c>
      <c r="N27" s="11">
        <f t="shared" si="9"/>
        <v>-7.3193308185967365E-2</v>
      </c>
      <c r="O27" s="19">
        <f>SUM(C26:C27)/SUM(C14:C15)-1</f>
        <v>-0.35680944440977513</v>
      </c>
      <c r="P27" s="13">
        <f t="shared" ref="P27:R27" si="17">SUM(D26:D27)/SUM(D14:D15)-1</f>
        <v>0.13772568552942399</v>
      </c>
      <c r="Q27" s="13">
        <f t="shared" si="17"/>
        <v>-3.0557388969406629E-3</v>
      </c>
      <c r="R27" s="13">
        <f t="shared" si="17"/>
        <v>0.65914592871737487</v>
      </c>
    </row>
    <row r="28" spans="1:18" x14ac:dyDescent="0.35">
      <c r="B28" s="67">
        <v>3</v>
      </c>
      <c r="C28" s="60">
        <f>'algandmed '!G28</f>
        <v>35154.229999999996</v>
      </c>
      <c r="D28" s="61">
        <f>'algandmed '!H28</f>
        <v>36399.129999999997</v>
      </c>
      <c r="E28" s="62">
        <f>'algandmed '!I28</f>
        <v>11521270.630000003</v>
      </c>
      <c r="F28" s="61">
        <f>'algandmed '!J28</f>
        <v>5016787.17</v>
      </c>
      <c r="G28" s="21">
        <f t="shared" ref="G28:G37" si="18">C28/C16-1</f>
        <v>1.0891561181434595</v>
      </c>
      <c r="H28" s="9">
        <f>D28/D16-1</f>
        <v>5.120167641795037E-2</v>
      </c>
      <c r="I28" s="21">
        <f>E28/E16-1</f>
        <v>-8.1480549215010911E-2</v>
      </c>
      <c r="J28" s="9">
        <f t="shared" si="15"/>
        <v>-0.24506565066922359</v>
      </c>
      <c r="K28" s="18">
        <f t="shared" si="16"/>
        <v>1.3062918436633808</v>
      </c>
      <c r="L28" s="11">
        <f t="shared" si="9"/>
        <v>2.1573968775013608E-2</v>
      </c>
      <c r="M28" s="18">
        <f t="shared" si="9"/>
        <v>-4.6932204529619326E-2</v>
      </c>
      <c r="N28" s="11">
        <f t="shared" si="9"/>
        <v>0.36585882087416288</v>
      </c>
      <c r="O28" s="19">
        <f>SUM(C26:C28)/SUM(C14:C16)-1</f>
        <v>3.3411596417934231E-2</v>
      </c>
      <c r="P28" s="13">
        <f t="shared" ref="P28:R28" si="19">SUM(D26:D28)/SUM(D14:D16)-1</f>
        <v>0.10552733899985833</v>
      </c>
      <c r="Q28" s="13">
        <f t="shared" si="19"/>
        <v>-3.0402136735378282E-2</v>
      </c>
      <c r="R28" s="13">
        <f t="shared" si="19"/>
        <v>0.12492395397568656</v>
      </c>
    </row>
    <row r="29" spans="1:18" x14ac:dyDescent="0.35">
      <c r="B29" s="67">
        <v>4</v>
      </c>
      <c r="C29" s="60">
        <f>'algandmed '!G29</f>
        <v>22318.5</v>
      </c>
      <c r="D29" s="61">
        <f>'algandmed '!H29</f>
        <v>25585.53</v>
      </c>
      <c r="E29" s="62">
        <f>'algandmed '!I29</f>
        <v>9246228.0099999998</v>
      </c>
      <c r="F29" s="61">
        <f>'algandmed '!J29</f>
        <v>8676647.0700000003</v>
      </c>
      <c r="G29" s="21">
        <f t="shared" si="18"/>
        <v>0.51960917818478936</v>
      </c>
      <c r="H29" s="9">
        <f>D29/D17-1</f>
        <v>-5.8698333873538955E-2</v>
      </c>
      <c r="I29" s="21">
        <f t="shared" ref="I29:I37" si="20">E29/E17-1</f>
        <v>-0.14705477509414877</v>
      </c>
      <c r="J29" s="9">
        <f t="shared" si="15"/>
        <v>0.11052568584197942</v>
      </c>
      <c r="K29" s="18">
        <f t="shared" si="16"/>
        <v>-0.36512618822827292</v>
      </c>
      <c r="L29" s="11">
        <f t="shared" si="9"/>
        <v>-0.29708402371155573</v>
      </c>
      <c r="M29" s="18">
        <f t="shared" si="9"/>
        <v>-0.19746455864651469</v>
      </c>
      <c r="N29" s="11">
        <f t="shared" si="9"/>
        <v>0.72952265583154108</v>
      </c>
      <c r="O29" s="19">
        <f>SUM(C26:C29)/SUM(C14:C17)-1</f>
        <v>0.12610148509116348</v>
      </c>
      <c r="P29" s="13">
        <f t="shared" ref="P29:R29" si="21">SUM(D26:D29)/SUM(D14:D17)-1</f>
        <v>6.839976172181772E-2</v>
      </c>
      <c r="Q29" s="13">
        <f t="shared" si="21"/>
        <v>-5.7415393107253632E-2</v>
      </c>
      <c r="R29" s="13">
        <f t="shared" si="21"/>
        <v>0.11902205403733124</v>
      </c>
    </row>
    <row r="30" spans="1:18" x14ac:dyDescent="0.35">
      <c r="B30" s="67">
        <v>5</v>
      </c>
      <c r="C30" s="60">
        <f>'algandmed '!G30</f>
        <v>0</v>
      </c>
      <c r="D30" s="61">
        <f>'algandmed '!H30</f>
        <v>0</v>
      </c>
      <c r="E30" s="62">
        <f>'algandmed '!I30</f>
        <v>0</v>
      </c>
      <c r="F30" s="61">
        <f>'algandmed '!J30</f>
        <v>0</v>
      </c>
      <c r="G30" s="21">
        <f t="shared" si="18"/>
        <v>-1</v>
      </c>
      <c r="H30" s="9">
        <f t="shared" ref="H30:H37" si="22">D30/D18-1</f>
        <v>-1</v>
      </c>
      <c r="I30" s="21">
        <f t="shared" si="20"/>
        <v>-1</v>
      </c>
      <c r="J30" s="9">
        <f t="shared" si="15"/>
        <v>-1</v>
      </c>
      <c r="K30" s="18">
        <f t="shared" si="16"/>
        <v>-1</v>
      </c>
      <c r="L30" s="11">
        <f t="shared" si="9"/>
        <v>-1</v>
      </c>
      <c r="M30" s="18">
        <f t="shared" si="9"/>
        <v>-1</v>
      </c>
      <c r="N30" s="11">
        <f t="shared" si="9"/>
        <v>-1</v>
      </c>
      <c r="O30" s="19">
        <f>SUM(C26:C30)/SUM(C14:C18)-1</f>
        <v>-3.2996094633603867E-3</v>
      </c>
      <c r="P30" s="13">
        <f t="shared" ref="P30:R30" si="23">SUM(D26:D30)/SUM(D14:D18)-1</f>
        <v>-0.1697059790628378</v>
      </c>
      <c r="Q30" s="13">
        <f t="shared" si="23"/>
        <v>-0.26019929154093113</v>
      </c>
      <c r="R30" s="13">
        <f t="shared" si="23"/>
        <v>-0.26175042395635639</v>
      </c>
    </row>
    <row r="31" spans="1:18" x14ac:dyDescent="0.35">
      <c r="B31" s="67">
        <v>6</v>
      </c>
      <c r="C31" s="60">
        <f>'algandmed '!G31</f>
        <v>0</v>
      </c>
      <c r="D31" s="61">
        <f>'algandmed '!H31</f>
        <v>0</v>
      </c>
      <c r="E31" s="62">
        <f>'algandmed '!I31</f>
        <v>0</v>
      </c>
      <c r="F31" s="61">
        <f>'algandmed '!J31</f>
        <v>0</v>
      </c>
      <c r="G31" s="21">
        <f t="shared" si="18"/>
        <v>-1</v>
      </c>
      <c r="H31" s="9">
        <f t="shared" si="22"/>
        <v>-1</v>
      </c>
      <c r="I31" s="21">
        <f t="shared" si="20"/>
        <v>-1</v>
      </c>
      <c r="J31" s="9">
        <f t="shared" si="15"/>
        <v>-1</v>
      </c>
      <c r="K31" s="18" t="e">
        <f t="shared" si="16"/>
        <v>#DIV/0!</v>
      </c>
      <c r="L31" s="11" t="e">
        <f t="shared" si="9"/>
        <v>#DIV/0!</v>
      </c>
      <c r="M31" s="18" t="e">
        <f t="shared" si="9"/>
        <v>#DIV/0!</v>
      </c>
      <c r="N31" s="11" t="e">
        <f t="shared" si="9"/>
        <v>#DIV/0!</v>
      </c>
      <c r="O31" s="19">
        <f>SUM(C26:C31)/SUM(C14:C19)-1</f>
        <v>-0.20355193964576845</v>
      </c>
      <c r="P31" s="13">
        <f t="shared" ref="P31:R31" si="24">SUM(D26:D31)/SUM(D14:D19)-1</f>
        <v>-0.37892673201110783</v>
      </c>
      <c r="Q31" s="13">
        <f t="shared" si="24"/>
        <v>-0.37260889670195407</v>
      </c>
      <c r="R31" s="13">
        <f t="shared" si="24"/>
        <v>-0.38479834996159112</v>
      </c>
    </row>
    <row r="32" spans="1:18" x14ac:dyDescent="0.35">
      <c r="B32" s="67">
        <v>7</v>
      </c>
      <c r="C32" s="60">
        <f>'algandmed '!G32</f>
        <v>0</v>
      </c>
      <c r="D32" s="61">
        <f>'algandmed '!H32</f>
        <v>0</v>
      </c>
      <c r="E32" s="62">
        <f>'algandmed '!I32</f>
        <v>0</v>
      </c>
      <c r="F32" s="61">
        <f>'algandmed '!J32</f>
        <v>0</v>
      </c>
      <c r="G32" s="21">
        <f t="shared" si="18"/>
        <v>-1</v>
      </c>
      <c r="H32" s="9">
        <f t="shared" si="22"/>
        <v>-1</v>
      </c>
      <c r="I32" s="21">
        <f t="shared" si="20"/>
        <v>-1</v>
      </c>
      <c r="J32" s="9">
        <f t="shared" si="15"/>
        <v>-1</v>
      </c>
      <c r="K32" s="18" t="e">
        <f t="shared" si="16"/>
        <v>#DIV/0!</v>
      </c>
      <c r="L32" s="11" t="e">
        <f t="shared" si="9"/>
        <v>#DIV/0!</v>
      </c>
      <c r="M32" s="18" t="e">
        <f t="shared" si="9"/>
        <v>#DIV/0!</v>
      </c>
      <c r="N32" s="11" t="e">
        <f t="shared" si="9"/>
        <v>#DIV/0!</v>
      </c>
      <c r="O32" s="19">
        <f>SUM(C26:C32)/SUM(C14:C20)-1</f>
        <v>-0.3979806310394246</v>
      </c>
      <c r="P32" s="13">
        <f t="shared" ref="P32:R32" si="25">SUM(D26:D32)/SUM(D14:D20)-1</f>
        <v>-0.49616638053975637</v>
      </c>
      <c r="Q32" s="13">
        <f t="shared" si="25"/>
        <v>-0.4568519786459917</v>
      </c>
      <c r="R32" s="13">
        <f t="shared" si="25"/>
        <v>-0.50253419184964043</v>
      </c>
    </row>
    <row r="33" spans="2:18" x14ac:dyDescent="0.35">
      <c r="B33" s="67">
        <v>8</v>
      </c>
      <c r="C33" s="60">
        <f>'algandmed '!G33</f>
        <v>0</v>
      </c>
      <c r="D33" s="61">
        <f>'algandmed '!H33</f>
        <v>0</v>
      </c>
      <c r="E33" s="62">
        <f>'algandmed '!I33</f>
        <v>0</v>
      </c>
      <c r="F33" s="61">
        <f>'algandmed '!J33</f>
        <v>0</v>
      </c>
      <c r="G33" s="21">
        <f t="shared" si="18"/>
        <v>-1</v>
      </c>
      <c r="H33" s="9">
        <f t="shared" si="22"/>
        <v>-1</v>
      </c>
      <c r="I33" s="21">
        <f t="shared" si="20"/>
        <v>-1</v>
      </c>
      <c r="J33" s="9">
        <f t="shared" si="15"/>
        <v>-1</v>
      </c>
      <c r="K33" s="18" t="e">
        <f t="shared" si="16"/>
        <v>#DIV/0!</v>
      </c>
      <c r="L33" s="11" t="e">
        <f t="shared" ref="L33:L37" si="26">D33/D32-1</f>
        <v>#DIV/0!</v>
      </c>
      <c r="M33" s="18" t="e">
        <f t="shared" ref="M33:M37" si="27">E33/E32-1</f>
        <v>#DIV/0!</v>
      </c>
      <c r="N33" s="11" t="e">
        <f t="shared" ref="N33:N37" si="28">F33/F32-1</f>
        <v>#DIV/0!</v>
      </c>
      <c r="O33" s="19">
        <f>SUM(C26:C33)/SUM(C14:C21)-1</f>
        <v>-0.46518114789331944</v>
      </c>
      <c r="P33" s="13">
        <f t="shared" ref="P33:R33" si="29">SUM(D26:D33)/SUM(D14:D21)-1</f>
        <v>-0.58010394883717709</v>
      </c>
      <c r="Q33" s="13">
        <f>SUM(E26:E33)/SUM(E14:E21)-1</f>
        <v>-0.52072758604369396</v>
      </c>
      <c r="R33" s="13">
        <f t="shared" si="29"/>
        <v>-0.6286787459863713</v>
      </c>
    </row>
    <row r="34" spans="2:18" x14ac:dyDescent="0.35">
      <c r="B34" s="67">
        <v>9</v>
      </c>
      <c r="C34" s="60">
        <f>'algandmed '!G34</f>
        <v>0</v>
      </c>
      <c r="D34" s="61">
        <f>'algandmed '!H34</f>
        <v>0</v>
      </c>
      <c r="E34" s="62">
        <f>'algandmed '!I34</f>
        <v>0</v>
      </c>
      <c r="F34" s="61">
        <f>'algandmed '!J34</f>
        <v>0</v>
      </c>
      <c r="G34" s="21">
        <f t="shared" si="18"/>
        <v>-1</v>
      </c>
      <c r="H34" s="9">
        <f t="shared" si="22"/>
        <v>-1</v>
      </c>
      <c r="I34" s="21">
        <f t="shared" si="20"/>
        <v>-1</v>
      </c>
      <c r="J34" s="9">
        <f t="shared" si="15"/>
        <v>-1</v>
      </c>
      <c r="K34" s="18" t="e">
        <f t="shared" si="16"/>
        <v>#DIV/0!</v>
      </c>
      <c r="L34" s="11" t="e">
        <f t="shared" si="26"/>
        <v>#DIV/0!</v>
      </c>
      <c r="M34" s="18" t="e">
        <f t="shared" si="27"/>
        <v>#DIV/0!</v>
      </c>
      <c r="N34" s="11" t="e">
        <f t="shared" si="28"/>
        <v>#DIV/0!</v>
      </c>
      <c r="O34" s="19">
        <f>SUM(C26:C34)/SUM(C14:C22)-1</f>
        <v>-0.51731163582871531</v>
      </c>
      <c r="P34" s="13">
        <f t="shared" ref="P34:R34" si="30">SUM(D26:D34)/SUM(D14:D22)-1</f>
        <v>-0.6372107077755037</v>
      </c>
      <c r="Q34" s="13">
        <f t="shared" si="30"/>
        <v>-0.57192712312853422</v>
      </c>
      <c r="R34" s="13">
        <f t="shared" si="30"/>
        <v>-0.68949016748347636</v>
      </c>
    </row>
    <row r="35" spans="2:18" x14ac:dyDescent="0.35">
      <c r="B35" s="67">
        <v>10</v>
      </c>
      <c r="C35" s="60">
        <f>'algandmed '!G35</f>
        <v>0</v>
      </c>
      <c r="D35" s="61">
        <f>'algandmed '!H35</f>
        <v>0</v>
      </c>
      <c r="E35" s="62">
        <f>'algandmed '!I35</f>
        <v>0</v>
      </c>
      <c r="F35" s="61">
        <f>'algandmed '!J35</f>
        <v>0</v>
      </c>
      <c r="G35" s="21">
        <f t="shared" si="18"/>
        <v>-1</v>
      </c>
      <c r="H35" s="9">
        <f t="shared" si="22"/>
        <v>-1</v>
      </c>
      <c r="I35" s="21">
        <f t="shared" si="20"/>
        <v>-1</v>
      </c>
      <c r="J35" s="9">
        <f t="shared" si="15"/>
        <v>-1</v>
      </c>
      <c r="K35" s="18" t="e">
        <f t="shared" si="16"/>
        <v>#DIV/0!</v>
      </c>
      <c r="L35" s="11" t="e">
        <f t="shared" si="26"/>
        <v>#DIV/0!</v>
      </c>
      <c r="M35" s="18" t="e">
        <f t="shared" si="27"/>
        <v>#DIV/0!</v>
      </c>
      <c r="N35" s="11" t="e">
        <f t="shared" si="28"/>
        <v>#DIV/0!</v>
      </c>
      <c r="O35" s="19">
        <f>SUM(C26:C35)/SUM(C14:C23)-1</f>
        <v>-0.54166517043848872</v>
      </c>
      <c r="P35" s="13">
        <f t="shared" ref="P35:R35" si="31">SUM(D26:D35)/SUM(D14:D23)-1</f>
        <v>-0.66840469150540982</v>
      </c>
      <c r="Q35" s="13">
        <f t="shared" si="31"/>
        <v>-0.61293276395996266</v>
      </c>
      <c r="R35" s="13">
        <f t="shared" si="31"/>
        <v>-0.71584638862719085</v>
      </c>
    </row>
    <row r="36" spans="2:18" x14ac:dyDescent="0.35">
      <c r="B36" s="67">
        <v>11</v>
      </c>
      <c r="C36" s="60">
        <f>'algandmed '!G36</f>
        <v>0</v>
      </c>
      <c r="D36" s="61">
        <f>'algandmed '!H36</f>
        <v>0</v>
      </c>
      <c r="E36" s="62">
        <f>'algandmed '!I36</f>
        <v>0</v>
      </c>
      <c r="F36" s="61">
        <f>'algandmed '!J36</f>
        <v>0</v>
      </c>
      <c r="G36" s="21">
        <f t="shared" si="18"/>
        <v>-1</v>
      </c>
      <c r="H36" s="9">
        <f t="shared" si="22"/>
        <v>-1</v>
      </c>
      <c r="I36" s="21">
        <f t="shared" si="20"/>
        <v>-1</v>
      </c>
      <c r="J36" s="9">
        <f t="shared" si="15"/>
        <v>-1</v>
      </c>
      <c r="K36" s="18" t="e">
        <f t="shared" si="16"/>
        <v>#DIV/0!</v>
      </c>
      <c r="L36" s="11" t="e">
        <f t="shared" si="26"/>
        <v>#DIV/0!</v>
      </c>
      <c r="M36" s="18" t="e">
        <f t="shared" si="27"/>
        <v>#DIV/0!</v>
      </c>
      <c r="N36" s="11" t="e">
        <f t="shared" si="28"/>
        <v>#DIV/0!</v>
      </c>
      <c r="O36" s="19">
        <f>SUM(C26:C36)/SUM(C14:C24)-1</f>
        <v>-0.58404886359812136</v>
      </c>
      <c r="P36" s="13">
        <f>SUM(D26:D36)/SUM(D14:D24)-1</f>
        <v>-0.69660285218124451</v>
      </c>
      <c r="Q36" s="13">
        <f t="shared" ref="Q36:R36" si="32">SUM(E26:E36)/SUM(E14:E24)-1</f>
        <v>-0.64732119394243781</v>
      </c>
      <c r="R36" s="13">
        <f t="shared" si="32"/>
        <v>-0.73165215020109198</v>
      </c>
    </row>
    <row r="37" spans="2:18" ht="15" thickBot="1" x14ac:dyDescent="0.4">
      <c r="B37" s="70">
        <v>12</v>
      </c>
      <c r="C37" s="71">
        <f>'algandmed '!G37</f>
        <v>0</v>
      </c>
      <c r="D37" s="72">
        <f>'algandmed '!H37</f>
        <v>0</v>
      </c>
      <c r="E37" s="73">
        <f>'algandmed '!I37</f>
        <v>0</v>
      </c>
      <c r="F37" s="72">
        <f>'algandmed '!J37</f>
        <v>0</v>
      </c>
      <c r="G37" s="22">
        <f t="shared" si="18"/>
        <v>-1</v>
      </c>
      <c r="H37" s="23">
        <f t="shared" si="22"/>
        <v>-1</v>
      </c>
      <c r="I37" s="22">
        <f t="shared" si="20"/>
        <v>-1</v>
      </c>
      <c r="J37" s="23">
        <f t="shared" si="15"/>
        <v>-1</v>
      </c>
      <c r="K37" s="24" t="e">
        <f t="shared" si="16"/>
        <v>#DIV/0!</v>
      </c>
      <c r="L37" s="25" t="e">
        <f t="shared" si="26"/>
        <v>#DIV/0!</v>
      </c>
      <c r="M37" s="24" t="e">
        <f t="shared" si="27"/>
        <v>#DIV/0!</v>
      </c>
      <c r="N37" s="25" t="e">
        <f t="shared" si="28"/>
        <v>#DIV/0!</v>
      </c>
      <c r="O37" s="26">
        <f>SUM(C26:C37)/SUM(C14:C25)-1</f>
        <v>-0.60230078857474778</v>
      </c>
      <c r="P37" s="27">
        <f t="shared" ref="P37:R37" si="33">SUM(D26:D37)/SUM(D14:D25)-1</f>
        <v>-0.7124641788624908</v>
      </c>
      <c r="Q37" s="27">
        <f t="shared" si="33"/>
        <v>-0.6763571399604531</v>
      </c>
      <c r="R37" s="27">
        <f t="shared" si="33"/>
        <v>-0.74618660655128766</v>
      </c>
    </row>
  </sheetData>
  <mergeCells count="7">
    <mergeCell ref="O1:R1"/>
    <mergeCell ref="A3:A13"/>
    <mergeCell ref="A14:A25"/>
    <mergeCell ref="A1:B1"/>
    <mergeCell ref="C1:F1"/>
    <mergeCell ref="G1:J1"/>
    <mergeCell ref="K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C5F5-30BD-4F2B-A499-4E2C702DF089}">
  <dimension ref="A1:AI120"/>
  <sheetViews>
    <sheetView zoomScale="98" zoomScaleNormal="98" workbookViewId="0">
      <pane xSplit="3" ySplit="1" topLeftCell="J82" activePane="bottomRight" state="frozen"/>
      <selection pane="topRight" activeCell="D1" sqref="D1"/>
      <selection pane="bottomLeft" activeCell="A2" sqref="A2"/>
      <selection pane="bottomRight" activeCell="D102" sqref="D102:R105"/>
    </sheetView>
  </sheetViews>
  <sheetFormatPr defaultRowHeight="14.5" x14ac:dyDescent="0.35"/>
  <cols>
    <col min="1" max="1" width="8" bestFit="1" customWidth="1"/>
    <col min="2" max="2" width="6.453125" bestFit="1" customWidth="1"/>
    <col min="3" max="3" width="7.81640625" bestFit="1" customWidth="1"/>
    <col min="4" max="4" width="11.81640625" bestFit="1" customWidth="1"/>
    <col min="5" max="5" width="13.54296875" bestFit="1" customWidth="1"/>
    <col min="6" max="6" width="12.54296875" bestFit="1" customWidth="1"/>
    <col min="7" max="7" width="11.81640625" bestFit="1" customWidth="1"/>
    <col min="8" max="8" width="10.81640625" bestFit="1" customWidth="1"/>
    <col min="9" max="9" width="11.81640625" bestFit="1" customWidth="1"/>
    <col min="10" max="10" width="16.1796875" bestFit="1" customWidth="1"/>
    <col min="11" max="11" width="11.7265625" bestFit="1" customWidth="1"/>
    <col min="12" max="14" width="11.81640625" bestFit="1" customWidth="1"/>
    <col min="15" max="15" width="11.453125" bestFit="1" customWidth="1"/>
    <col min="16" max="16" width="11.81640625" bestFit="1" customWidth="1"/>
    <col min="17" max="17" width="13.453125" bestFit="1" customWidth="1"/>
    <col min="18" max="18" width="11.81640625" bestFit="1" customWidth="1"/>
    <col min="19" max="19" width="11.81640625" customWidth="1"/>
    <col min="20" max="20" width="9.26953125" bestFit="1" customWidth="1"/>
    <col min="21" max="21" width="11.26953125" bestFit="1" customWidth="1"/>
    <col min="22" max="22" width="13.54296875" bestFit="1" customWidth="1"/>
    <col min="23" max="23" width="12.54296875" bestFit="1" customWidth="1"/>
    <col min="24" max="24" width="11.1796875" bestFit="1" customWidth="1"/>
    <col min="25" max="25" width="10.1796875" bestFit="1" customWidth="1"/>
    <col min="26" max="26" width="11" bestFit="1" customWidth="1"/>
    <col min="27" max="27" width="16.1796875" bestFit="1" customWidth="1"/>
    <col min="28" max="29" width="11.7265625" bestFit="1" customWidth="1"/>
    <col min="30" max="33" width="11.453125" bestFit="1" customWidth="1"/>
    <col min="34" max="34" width="13.453125" bestFit="1" customWidth="1"/>
    <col min="35" max="35" width="10.81640625" bestFit="1" customWidth="1"/>
  </cols>
  <sheetData>
    <row r="1" spans="1:35" x14ac:dyDescent="0.35">
      <c r="A1" t="s">
        <v>44</v>
      </c>
      <c r="B1" t="s">
        <v>3</v>
      </c>
      <c r="C1" t="s">
        <v>45</v>
      </c>
      <c r="D1" s="108" t="s">
        <v>47</v>
      </c>
      <c r="E1" s="109" t="s">
        <v>26</v>
      </c>
      <c r="F1" s="109" t="s">
        <v>27</v>
      </c>
      <c r="G1" s="109" t="s">
        <v>28</v>
      </c>
      <c r="H1" s="109" t="s">
        <v>29</v>
      </c>
      <c r="I1" s="109" t="s">
        <v>30</v>
      </c>
      <c r="J1" s="109" t="s">
        <v>31</v>
      </c>
      <c r="K1" s="109" t="s">
        <v>32</v>
      </c>
      <c r="L1" s="107" t="s">
        <v>33</v>
      </c>
      <c r="M1" s="107" t="s">
        <v>34</v>
      </c>
      <c r="N1" s="109" t="s">
        <v>35</v>
      </c>
      <c r="O1" s="109" t="s">
        <v>36</v>
      </c>
      <c r="P1" s="107" t="s">
        <v>37</v>
      </c>
      <c r="Q1" s="107" t="s">
        <v>38</v>
      </c>
      <c r="R1" s="107" t="s">
        <v>39</v>
      </c>
      <c r="S1" t="s">
        <v>48</v>
      </c>
      <c r="T1" t="s">
        <v>46</v>
      </c>
      <c r="U1" t="s">
        <v>47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</row>
    <row r="2" spans="1:35" x14ac:dyDescent="0.35">
      <c r="A2">
        <v>2019</v>
      </c>
      <c r="B2">
        <v>2</v>
      </c>
      <c r="C2" t="s">
        <v>40</v>
      </c>
      <c r="D2" s="74">
        <v>8563103.5099999998</v>
      </c>
      <c r="E2" s="74">
        <v>756656.12</v>
      </c>
      <c r="F2" s="74">
        <v>403503.81</v>
      </c>
      <c r="G2" s="74">
        <v>1960394</v>
      </c>
      <c r="H2" s="74">
        <v>102855.76999999999</v>
      </c>
      <c r="I2" s="74">
        <v>421697.32999999996</v>
      </c>
      <c r="J2" s="74">
        <v>752806.88</v>
      </c>
      <c r="K2" s="74">
        <v>268930.41000000003</v>
      </c>
      <c r="L2" s="74">
        <v>1068503.77</v>
      </c>
      <c r="M2" s="74">
        <v>232603.53</v>
      </c>
      <c r="N2" s="74">
        <v>442444.52</v>
      </c>
      <c r="O2" s="74">
        <v>407933.84</v>
      </c>
      <c r="P2" s="74">
        <v>216627.26</v>
      </c>
      <c r="Q2" s="74">
        <v>591275.05000000005</v>
      </c>
      <c r="R2" s="74">
        <v>351024.48</v>
      </c>
      <c r="S2" s="120">
        <f t="shared" ref="S2:S33" si="0">SUM(D2:R2)</f>
        <v>16540360.279999999</v>
      </c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</row>
    <row r="3" spans="1:35" x14ac:dyDescent="0.35">
      <c r="A3">
        <v>2019</v>
      </c>
      <c r="B3">
        <v>2</v>
      </c>
      <c r="C3" t="s">
        <v>41</v>
      </c>
      <c r="D3" s="74">
        <v>1571859.81</v>
      </c>
      <c r="E3" s="74">
        <v>126691.07</v>
      </c>
      <c r="F3" s="74">
        <v>95837.75</v>
      </c>
      <c r="G3" s="74">
        <v>350766.95999999996</v>
      </c>
      <c r="H3" s="74">
        <v>8657.07</v>
      </c>
      <c r="I3" s="74">
        <v>82751.39</v>
      </c>
      <c r="J3" s="74">
        <v>134602.80000000002</v>
      </c>
      <c r="K3" s="74">
        <v>46746.09</v>
      </c>
      <c r="L3" s="74">
        <v>251589.75</v>
      </c>
      <c r="M3" s="74">
        <v>41878.490000000005</v>
      </c>
      <c r="N3" s="74">
        <v>108430.07</v>
      </c>
      <c r="O3" s="74">
        <v>86080.35</v>
      </c>
      <c r="P3" s="74">
        <v>37078.800000000003</v>
      </c>
      <c r="Q3" s="74">
        <v>129173.97</v>
      </c>
      <c r="R3" s="74">
        <v>59436.590000000004</v>
      </c>
      <c r="S3" s="121">
        <f t="shared" si="0"/>
        <v>3131580.9599999995</v>
      </c>
    </row>
    <row r="4" spans="1:35" x14ac:dyDescent="0.35">
      <c r="A4">
        <v>2019</v>
      </c>
      <c r="B4">
        <v>2</v>
      </c>
      <c r="C4" t="s">
        <v>42</v>
      </c>
      <c r="D4" s="74">
        <v>17602368.649999999</v>
      </c>
      <c r="E4" s="74">
        <v>2112204.5999999996</v>
      </c>
      <c r="F4" s="74">
        <v>1899294.03</v>
      </c>
      <c r="G4" s="74">
        <v>5553305.0099999998</v>
      </c>
      <c r="H4" s="74">
        <v>346218.66000000003</v>
      </c>
      <c r="I4" s="74">
        <v>1824536.06</v>
      </c>
      <c r="J4" s="74">
        <v>2791717.13</v>
      </c>
      <c r="K4" s="74">
        <v>621495.81000000006</v>
      </c>
      <c r="L4" s="74">
        <v>3528221.45</v>
      </c>
      <c r="M4" s="74">
        <v>712376.21</v>
      </c>
      <c r="N4" s="74">
        <v>1619858.48</v>
      </c>
      <c r="O4" s="74">
        <v>987767.97</v>
      </c>
      <c r="P4" s="74">
        <v>711053.08000000007</v>
      </c>
      <c r="Q4" s="74">
        <v>1808569.08</v>
      </c>
      <c r="R4" s="74">
        <v>1328028.1099999999</v>
      </c>
      <c r="S4" s="121">
        <f t="shared" si="0"/>
        <v>43447014.329999991</v>
      </c>
    </row>
    <row r="5" spans="1:35" s="84" customFormat="1" x14ac:dyDescent="0.35">
      <c r="A5" s="84">
        <v>2019</v>
      </c>
      <c r="B5" s="84">
        <v>2</v>
      </c>
      <c r="C5" s="84" t="s">
        <v>43</v>
      </c>
      <c r="D5" s="102">
        <v>154797.99</v>
      </c>
      <c r="E5" s="102">
        <v>18124.14</v>
      </c>
      <c r="F5" s="102">
        <v>43127.19</v>
      </c>
      <c r="G5" s="102">
        <v>98539.459999999992</v>
      </c>
      <c r="H5" s="102">
        <v>11037.33</v>
      </c>
      <c r="I5" s="102">
        <v>45619.729999999996</v>
      </c>
      <c r="J5" s="102">
        <v>40613.64</v>
      </c>
      <c r="K5" s="102">
        <v>15907.08</v>
      </c>
      <c r="L5" s="102">
        <v>67321.25</v>
      </c>
      <c r="M5" s="102">
        <v>28513.59</v>
      </c>
      <c r="N5" s="102">
        <v>51650.89</v>
      </c>
      <c r="O5" s="102">
        <v>41060.47</v>
      </c>
      <c r="P5" s="102">
        <v>42991.78</v>
      </c>
      <c r="Q5" s="102">
        <v>73359.72</v>
      </c>
      <c r="R5" s="102">
        <v>44786.17</v>
      </c>
      <c r="S5" s="121">
        <f t="shared" si="0"/>
        <v>777450.43</v>
      </c>
    </row>
    <row r="6" spans="1:35" x14ac:dyDescent="0.35">
      <c r="A6">
        <v>2019</v>
      </c>
      <c r="B6">
        <v>3</v>
      </c>
      <c r="C6" t="s">
        <v>40</v>
      </c>
      <c r="D6" s="74">
        <v>10071669.379999999</v>
      </c>
      <c r="E6" s="74">
        <v>910525.35000000009</v>
      </c>
      <c r="F6" s="74">
        <v>482950.27</v>
      </c>
      <c r="G6" s="74">
        <v>2342060.4900000002</v>
      </c>
      <c r="H6" s="74">
        <v>122391.58</v>
      </c>
      <c r="I6" s="74">
        <v>492378.33999999997</v>
      </c>
      <c r="J6" s="74">
        <v>884702.41999999993</v>
      </c>
      <c r="K6" s="74">
        <v>317599.92</v>
      </c>
      <c r="L6" s="74">
        <v>1265950.1299999999</v>
      </c>
      <c r="M6" s="74">
        <v>285731.89</v>
      </c>
      <c r="N6" s="74">
        <v>512118.46</v>
      </c>
      <c r="O6" s="74">
        <v>496093.51</v>
      </c>
      <c r="P6" s="74">
        <v>232899.24</v>
      </c>
      <c r="Q6" s="74">
        <v>702669.75</v>
      </c>
      <c r="R6" s="74">
        <v>416667.25</v>
      </c>
      <c r="S6" s="121">
        <f t="shared" si="0"/>
        <v>19536407.98</v>
      </c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</row>
    <row r="7" spans="1:35" x14ac:dyDescent="0.35">
      <c r="A7">
        <v>2019</v>
      </c>
      <c r="B7">
        <v>3</v>
      </c>
      <c r="C7" t="s">
        <v>41</v>
      </c>
      <c r="D7" s="74">
        <v>1934916.26</v>
      </c>
      <c r="E7" s="74">
        <v>154509.10999999999</v>
      </c>
      <c r="F7" s="74">
        <v>112875.66</v>
      </c>
      <c r="G7" s="74">
        <v>438072.17</v>
      </c>
      <c r="H7" s="74">
        <v>18354.169999999998</v>
      </c>
      <c r="I7" s="74">
        <v>102951.29999999999</v>
      </c>
      <c r="J7" s="74">
        <v>166213.53</v>
      </c>
      <c r="K7" s="74">
        <v>58139.770000000004</v>
      </c>
      <c r="L7" s="74">
        <v>313309.87</v>
      </c>
      <c r="M7" s="74">
        <v>56494.490000000005</v>
      </c>
      <c r="N7" s="74">
        <v>133404.32999999999</v>
      </c>
      <c r="O7" s="74">
        <v>113850.43</v>
      </c>
      <c r="P7" s="74">
        <v>46947.4</v>
      </c>
      <c r="Q7" s="74">
        <v>164680.04999999999</v>
      </c>
      <c r="R7" s="74">
        <v>78469.19</v>
      </c>
      <c r="S7" s="121">
        <f t="shared" si="0"/>
        <v>3893187.73</v>
      </c>
    </row>
    <row r="8" spans="1:35" x14ac:dyDescent="0.35">
      <c r="A8">
        <v>2019</v>
      </c>
      <c r="B8">
        <v>3</v>
      </c>
      <c r="C8" t="s">
        <v>42</v>
      </c>
      <c r="D8" s="74">
        <v>19659402.379999999</v>
      </c>
      <c r="E8" s="74">
        <v>2255878.67</v>
      </c>
      <c r="F8" s="74">
        <v>1914030.8</v>
      </c>
      <c r="G8" s="74">
        <v>5887127.0499999998</v>
      </c>
      <c r="H8" s="74">
        <v>362235.94</v>
      </c>
      <c r="I8" s="74">
        <v>1937309.06</v>
      </c>
      <c r="J8" s="74">
        <v>2969920.0300000003</v>
      </c>
      <c r="K8" s="74">
        <v>667037.39</v>
      </c>
      <c r="L8" s="74">
        <v>3664072.27</v>
      </c>
      <c r="M8" s="74">
        <v>775458.94</v>
      </c>
      <c r="N8" s="74">
        <v>1786599.6400000001</v>
      </c>
      <c r="O8" s="74">
        <v>1040128.86</v>
      </c>
      <c r="P8" s="74">
        <v>686952.22</v>
      </c>
      <c r="Q8" s="74">
        <v>1852509.0299999998</v>
      </c>
      <c r="R8" s="74">
        <v>1358311.65</v>
      </c>
      <c r="S8" s="121">
        <f t="shared" si="0"/>
        <v>46816973.93</v>
      </c>
    </row>
    <row r="9" spans="1:35" s="84" customFormat="1" x14ac:dyDescent="0.35">
      <c r="A9" s="84">
        <v>2019</v>
      </c>
      <c r="B9" s="84">
        <v>3</v>
      </c>
      <c r="C9" s="84" t="s">
        <v>43</v>
      </c>
      <c r="D9" s="102">
        <v>179811.36</v>
      </c>
      <c r="E9" s="102">
        <v>17164.73</v>
      </c>
      <c r="F9" s="102">
        <v>52596.5</v>
      </c>
      <c r="G9" s="102">
        <v>98674.2</v>
      </c>
      <c r="H9" s="102">
        <v>11777.74</v>
      </c>
      <c r="I9" s="102">
        <v>44970.11</v>
      </c>
      <c r="J9" s="102">
        <v>46226.960000000006</v>
      </c>
      <c r="K9" s="102">
        <v>17937.309999999998</v>
      </c>
      <c r="L9" s="102">
        <v>82152.05</v>
      </c>
      <c r="M9" s="102">
        <v>25001.800000000003</v>
      </c>
      <c r="N9" s="102">
        <v>54665.350000000006</v>
      </c>
      <c r="O9" s="102">
        <v>43776.53</v>
      </c>
      <c r="P9" s="102">
        <v>40726.86</v>
      </c>
      <c r="Q9" s="102">
        <v>72423.320000000007</v>
      </c>
      <c r="R9" s="102">
        <v>40588.82</v>
      </c>
      <c r="S9" s="121">
        <f t="shared" si="0"/>
        <v>828493.64</v>
      </c>
    </row>
    <row r="10" spans="1:35" x14ac:dyDescent="0.35">
      <c r="A10">
        <v>2019</v>
      </c>
      <c r="B10">
        <v>4</v>
      </c>
      <c r="C10" t="s">
        <v>40</v>
      </c>
      <c r="D10" s="74">
        <v>8251757.6399999997</v>
      </c>
      <c r="E10" s="74">
        <v>792548.44</v>
      </c>
      <c r="F10" s="74">
        <v>373894.72</v>
      </c>
      <c r="G10" s="74">
        <v>1711069.63</v>
      </c>
      <c r="H10" s="74">
        <v>87125.450000000012</v>
      </c>
      <c r="I10" s="74">
        <v>371548.39</v>
      </c>
      <c r="J10" s="74">
        <v>725079.24</v>
      </c>
      <c r="K10" s="74">
        <v>273691.23</v>
      </c>
      <c r="L10" s="74">
        <v>966537.86</v>
      </c>
      <c r="M10" s="74">
        <v>211836.84</v>
      </c>
      <c r="N10" s="74">
        <v>400479.35</v>
      </c>
      <c r="O10" s="74">
        <v>370649.83999999997</v>
      </c>
      <c r="P10" s="74">
        <v>165978.66999999998</v>
      </c>
      <c r="Q10" s="74">
        <v>522582.01</v>
      </c>
      <c r="R10" s="74">
        <v>303861.25</v>
      </c>
      <c r="S10" s="121">
        <f t="shared" si="0"/>
        <v>15528640.559999999</v>
      </c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</row>
    <row r="11" spans="1:35" x14ac:dyDescent="0.35">
      <c r="A11">
        <v>2019</v>
      </c>
      <c r="B11">
        <v>4</v>
      </c>
      <c r="C11" t="s">
        <v>41</v>
      </c>
      <c r="D11" s="74">
        <v>3388172.98</v>
      </c>
      <c r="E11" s="74">
        <v>296286.17</v>
      </c>
      <c r="F11" s="74">
        <v>245412.81</v>
      </c>
      <c r="G11" s="74">
        <v>933235.08</v>
      </c>
      <c r="H11" s="74">
        <v>63771.34</v>
      </c>
      <c r="I11" s="74">
        <v>225774.96</v>
      </c>
      <c r="J11" s="74">
        <v>365052.14</v>
      </c>
      <c r="K11" s="74">
        <v>132197.68</v>
      </c>
      <c r="L11" s="74">
        <v>645975.06000000006</v>
      </c>
      <c r="M11" s="74">
        <v>128437.17</v>
      </c>
      <c r="N11" s="74">
        <v>268838.7</v>
      </c>
      <c r="O11" s="74">
        <v>254397.08000000002</v>
      </c>
      <c r="P11" s="74">
        <v>104693.15</v>
      </c>
      <c r="Q11" s="74">
        <v>327348.46999999997</v>
      </c>
      <c r="R11" s="74">
        <v>188365.3</v>
      </c>
      <c r="S11" s="121">
        <f t="shared" si="0"/>
        <v>7567958.0899999989</v>
      </c>
    </row>
    <row r="12" spans="1:35" x14ac:dyDescent="0.35">
      <c r="A12">
        <v>2019</v>
      </c>
      <c r="B12">
        <v>4</v>
      </c>
      <c r="C12" t="s">
        <v>42</v>
      </c>
      <c r="D12" s="74">
        <v>19339767.869999997</v>
      </c>
      <c r="E12" s="74">
        <v>2225630.71</v>
      </c>
      <c r="F12" s="74">
        <v>1959072.19</v>
      </c>
      <c r="G12" s="74">
        <v>5945147.8799999999</v>
      </c>
      <c r="H12" s="74">
        <v>378709.97</v>
      </c>
      <c r="I12" s="74">
        <v>1869537.85</v>
      </c>
      <c r="J12" s="74">
        <v>2958851.64</v>
      </c>
      <c r="K12" s="74">
        <v>672739.41</v>
      </c>
      <c r="L12" s="74">
        <v>3735812.98</v>
      </c>
      <c r="M12" s="74">
        <v>808496.63</v>
      </c>
      <c r="N12" s="74">
        <v>1729864.75</v>
      </c>
      <c r="O12" s="74">
        <v>1130796.93</v>
      </c>
      <c r="P12" s="74">
        <v>693394.96</v>
      </c>
      <c r="Q12" s="74">
        <v>1934229.08</v>
      </c>
      <c r="R12" s="74">
        <v>1371705.19</v>
      </c>
      <c r="S12" s="121">
        <f t="shared" si="0"/>
        <v>46753758.039999992</v>
      </c>
    </row>
    <row r="13" spans="1:35" s="84" customFormat="1" x14ac:dyDescent="0.35">
      <c r="A13" s="84">
        <v>2019</v>
      </c>
      <c r="B13" s="84">
        <v>4</v>
      </c>
      <c r="C13" s="84" t="s">
        <v>43</v>
      </c>
      <c r="D13" s="102">
        <v>181382.27</v>
      </c>
      <c r="E13" s="102">
        <v>23539.08</v>
      </c>
      <c r="F13" s="102">
        <v>123066.76999999999</v>
      </c>
      <c r="G13" s="102">
        <v>162534.48000000001</v>
      </c>
      <c r="H13" s="102">
        <v>21077.050000000003</v>
      </c>
      <c r="I13" s="102">
        <v>69377.08</v>
      </c>
      <c r="J13" s="102">
        <v>64433.48</v>
      </c>
      <c r="K13" s="102">
        <v>26798.28</v>
      </c>
      <c r="L13" s="102">
        <v>119448.51999999999</v>
      </c>
      <c r="M13" s="102">
        <v>50898.57</v>
      </c>
      <c r="N13" s="102">
        <v>70715.929999999993</v>
      </c>
      <c r="O13" s="102">
        <v>74341.75</v>
      </c>
      <c r="P13" s="102">
        <v>47449.73</v>
      </c>
      <c r="Q13" s="102">
        <v>112490.41</v>
      </c>
      <c r="R13" s="102">
        <v>65240.380000000005</v>
      </c>
      <c r="S13" s="121">
        <f t="shared" si="0"/>
        <v>1212793.7799999998</v>
      </c>
    </row>
    <row r="14" spans="1:35" x14ac:dyDescent="0.35">
      <c r="A14">
        <v>2019</v>
      </c>
      <c r="B14">
        <v>5</v>
      </c>
      <c r="C14" t="s">
        <v>40</v>
      </c>
      <c r="D14" s="74">
        <v>8508398.7200000007</v>
      </c>
      <c r="E14" s="74">
        <v>847721.17999999993</v>
      </c>
      <c r="F14" s="74">
        <v>373307.82</v>
      </c>
      <c r="G14" s="74">
        <v>1698235.75</v>
      </c>
      <c r="H14" s="74">
        <v>76196.299999999988</v>
      </c>
      <c r="I14" s="74">
        <v>375551.19</v>
      </c>
      <c r="J14" s="74">
        <v>721792.88</v>
      </c>
      <c r="K14" s="74">
        <v>272746.83</v>
      </c>
      <c r="L14" s="74">
        <v>967903.79</v>
      </c>
      <c r="M14" s="74">
        <v>203375.54</v>
      </c>
      <c r="N14" s="74">
        <v>414466.67000000004</v>
      </c>
      <c r="O14" s="74">
        <v>370911.70999999996</v>
      </c>
      <c r="P14" s="74">
        <v>155914.69</v>
      </c>
      <c r="Q14" s="74">
        <v>538075.68999999994</v>
      </c>
      <c r="R14" s="74">
        <v>326192.99</v>
      </c>
      <c r="S14" s="121">
        <f t="shared" si="0"/>
        <v>15850791.749999998</v>
      </c>
    </row>
    <row r="15" spans="1:35" x14ac:dyDescent="0.35">
      <c r="A15">
        <v>2019</v>
      </c>
      <c r="B15">
        <v>5</v>
      </c>
      <c r="C15" t="s">
        <v>41</v>
      </c>
      <c r="D15" s="74">
        <v>4393803.13</v>
      </c>
      <c r="E15" s="74">
        <v>412728.77</v>
      </c>
      <c r="F15" s="74">
        <v>354932.05</v>
      </c>
      <c r="G15" s="74">
        <v>1343699.8399999999</v>
      </c>
      <c r="H15" s="74">
        <v>109659.82</v>
      </c>
      <c r="I15" s="74">
        <v>351931.11</v>
      </c>
      <c r="J15" s="74">
        <v>522026.01</v>
      </c>
      <c r="K15" s="74">
        <v>193314.21000000002</v>
      </c>
      <c r="L15" s="74">
        <v>894638.89</v>
      </c>
      <c r="M15" s="74">
        <v>211483.28999999998</v>
      </c>
      <c r="N15" s="74">
        <v>395253.17</v>
      </c>
      <c r="O15" s="74">
        <v>381242.43000000005</v>
      </c>
      <c r="P15" s="74">
        <v>177857.28</v>
      </c>
      <c r="Q15" s="74">
        <v>474728.07</v>
      </c>
      <c r="R15" s="74">
        <v>300146.64</v>
      </c>
      <c r="S15" s="121">
        <f t="shared" si="0"/>
        <v>10517444.709999999</v>
      </c>
    </row>
    <row r="16" spans="1:35" x14ac:dyDescent="0.35">
      <c r="A16">
        <v>2019</v>
      </c>
      <c r="B16">
        <v>5</v>
      </c>
      <c r="C16" t="s">
        <v>42</v>
      </c>
      <c r="D16" s="74">
        <v>20976221.43</v>
      </c>
      <c r="E16" s="74">
        <v>2463203.63</v>
      </c>
      <c r="F16" s="74">
        <v>2121899.11</v>
      </c>
      <c r="G16" s="74">
        <v>6371672.25</v>
      </c>
      <c r="H16" s="74">
        <v>400670.17000000004</v>
      </c>
      <c r="I16" s="74">
        <v>2218248.89</v>
      </c>
      <c r="J16" s="74">
        <v>3152633.96</v>
      </c>
      <c r="K16" s="74">
        <v>755909.27</v>
      </c>
      <c r="L16" s="74">
        <v>4311929.6100000003</v>
      </c>
      <c r="M16" s="74">
        <v>948198.94</v>
      </c>
      <c r="N16" s="74">
        <v>1969769.5699999998</v>
      </c>
      <c r="O16" s="74">
        <v>1239477.58</v>
      </c>
      <c r="P16" s="74">
        <v>733382.79</v>
      </c>
      <c r="Q16" s="74">
        <v>2174976</v>
      </c>
      <c r="R16" s="74">
        <v>1539192.77</v>
      </c>
      <c r="S16" s="121">
        <f t="shared" si="0"/>
        <v>51377385.969999999</v>
      </c>
    </row>
    <row r="17" spans="1:19" s="84" customFormat="1" x14ac:dyDescent="0.35">
      <c r="A17" s="84">
        <v>2019</v>
      </c>
      <c r="B17" s="84">
        <v>5</v>
      </c>
      <c r="C17" s="84" t="s">
        <v>43</v>
      </c>
      <c r="D17" s="102">
        <v>187786.38</v>
      </c>
      <c r="E17" s="102">
        <v>23671.53</v>
      </c>
      <c r="F17" s="102">
        <v>62041.47</v>
      </c>
      <c r="G17" s="102">
        <v>144688.68</v>
      </c>
      <c r="H17" s="102">
        <v>22124.27</v>
      </c>
      <c r="I17" s="102">
        <v>64334.11</v>
      </c>
      <c r="J17" s="102">
        <v>47058.270000000004</v>
      </c>
      <c r="K17" s="102">
        <v>19235.879999999997</v>
      </c>
      <c r="L17" s="102">
        <v>95926.5</v>
      </c>
      <c r="M17" s="102">
        <v>35828.35</v>
      </c>
      <c r="N17" s="102">
        <v>63270.84</v>
      </c>
      <c r="O17" s="102">
        <v>68419.67</v>
      </c>
      <c r="P17" s="102">
        <v>38040.910000000003</v>
      </c>
      <c r="Q17" s="102">
        <v>87118.94</v>
      </c>
      <c r="R17" s="102">
        <v>50879.78</v>
      </c>
      <c r="S17" s="121">
        <f t="shared" si="0"/>
        <v>1010425.5800000001</v>
      </c>
    </row>
    <row r="18" spans="1:19" x14ac:dyDescent="0.35">
      <c r="A18">
        <v>2019</v>
      </c>
      <c r="B18">
        <v>6</v>
      </c>
      <c r="C18" t="s">
        <v>40</v>
      </c>
      <c r="D18" s="74">
        <v>8639474.7300000004</v>
      </c>
      <c r="E18" s="74">
        <v>853000.83</v>
      </c>
      <c r="F18" s="74">
        <v>405725.85</v>
      </c>
      <c r="G18" s="74">
        <v>1770358.8</v>
      </c>
      <c r="H18" s="74">
        <v>88244.4</v>
      </c>
      <c r="I18" s="74">
        <v>412731.4</v>
      </c>
      <c r="J18" s="74">
        <v>749389.39</v>
      </c>
      <c r="K18" s="74">
        <v>300806.12</v>
      </c>
      <c r="L18" s="74">
        <v>1116438.9500000002</v>
      </c>
      <c r="M18" s="74">
        <v>214564.74</v>
      </c>
      <c r="N18" s="74">
        <v>452690.08999999997</v>
      </c>
      <c r="O18" s="74">
        <v>423318.75</v>
      </c>
      <c r="P18" s="74">
        <v>175491.01</v>
      </c>
      <c r="Q18" s="74">
        <v>555273.41999999993</v>
      </c>
      <c r="R18" s="74">
        <v>341699.89</v>
      </c>
      <c r="S18" s="121">
        <f t="shared" si="0"/>
        <v>16499208.370000003</v>
      </c>
    </row>
    <row r="19" spans="1:19" x14ac:dyDescent="0.35">
      <c r="A19">
        <v>2019</v>
      </c>
      <c r="B19">
        <v>6</v>
      </c>
      <c r="C19" t="s">
        <v>41</v>
      </c>
      <c r="D19" s="74">
        <v>4651889.29</v>
      </c>
      <c r="E19" s="74">
        <v>459508.88</v>
      </c>
      <c r="F19" s="74">
        <v>407997.65</v>
      </c>
      <c r="G19" s="74">
        <v>1505740.44</v>
      </c>
      <c r="H19" s="74">
        <v>139487.29</v>
      </c>
      <c r="I19" s="74">
        <v>409096.5</v>
      </c>
      <c r="J19" s="74">
        <v>621610.37</v>
      </c>
      <c r="K19" s="74">
        <v>227162.97</v>
      </c>
      <c r="L19" s="74">
        <v>1037331.79</v>
      </c>
      <c r="M19" s="74">
        <v>253596.95</v>
      </c>
      <c r="N19" s="74">
        <v>436935.47</v>
      </c>
      <c r="O19" s="74">
        <v>433392.63</v>
      </c>
      <c r="P19" s="74">
        <v>231335.78</v>
      </c>
      <c r="Q19" s="74">
        <v>530152.30000000005</v>
      </c>
      <c r="R19" s="74">
        <v>348427.99</v>
      </c>
      <c r="S19" s="121">
        <f t="shared" si="0"/>
        <v>11693666.300000001</v>
      </c>
    </row>
    <row r="20" spans="1:19" x14ac:dyDescent="0.35">
      <c r="A20">
        <v>2019</v>
      </c>
      <c r="B20">
        <v>6</v>
      </c>
      <c r="C20" t="s">
        <v>42</v>
      </c>
      <c r="D20" s="74">
        <v>20162325.010000002</v>
      </c>
      <c r="E20" s="74">
        <v>2317608.27</v>
      </c>
      <c r="F20" s="74">
        <v>2006237.1800000002</v>
      </c>
      <c r="G20" s="74">
        <v>6094963.8100000005</v>
      </c>
      <c r="H20" s="74">
        <v>379665.80000000005</v>
      </c>
      <c r="I20" s="74">
        <v>2029084.9700000002</v>
      </c>
      <c r="J20" s="74">
        <v>2849371.0700000003</v>
      </c>
      <c r="K20" s="74">
        <v>781020.39</v>
      </c>
      <c r="L20" s="74">
        <v>4144366.14</v>
      </c>
      <c r="M20" s="74">
        <v>939751.15999999992</v>
      </c>
      <c r="N20" s="74">
        <v>1875690.1800000002</v>
      </c>
      <c r="O20" s="74">
        <v>1260829.73</v>
      </c>
      <c r="P20" s="74">
        <v>734358</v>
      </c>
      <c r="Q20" s="74">
        <v>2049067.54</v>
      </c>
      <c r="R20" s="74">
        <v>1419448.99</v>
      </c>
      <c r="S20" s="121">
        <f t="shared" si="0"/>
        <v>49043788.239999995</v>
      </c>
    </row>
    <row r="21" spans="1:19" s="84" customFormat="1" x14ac:dyDescent="0.35">
      <c r="A21" s="84">
        <v>2019</v>
      </c>
      <c r="B21" s="84">
        <v>6</v>
      </c>
      <c r="C21" s="84" t="s">
        <v>43</v>
      </c>
      <c r="D21" s="102">
        <v>176258.81</v>
      </c>
      <c r="E21" s="102">
        <v>19691.98</v>
      </c>
      <c r="F21" s="102">
        <v>65899.320000000007</v>
      </c>
      <c r="G21" s="102">
        <v>120643.4</v>
      </c>
      <c r="H21" s="102">
        <v>24505.89</v>
      </c>
      <c r="I21" s="102">
        <v>61706.020000000004</v>
      </c>
      <c r="J21" s="102">
        <v>59663.44</v>
      </c>
      <c r="K21" s="102">
        <v>25317.040000000001</v>
      </c>
      <c r="L21" s="102">
        <v>111226.22</v>
      </c>
      <c r="M21" s="102">
        <v>38166.44</v>
      </c>
      <c r="N21" s="102">
        <v>69961.11</v>
      </c>
      <c r="O21" s="102">
        <v>79270.149999999994</v>
      </c>
      <c r="P21" s="102">
        <v>45881.55</v>
      </c>
      <c r="Q21" s="102">
        <v>92642.94</v>
      </c>
      <c r="R21" s="102">
        <v>53723.46</v>
      </c>
      <c r="S21" s="121">
        <f t="shared" si="0"/>
        <v>1044557.77</v>
      </c>
    </row>
    <row r="22" spans="1:19" x14ac:dyDescent="0.35">
      <c r="A22">
        <v>2019</v>
      </c>
      <c r="B22">
        <v>7</v>
      </c>
      <c r="C22" t="s">
        <v>40</v>
      </c>
      <c r="D22" s="74">
        <v>8525389.6600000001</v>
      </c>
      <c r="E22" s="74">
        <v>841322.10000000009</v>
      </c>
      <c r="F22" s="74">
        <v>429042.01</v>
      </c>
      <c r="G22" s="74">
        <v>1670909.33</v>
      </c>
      <c r="H22" s="74">
        <v>116103.03</v>
      </c>
      <c r="I22" s="74">
        <v>423501.93</v>
      </c>
      <c r="J22" s="74">
        <v>743162.89</v>
      </c>
      <c r="K22" s="74">
        <v>334015.93</v>
      </c>
      <c r="L22" s="74">
        <v>1264375.6499999999</v>
      </c>
      <c r="M22" s="74">
        <v>216507.75</v>
      </c>
      <c r="N22" s="74">
        <v>475830.82</v>
      </c>
      <c r="O22" s="74">
        <v>506893.5</v>
      </c>
      <c r="P22" s="74">
        <v>185900.84</v>
      </c>
      <c r="Q22" s="74">
        <v>547952.33000000007</v>
      </c>
      <c r="R22" s="74">
        <v>333152.73</v>
      </c>
      <c r="S22" s="121">
        <f t="shared" si="0"/>
        <v>16614060.5</v>
      </c>
    </row>
    <row r="23" spans="1:19" x14ac:dyDescent="0.35">
      <c r="A23">
        <v>2019</v>
      </c>
      <c r="B23">
        <v>7</v>
      </c>
      <c r="C23" t="s">
        <v>41</v>
      </c>
      <c r="D23" s="74">
        <v>4597844.4399999995</v>
      </c>
      <c r="E23" s="74">
        <v>448266.46</v>
      </c>
      <c r="F23" s="74">
        <v>397446.02</v>
      </c>
      <c r="G23" s="74">
        <v>1383442.03</v>
      </c>
      <c r="H23" s="74">
        <v>156075.19</v>
      </c>
      <c r="I23" s="74">
        <v>389914.03</v>
      </c>
      <c r="J23" s="74">
        <v>583545.67000000004</v>
      </c>
      <c r="K23" s="74">
        <v>269009.74</v>
      </c>
      <c r="L23" s="74">
        <v>1079944.4300000002</v>
      </c>
      <c r="M23" s="74">
        <v>226365.56</v>
      </c>
      <c r="N23" s="74">
        <v>430898.26</v>
      </c>
      <c r="O23" s="74">
        <v>468783.49</v>
      </c>
      <c r="P23" s="74">
        <v>239043.49</v>
      </c>
      <c r="Q23" s="74">
        <v>510447.30999999994</v>
      </c>
      <c r="R23" s="74">
        <v>326960.15999999997</v>
      </c>
      <c r="S23" s="121">
        <f t="shared" si="0"/>
        <v>11507986.280000003</v>
      </c>
    </row>
    <row r="24" spans="1:19" x14ac:dyDescent="0.35">
      <c r="A24">
        <v>2019</v>
      </c>
      <c r="B24">
        <v>7</v>
      </c>
      <c r="C24" t="s">
        <v>42</v>
      </c>
      <c r="D24" s="74">
        <v>21064032.490000002</v>
      </c>
      <c r="E24" s="74">
        <v>2509919.27</v>
      </c>
      <c r="F24" s="74">
        <v>2186781.67</v>
      </c>
      <c r="G24" s="74">
        <v>6325063.0700000003</v>
      </c>
      <c r="H24" s="74">
        <v>472995.02</v>
      </c>
      <c r="I24" s="74">
        <v>2318442.66</v>
      </c>
      <c r="J24" s="74">
        <v>3090190.6</v>
      </c>
      <c r="K24" s="74">
        <v>872258</v>
      </c>
      <c r="L24" s="74">
        <v>4522693.91</v>
      </c>
      <c r="M24" s="74">
        <v>1066962.3600000001</v>
      </c>
      <c r="N24" s="74">
        <v>2066459.44</v>
      </c>
      <c r="O24" s="74">
        <v>1455786.5899999999</v>
      </c>
      <c r="P24" s="74">
        <v>861043.62999999989</v>
      </c>
      <c r="Q24" s="74">
        <v>2105486.0299999998</v>
      </c>
      <c r="R24" s="74">
        <v>1546533.1099999999</v>
      </c>
      <c r="S24" s="121">
        <f t="shared" si="0"/>
        <v>52464647.850000001</v>
      </c>
    </row>
    <row r="25" spans="1:19" s="84" customFormat="1" x14ac:dyDescent="0.35">
      <c r="A25" s="84">
        <v>2019</v>
      </c>
      <c r="B25" s="84">
        <v>7</v>
      </c>
      <c r="C25" s="84" t="s">
        <v>43</v>
      </c>
      <c r="D25" s="102">
        <v>181845.54</v>
      </c>
      <c r="E25" s="102">
        <v>30204.120000000003</v>
      </c>
      <c r="F25" s="102">
        <v>101753.88</v>
      </c>
      <c r="G25" s="102">
        <v>145622.46000000002</v>
      </c>
      <c r="H25" s="102">
        <v>32793.160000000003</v>
      </c>
      <c r="I25" s="102">
        <v>65017.47</v>
      </c>
      <c r="J25" s="102">
        <v>61045.770000000004</v>
      </c>
      <c r="K25" s="102">
        <v>24224.68</v>
      </c>
      <c r="L25" s="102">
        <v>121983.20000000001</v>
      </c>
      <c r="M25" s="102">
        <v>35254.559999999998</v>
      </c>
      <c r="N25" s="102">
        <v>69896.52</v>
      </c>
      <c r="O25" s="102">
        <v>79962.489999999991</v>
      </c>
      <c r="P25" s="102">
        <v>44010.25</v>
      </c>
      <c r="Q25" s="102">
        <v>109303.87</v>
      </c>
      <c r="R25" s="102">
        <v>69245.739999999991</v>
      </c>
      <c r="S25" s="121">
        <f t="shared" si="0"/>
        <v>1172163.7100000002</v>
      </c>
    </row>
    <row r="26" spans="1:19" x14ac:dyDescent="0.35">
      <c r="A26">
        <v>2019</v>
      </c>
      <c r="B26">
        <v>8</v>
      </c>
      <c r="C26" t="s">
        <v>40</v>
      </c>
      <c r="D26" s="74">
        <v>8569848.5999999996</v>
      </c>
      <c r="E26" s="74">
        <v>833605.42999999993</v>
      </c>
      <c r="F26" s="74">
        <v>408976.69</v>
      </c>
      <c r="G26" s="74">
        <v>1702464.3399999999</v>
      </c>
      <c r="H26" s="74">
        <v>97074.87</v>
      </c>
      <c r="I26" s="74">
        <v>417648.39</v>
      </c>
      <c r="J26" s="74">
        <v>733402.61</v>
      </c>
      <c r="K26" s="74">
        <v>314973.66000000003</v>
      </c>
      <c r="L26" s="74">
        <v>1130766.04</v>
      </c>
      <c r="M26" s="74">
        <v>213937.23</v>
      </c>
      <c r="N26" s="74">
        <v>442343.32</v>
      </c>
      <c r="O26" s="74">
        <v>457092.51</v>
      </c>
      <c r="P26" s="74">
        <v>167979.55</v>
      </c>
      <c r="Q26" s="74">
        <v>530598.07000000007</v>
      </c>
      <c r="R26" s="74">
        <v>325868.79999999999</v>
      </c>
      <c r="S26" s="121">
        <f t="shared" si="0"/>
        <v>16346580.110000001</v>
      </c>
    </row>
    <row r="27" spans="1:19" x14ac:dyDescent="0.35">
      <c r="A27">
        <v>2019</v>
      </c>
      <c r="B27">
        <v>8</v>
      </c>
      <c r="C27" t="s">
        <v>41</v>
      </c>
      <c r="D27" s="74">
        <v>4666778.8599999994</v>
      </c>
      <c r="E27" s="74">
        <v>461385.64</v>
      </c>
      <c r="F27" s="74">
        <v>379474.41000000003</v>
      </c>
      <c r="G27" s="74">
        <v>1439242.9100000001</v>
      </c>
      <c r="H27" s="74">
        <v>135378.22</v>
      </c>
      <c r="I27" s="74">
        <v>382887.19</v>
      </c>
      <c r="J27" s="74">
        <v>586016.83000000007</v>
      </c>
      <c r="K27" s="74">
        <v>234230.3</v>
      </c>
      <c r="L27" s="74">
        <v>1030622.29</v>
      </c>
      <c r="M27" s="74">
        <v>236690.43</v>
      </c>
      <c r="N27" s="74">
        <v>429813.3</v>
      </c>
      <c r="O27" s="74">
        <v>431259.86</v>
      </c>
      <c r="P27" s="74">
        <v>216527.72</v>
      </c>
      <c r="Q27" s="74">
        <v>524249.41000000003</v>
      </c>
      <c r="R27" s="74">
        <v>339660.06</v>
      </c>
      <c r="S27" s="121">
        <f t="shared" si="0"/>
        <v>11494217.43</v>
      </c>
    </row>
    <row r="28" spans="1:19" x14ac:dyDescent="0.35">
      <c r="A28">
        <v>2019</v>
      </c>
      <c r="B28">
        <v>8</v>
      </c>
      <c r="C28" t="s">
        <v>42</v>
      </c>
      <c r="D28" s="74">
        <v>20873219.18</v>
      </c>
      <c r="E28" s="74">
        <v>2502972.15</v>
      </c>
      <c r="F28" s="74">
        <v>2366942.69</v>
      </c>
      <c r="G28" s="74">
        <v>6384702.0199999996</v>
      </c>
      <c r="H28" s="74">
        <v>439733.28</v>
      </c>
      <c r="I28" s="74">
        <v>2415309.23</v>
      </c>
      <c r="J28" s="74">
        <v>3455224.7800000003</v>
      </c>
      <c r="K28" s="74">
        <v>848877.3</v>
      </c>
      <c r="L28" s="74">
        <v>4309616.62</v>
      </c>
      <c r="M28" s="74">
        <v>1096886.75</v>
      </c>
      <c r="N28" s="74">
        <v>2088290.73</v>
      </c>
      <c r="O28" s="74">
        <v>1350302.9100000001</v>
      </c>
      <c r="P28" s="74">
        <v>854164.34000000008</v>
      </c>
      <c r="Q28" s="74">
        <v>2220791.04</v>
      </c>
      <c r="R28" s="74">
        <v>1546849.4300000002</v>
      </c>
      <c r="S28" s="121">
        <f t="shared" si="0"/>
        <v>52753882.449999988</v>
      </c>
    </row>
    <row r="29" spans="1:19" s="84" customFormat="1" x14ac:dyDescent="0.35">
      <c r="A29" s="84">
        <v>2019</v>
      </c>
      <c r="B29" s="84">
        <v>8</v>
      </c>
      <c r="C29" s="84" t="s">
        <v>43</v>
      </c>
      <c r="D29" s="102">
        <v>163749.20000000001</v>
      </c>
      <c r="E29" s="102">
        <v>21594.21</v>
      </c>
      <c r="F29" s="102">
        <v>190403.64</v>
      </c>
      <c r="G29" s="102">
        <v>212515.09</v>
      </c>
      <c r="H29" s="102">
        <v>21990</v>
      </c>
      <c r="I29" s="102">
        <v>71194.12</v>
      </c>
      <c r="J29" s="102">
        <v>70010.429999999993</v>
      </c>
      <c r="K29" s="102">
        <v>29789.9</v>
      </c>
      <c r="L29" s="102">
        <v>125166</v>
      </c>
      <c r="M29" s="102">
        <v>49133.14</v>
      </c>
      <c r="N29" s="102">
        <v>89434.31</v>
      </c>
      <c r="O29" s="102">
        <v>74275.209999999992</v>
      </c>
      <c r="P29" s="102">
        <v>49989.979999999996</v>
      </c>
      <c r="Q29" s="102">
        <v>128643.84</v>
      </c>
      <c r="R29" s="102">
        <v>63905.55</v>
      </c>
      <c r="S29" s="121">
        <f t="shared" si="0"/>
        <v>1361794.62</v>
      </c>
    </row>
    <row r="30" spans="1:19" x14ac:dyDescent="0.35">
      <c r="A30">
        <v>2019</v>
      </c>
      <c r="B30">
        <v>9</v>
      </c>
      <c r="C30" t="s">
        <v>40</v>
      </c>
      <c r="D30" s="74">
        <v>7746878.3300000001</v>
      </c>
      <c r="E30" s="74">
        <v>715103.61</v>
      </c>
      <c r="F30" s="74">
        <v>323167.59999999998</v>
      </c>
      <c r="G30" s="74">
        <v>1521006.12</v>
      </c>
      <c r="H30" s="74">
        <v>59614.93</v>
      </c>
      <c r="I30" s="74">
        <v>338124.62</v>
      </c>
      <c r="J30" s="74">
        <v>600767.18999999994</v>
      </c>
      <c r="K30" s="74">
        <v>230689.78999999998</v>
      </c>
      <c r="L30" s="74">
        <v>864416.77</v>
      </c>
      <c r="M30" s="74">
        <v>172433.38</v>
      </c>
      <c r="N30" s="74">
        <v>363252.92</v>
      </c>
      <c r="O30" s="74">
        <v>326717.31</v>
      </c>
      <c r="P30" s="74">
        <v>131900.53</v>
      </c>
      <c r="Q30" s="74">
        <v>440069.7</v>
      </c>
      <c r="R30" s="74">
        <v>257130.79</v>
      </c>
      <c r="S30" s="121">
        <f t="shared" si="0"/>
        <v>14091273.589999996</v>
      </c>
    </row>
    <row r="31" spans="1:19" x14ac:dyDescent="0.35">
      <c r="A31">
        <v>2019</v>
      </c>
      <c r="B31">
        <v>9</v>
      </c>
      <c r="C31" t="s">
        <v>41</v>
      </c>
      <c r="D31" s="74">
        <v>4326004.84</v>
      </c>
      <c r="E31" s="74">
        <v>404874.07</v>
      </c>
      <c r="F31" s="74">
        <v>312199.15000000002</v>
      </c>
      <c r="G31" s="74">
        <v>1266749.6000000001</v>
      </c>
      <c r="H31" s="74">
        <v>91446.23</v>
      </c>
      <c r="I31" s="74">
        <v>324620.20999999996</v>
      </c>
      <c r="J31" s="74">
        <v>503680.47</v>
      </c>
      <c r="K31" s="74">
        <v>185342.08000000002</v>
      </c>
      <c r="L31" s="74">
        <v>840122.44</v>
      </c>
      <c r="M31" s="74">
        <v>193348.96000000002</v>
      </c>
      <c r="N31" s="74">
        <v>364807.41</v>
      </c>
      <c r="O31" s="74">
        <v>320346.74</v>
      </c>
      <c r="P31" s="74">
        <v>168345.14</v>
      </c>
      <c r="Q31" s="74">
        <v>439440.45999999996</v>
      </c>
      <c r="R31" s="74">
        <v>268100.62</v>
      </c>
      <c r="S31" s="121">
        <f t="shared" si="0"/>
        <v>10009428.42</v>
      </c>
    </row>
    <row r="32" spans="1:19" x14ac:dyDescent="0.35">
      <c r="A32">
        <v>2019</v>
      </c>
      <c r="B32">
        <v>9</v>
      </c>
      <c r="C32" t="s">
        <v>42</v>
      </c>
      <c r="D32" s="74">
        <v>20221496.02</v>
      </c>
      <c r="E32" s="74">
        <v>2352059.23</v>
      </c>
      <c r="F32" s="74">
        <v>2144519.5099999998</v>
      </c>
      <c r="G32" s="74">
        <v>6172301.21</v>
      </c>
      <c r="H32" s="74">
        <v>349956.39</v>
      </c>
      <c r="I32" s="74">
        <v>2329424.69</v>
      </c>
      <c r="J32" s="74">
        <v>3280310.6500000004</v>
      </c>
      <c r="K32" s="74">
        <v>749527.09</v>
      </c>
      <c r="L32" s="74">
        <v>3973270.63</v>
      </c>
      <c r="M32" s="74">
        <v>1029223.7</v>
      </c>
      <c r="N32" s="74">
        <v>1950679.8599999999</v>
      </c>
      <c r="O32" s="74">
        <v>1208569.75</v>
      </c>
      <c r="P32" s="74">
        <v>776926.19</v>
      </c>
      <c r="Q32" s="74">
        <v>2082989.23</v>
      </c>
      <c r="R32" s="74">
        <v>1524572.17</v>
      </c>
      <c r="S32" s="121">
        <f t="shared" si="0"/>
        <v>50145826.32</v>
      </c>
    </row>
    <row r="33" spans="1:19" s="84" customFormat="1" x14ac:dyDescent="0.35">
      <c r="A33" s="84">
        <v>2019</v>
      </c>
      <c r="B33" s="84">
        <v>9</v>
      </c>
      <c r="C33" s="84" t="s">
        <v>43</v>
      </c>
      <c r="D33" s="102">
        <v>151008.93</v>
      </c>
      <c r="E33" s="102">
        <v>14697.61</v>
      </c>
      <c r="F33" s="102">
        <v>121814.92000000001</v>
      </c>
      <c r="G33" s="102">
        <v>163066.91</v>
      </c>
      <c r="H33" s="102">
        <v>15370.23</v>
      </c>
      <c r="I33" s="102">
        <v>64271.229999999996</v>
      </c>
      <c r="J33" s="102">
        <v>59546.720000000001</v>
      </c>
      <c r="K33" s="102">
        <v>18658.23</v>
      </c>
      <c r="L33" s="102">
        <v>94426.510000000009</v>
      </c>
      <c r="M33" s="102">
        <v>39257.22</v>
      </c>
      <c r="N33" s="102">
        <v>65973.710000000006</v>
      </c>
      <c r="O33" s="102">
        <v>63619.869999999995</v>
      </c>
      <c r="P33" s="102">
        <v>36830.47</v>
      </c>
      <c r="Q33" s="102">
        <v>96299.39</v>
      </c>
      <c r="R33" s="102">
        <v>45778.65</v>
      </c>
      <c r="S33" s="121">
        <f t="shared" si="0"/>
        <v>1050620.5999999999</v>
      </c>
    </row>
    <row r="34" spans="1:19" x14ac:dyDescent="0.35">
      <c r="A34">
        <v>2019</v>
      </c>
      <c r="B34">
        <v>10</v>
      </c>
      <c r="C34" t="s">
        <v>40</v>
      </c>
      <c r="D34" s="74">
        <v>7762762.0700000003</v>
      </c>
      <c r="E34" s="74">
        <v>703172.51</v>
      </c>
      <c r="F34" s="74">
        <v>293751.78000000003</v>
      </c>
      <c r="G34" s="74">
        <v>1509706.56</v>
      </c>
      <c r="H34" s="74">
        <v>55253.979999999996</v>
      </c>
      <c r="I34" s="74">
        <v>326269.09000000003</v>
      </c>
      <c r="J34" s="74">
        <v>594475.53</v>
      </c>
      <c r="K34" s="74">
        <v>216161.18</v>
      </c>
      <c r="L34" s="74">
        <v>814526.05</v>
      </c>
      <c r="M34" s="74">
        <v>170552.22</v>
      </c>
      <c r="N34" s="74">
        <v>338797.83999999997</v>
      </c>
      <c r="O34" s="74">
        <v>314766.49</v>
      </c>
      <c r="P34" s="74">
        <v>124283</v>
      </c>
      <c r="Q34" s="74">
        <v>433827.82999999996</v>
      </c>
      <c r="R34" s="74">
        <v>245872.47</v>
      </c>
      <c r="S34" s="121">
        <f t="shared" ref="S34:S65" si="1">SUM(D34:R34)</f>
        <v>13904178.600000001</v>
      </c>
    </row>
    <row r="35" spans="1:19" x14ac:dyDescent="0.35">
      <c r="A35">
        <v>2019</v>
      </c>
      <c r="B35">
        <v>10</v>
      </c>
      <c r="C35" t="s">
        <v>41</v>
      </c>
      <c r="D35" s="74">
        <v>4079743.2</v>
      </c>
      <c r="E35" s="74">
        <v>378435.15</v>
      </c>
      <c r="F35" s="74">
        <v>265884.95</v>
      </c>
      <c r="G35" s="74">
        <v>1194886.4500000002</v>
      </c>
      <c r="H35" s="74">
        <v>83011.81</v>
      </c>
      <c r="I35" s="74">
        <v>289116.25</v>
      </c>
      <c r="J35" s="74">
        <v>461857.17</v>
      </c>
      <c r="K35" s="74">
        <v>157893.89000000001</v>
      </c>
      <c r="L35" s="74">
        <v>754278.55</v>
      </c>
      <c r="M35" s="74">
        <v>171727.95</v>
      </c>
      <c r="N35" s="74">
        <v>327036.03000000003</v>
      </c>
      <c r="O35" s="74">
        <v>305115.12</v>
      </c>
      <c r="P35" s="74">
        <v>154462.16999999998</v>
      </c>
      <c r="Q35" s="74">
        <v>410791.43</v>
      </c>
      <c r="R35" s="74">
        <v>233859.37</v>
      </c>
      <c r="S35" s="121">
        <f t="shared" si="1"/>
        <v>9268099.4899999984</v>
      </c>
    </row>
    <row r="36" spans="1:19" x14ac:dyDescent="0.35">
      <c r="A36">
        <v>2019</v>
      </c>
      <c r="B36">
        <v>10</v>
      </c>
      <c r="C36" t="s">
        <v>42</v>
      </c>
      <c r="D36" s="74">
        <v>20807497.57</v>
      </c>
      <c r="E36" s="74">
        <v>2454425.3099999996</v>
      </c>
      <c r="F36" s="74">
        <v>2047903.35</v>
      </c>
      <c r="G36" s="74">
        <v>6310055</v>
      </c>
      <c r="H36" s="74">
        <v>336368.78</v>
      </c>
      <c r="I36" s="74">
        <v>2265453.0499999998</v>
      </c>
      <c r="J36" s="74">
        <v>3252891.8600000003</v>
      </c>
      <c r="K36" s="74">
        <v>715398.25</v>
      </c>
      <c r="L36" s="74">
        <v>3940514.6900000004</v>
      </c>
      <c r="M36" s="74">
        <v>959458.25</v>
      </c>
      <c r="N36" s="74">
        <v>1916764.62</v>
      </c>
      <c r="O36" s="74">
        <v>1195270.26</v>
      </c>
      <c r="P36" s="74">
        <v>782412.52</v>
      </c>
      <c r="Q36" s="74">
        <v>2069493.4300000002</v>
      </c>
      <c r="R36" s="74">
        <v>1493579.79</v>
      </c>
      <c r="S36" s="121">
        <f t="shared" si="1"/>
        <v>50547486.729999997</v>
      </c>
    </row>
    <row r="37" spans="1:19" s="84" customFormat="1" x14ac:dyDescent="0.35">
      <c r="A37" s="84">
        <v>2019</v>
      </c>
      <c r="B37" s="84">
        <v>10</v>
      </c>
      <c r="C37" s="84" t="s">
        <v>43</v>
      </c>
      <c r="D37" s="102">
        <v>160025.13</v>
      </c>
      <c r="E37" s="102">
        <v>15229.93</v>
      </c>
      <c r="F37" s="102">
        <v>80162.179999999993</v>
      </c>
      <c r="G37" s="102">
        <v>148212.74</v>
      </c>
      <c r="H37" s="102">
        <v>10729.67</v>
      </c>
      <c r="I37" s="102">
        <v>56991.479999999996</v>
      </c>
      <c r="J37" s="102">
        <v>48490.94</v>
      </c>
      <c r="K37" s="102">
        <v>20600.379999999997</v>
      </c>
      <c r="L37" s="102">
        <v>79049.600000000006</v>
      </c>
      <c r="M37" s="102">
        <v>38734.270000000004</v>
      </c>
      <c r="N37" s="102">
        <v>53263.92</v>
      </c>
      <c r="O37" s="102">
        <v>60210.180000000008</v>
      </c>
      <c r="P37" s="102">
        <v>41681.29</v>
      </c>
      <c r="Q37" s="102">
        <v>78411.679999999993</v>
      </c>
      <c r="R37" s="102">
        <v>46862.240000000005</v>
      </c>
      <c r="S37" s="121">
        <f t="shared" si="1"/>
        <v>938655.63000000012</v>
      </c>
    </row>
    <row r="38" spans="1:19" x14ac:dyDescent="0.35">
      <c r="A38">
        <v>2019</v>
      </c>
      <c r="B38">
        <v>11</v>
      </c>
      <c r="C38" t="s">
        <v>40</v>
      </c>
      <c r="D38" s="74">
        <v>7477670.4299999997</v>
      </c>
      <c r="E38" s="74">
        <v>663845.99</v>
      </c>
      <c r="F38" s="74">
        <v>274359.88</v>
      </c>
      <c r="G38" s="74">
        <v>1485056.03</v>
      </c>
      <c r="H38" s="74">
        <v>50158.66</v>
      </c>
      <c r="I38" s="74">
        <v>307222.70999999996</v>
      </c>
      <c r="J38" s="74">
        <v>554019.93999999994</v>
      </c>
      <c r="K38" s="74">
        <v>197962.5</v>
      </c>
      <c r="L38" s="74">
        <v>767858.72</v>
      </c>
      <c r="M38" s="74">
        <v>159203.64000000001</v>
      </c>
      <c r="N38" s="74">
        <v>324368.06</v>
      </c>
      <c r="O38" s="74">
        <v>282981.8</v>
      </c>
      <c r="P38" s="74">
        <v>111728.98000000001</v>
      </c>
      <c r="Q38" s="74">
        <v>399160.53</v>
      </c>
      <c r="R38" s="74">
        <v>230872.26</v>
      </c>
      <c r="S38" s="121">
        <f t="shared" si="1"/>
        <v>13286470.130000001</v>
      </c>
    </row>
    <row r="39" spans="1:19" x14ac:dyDescent="0.35">
      <c r="A39">
        <v>2019</v>
      </c>
      <c r="B39">
        <v>11</v>
      </c>
      <c r="C39" t="s">
        <v>41</v>
      </c>
      <c r="D39" s="74">
        <v>3877027.62</v>
      </c>
      <c r="E39" s="74">
        <v>350602.05</v>
      </c>
      <c r="F39" s="74">
        <v>253552.22</v>
      </c>
      <c r="G39" s="74">
        <v>1144871.97</v>
      </c>
      <c r="H39" s="74">
        <v>76317.83</v>
      </c>
      <c r="I39" s="74">
        <v>273184.39</v>
      </c>
      <c r="J39" s="74">
        <v>448120.29</v>
      </c>
      <c r="K39" s="74">
        <v>142409.04</v>
      </c>
      <c r="L39" s="74">
        <v>709015.12</v>
      </c>
      <c r="M39" s="74">
        <v>156601.10999999999</v>
      </c>
      <c r="N39" s="74">
        <v>303234.84999999998</v>
      </c>
      <c r="O39" s="74">
        <v>262606.96999999997</v>
      </c>
      <c r="P39" s="74">
        <v>135771.32999999999</v>
      </c>
      <c r="Q39" s="74">
        <v>369655.91000000003</v>
      </c>
      <c r="R39" s="74">
        <v>214077.22999999998</v>
      </c>
      <c r="S39" s="121">
        <f t="shared" si="1"/>
        <v>8717047.9299999997</v>
      </c>
    </row>
    <row r="40" spans="1:19" x14ac:dyDescent="0.35">
      <c r="A40">
        <v>2019</v>
      </c>
      <c r="B40">
        <v>11</v>
      </c>
      <c r="C40" t="s">
        <v>42</v>
      </c>
      <c r="D40" s="74">
        <v>19809441.310000002</v>
      </c>
      <c r="E40" s="74">
        <v>2224088.33</v>
      </c>
      <c r="F40" s="74">
        <v>1879112.81</v>
      </c>
      <c r="G40" s="74">
        <v>5891068.0700000003</v>
      </c>
      <c r="H40" s="74">
        <v>322243</v>
      </c>
      <c r="I40" s="74">
        <v>2118057.9500000002</v>
      </c>
      <c r="J40" s="74">
        <v>2986288.04</v>
      </c>
      <c r="K40" s="74">
        <v>659766.79</v>
      </c>
      <c r="L40" s="74">
        <v>3600460.63</v>
      </c>
      <c r="M40" s="74">
        <v>861017.07000000007</v>
      </c>
      <c r="N40" s="74">
        <v>1737733.73</v>
      </c>
      <c r="O40" s="74">
        <v>1079203.55</v>
      </c>
      <c r="P40" s="74">
        <v>695532.48</v>
      </c>
      <c r="Q40" s="74">
        <v>1874716.91</v>
      </c>
      <c r="R40" s="74">
        <v>1403692.6400000001</v>
      </c>
      <c r="S40" s="121">
        <f t="shared" si="1"/>
        <v>47142423.309999987</v>
      </c>
    </row>
    <row r="41" spans="1:19" s="84" customFormat="1" x14ac:dyDescent="0.35">
      <c r="A41" s="84">
        <v>2019</v>
      </c>
      <c r="B41" s="84">
        <v>11</v>
      </c>
      <c r="C41" s="84" t="s">
        <v>43</v>
      </c>
      <c r="D41" s="102">
        <v>151475.33000000002</v>
      </c>
      <c r="E41" s="102">
        <v>13019.130000000001</v>
      </c>
      <c r="F41" s="102">
        <v>53818.92</v>
      </c>
      <c r="G41" s="102">
        <v>106121.68</v>
      </c>
      <c r="H41" s="102">
        <v>9892.83</v>
      </c>
      <c r="I41" s="102">
        <v>53507.100000000006</v>
      </c>
      <c r="J41" s="102">
        <v>38733.31</v>
      </c>
      <c r="K41" s="102">
        <v>18883.29</v>
      </c>
      <c r="L41" s="102">
        <v>65116.79</v>
      </c>
      <c r="M41" s="102">
        <v>28067.33</v>
      </c>
      <c r="N41" s="102">
        <v>45045.479999999996</v>
      </c>
      <c r="O41" s="102">
        <v>39908.910000000003</v>
      </c>
      <c r="P41" s="102">
        <v>46367.53</v>
      </c>
      <c r="Q41" s="102">
        <v>66735.429999999993</v>
      </c>
      <c r="R41" s="102">
        <v>42777.020000000004</v>
      </c>
      <c r="S41" s="121">
        <f t="shared" si="1"/>
        <v>779470.08000000007</v>
      </c>
    </row>
    <row r="42" spans="1:19" x14ac:dyDescent="0.35">
      <c r="A42">
        <v>2019</v>
      </c>
      <c r="B42">
        <v>12</v>
      </c>
      <c r="C42" t="s">
        <v>40</v>
      </c>
      <c r="D42" s="74">
        <v>7482421.0800000001</v>
      </c>
      <c r="E42" s="74">
        <v>643885.92000000004</v>
      </c>
      <c r="F42" s="74">
        <v>295398.14</v>
      </c>
      <c r="G42" s="74">
        <v>1473406.31</v>
      </c>
      <c r="H42" s="74">
        <v>54690.79</v>
      </c>
      <c r="I42" s="74">
        <v>331092.15999999997</v>
      </c>
      <c r="J42" s="74">
        <v>556950.30000000005</v>
      </c>
      <c r="K42" s="74">
        <v>211522.08000000002</v>
      </c>
      <c r="L42" s="74">
        <v>797204.74</v>
      </c>
      <c r="M42" s="74">
        <v>155866.56</v>
      </c>
      <c r="N42" s="74">
        <v>336169.86</v>
      </c>
      <c r="O42" s="74">
        <v>311623.79000000004</v>
      </c>
      <c r="P42" s="74">
        <v>116158.34</v>
      </c>
      <c r="Q42" s="74">
        <v>422320.06</v>
      </c>
      <c r="R42" s="74">
        <v>228220.2</v>
      </c>
      <c r="S42" s="121">
        <f t="shared" si="1"/>
        <v>13416930.33</v>
      </c>
    </row>
    <row r="43" spans="1:19" x14ac:dyDescent="0.35">
      <c r="A43">
        <v>2019</v>
      </c>
      <c r="B43">
        <v>12</v>
      </c>
      <c r="C43" t="s">
        <v>41</v>
      </c>
      <c r="D43" s="74">
        <v>3750427.49</v>
      </c>
      <c r="E43" s="74">
        <v>328756.98</v>
      </c>
      <c r="F43" s="74">
        <v>253212.91</v>
      </c>
      <c r="G43" s="74">
        <v>1138344.8599999999</v>
      </c>
      <c r="H43" s="74">
        <v>79832.989999999991</v>
      </c>
      <c r="I43" s="74">
        <v>279145.46000000002</v>
      </c>
      <c r="J43" s="74">
        <v>434043.48</v>
      </c>
      <c r="K43" s="74">
        <v>142117.89000000001</v>
      </c>
      <c r="L43" s="74">
        <v>724746.15999999992</v>
      </c>
      <c r="M43" s="74">
        <v>144099.63</v>
      </c>
      <c r="N43" s="74">
        <v>299102.58999999997</v>
      </c>
      <c r="O43" s="74">
        <v>270222.70999999996</v>
      </c>
      <c r="P43" s="74">
        <v>131268.29</v>
      </c>
      <c r="Q43" s="74">
        <v>372669.51</v>
      </c>
      <c r="R43" s="74">
        <v>220548.45</v>
      </c>
      <c r="S43" s="121">
        <f t="shared" si="1"/>
        <v>8568539.3999999985</v>
      </c>
    </row>
    <row r="44" spans="1:19" x14ac:dyDescent="0.35">
      <c r="A44">
        <v>2019</v>
      </c>
      <c r="B44">
        <v>12</v>
      </c>
      <c r="C44" t="s">
        <v>42</v>
      </c>
      <c r="D44" s="74">
        <v>17849905.670000002</v>
      </c>
      <c r="E44" s="74">
        <v>2001729.2</v>
      </c>
      <c r="F44" s="74">
        <v>1717411.03</v>
      </c>
      <c r="G44" s="74">
        <v>5451797.5499999998</v>
      </c>
      <c r="H44" s="74">
        <v>293549.96999999997</v>
      </c>
      <c r="I44" s="74">
        <v>1879958.9100000001</v>
      </c>
      <c r="J44" s="74">
        <v>2688139.1500000004</v>
      </c>
      <c r="K44" s="74">
        <v>633052.52</v>
      </c>
      <c r="L44" s="74">
        <v>3302389.7599999998</v>
      </c>
      <c r="M44" s="74">
        <v>762894.76</v>
      </c>
      <c r="N44" s="74">
        <v>1550179.3599999999</v>
      </c>
      <c r="O44" s="74">
        <v>1026070.1900000001</v>
      </c>
      <c r="P44" s="74">
        <v>623048.16</v>
      </c>
      <c r="Q44" s="74">
        <v>1761874.74</v>
      </c>
      <c r="R44" s="74">
        <v>1320715.28</v>
      </c>
      <c r="S44" s="121">
        <f t="shared" si="1"/>
        <v>42862716.25</v>
      </c>
    </row>
    <row r="45" spans="1:19" s="84" customFormat="1" x14ac:dyDescent="0.35">
      <c r="A45" s="84">
        <v>2019</v>
      </c>
      <c r="B45" s="84">
        <v>12</v>
      </c>
      <c r="C45" s="84" t="s">
        <v>43</v>
      </c>
      <c r="D45" s="102">
        <v>154891.78000000003</v>
      </c>
      <c r="E45" s="102">
        <v>12460.5</v>
      </c>
      <c r="F45" s="102">
        <v>45564.75</v>
      </c>
      <c r="G45" s="102">
        <v>97472.17</v>
      </c>
      <c r="H45" s="102">
        <v>11004.98</v>
      </c>
      <c r="I45" s="102">
        <v>54251.55</v>
      </c>
      <c r="J45" s="102">
        <v>41399.449999999997</v>
      </c>
      <c r="K45" s="102">
        <v>16863.88</v>
      </c>
      <c r="L45" s="102">
        <v>66484.56</v>
      </c>
      <c r="M45" s="102">
        <v>28620.21</v>
      </c>
      <c r="N45" s="102">
        <v>47408.03</v>
      </c>
      <c r="O45" s="102">
        <v>43666.06</v>
      </c>
      <c r="P45" s="102">
        <v>28997.72</v>
      </c>
      <c r="Q45" s="102">
        <v>70976.639999999999</v>
      </c>
      <c r="R45" s="102">
        <v>43264.380000000005</v>
      </c>
      <c r="S45" s="121">
        <f t="shared" si="1"/>
        <v>763326.65999999992</v>
      </c>
    </row>
    <row r="46" spans="1:19" x14ac:dyDescent="0.35">
      <c r="A46">
        <v>2020</v>
      </c>
      <c r="B46">
        <v>1</v>
      </c>
      <c r="C46" t="s">
        <v>40</v>
      </c>
      <c r="D46" s="74">
        <v>7173319.3100000005</v>
      </c>
      <c r="E46" s="74">
        <v>624672.82000000007</v>
      </c>
      <c r="F46" s="74">
        <v>260940.79999999999</v>
      </c>
      <c r="G46" s="74">
        <v>1349201.3599999999</v>
      </c>
      <c r="H46" s="74">
        <v>47183.63</v>
      </c>
      <c r="I46" s="74">
        <v>285824.67000000004</v>
      </c>
      <c r="J46" s="74">
        <v>513096.32999999996</v>
      </c>
      <c r="K46" s="74">
        <v>176678.59999999998</v>
      </c>
      <c r="L46" s="74">
        <v>718252.34000000008</v>
      </c>
      <c r="M46" s="74">
        <v>140175.04999999999</v>
      </c>
      <c r="N46" s="74">
        <v>296163.63</v>
      </c>
      <c r="O46" s="74">
        <v>275835.43</v>
      </c>
      <c r="P46" s="74">
        <v>100902.08</v>
      </c>
      <c r="Q46" s="74">
        <v>383236.81999999995</v>
      </c>
      <c r="R46" s="74">
        <v>205369.41999999998</v>
      </c>
      <c r="S46" s="121">
        <f t="shared" si="1"/>
        <v>12550852.290000003</v>
      </c>
    </row>
    <row r="47" spans="1:19" x14ac:dyDescent="0.35">
      <c r="A47">
        <v>2020</v>
      </c>
      <c r="B47">
        <v>1</v>
      </c>
      <c r="C47" t="s">
        <v>41</v>
      </c>
      <c r="D47" s="74">
        <v>3474704.86</v>
      </c>
      <c r="E47" s="74">
        <v>301690.53000000003</v>
      </c>
      <c r="F47" s="74">
        <v>220522.01</v>
      </c>
      <c r="G47" s="74">
        <v>1008685.9199999999</v>
      </c>
      <c r="H47" s="74">
        <v>64506.66</v>
      </c>
      <c r="I47" s="74">
        <v>231251.97</v>
      </c>
      <c r="J47" s="74">
        <v>382979.61</v>
      </c>
      <c r="K47" s="74">
        <v>141932.57</v>
      </c>
      <c r="L47" s="74">
        <v>622079.35</v>
      </c>
      <c r="M47" s="74">
        <v>132434.34</v>
      </c>
      <c r="N47" s="74">
        <v>262998.81</v>
      </c>
      <c r="O47" s="74">
        <v>225296.15000000002</v>
      </c>
      <c r="P47" s="74">
        <v>118729.36</v>
      </c>
      <c r="Q47" s="74">
        <v>314469.61</v>
      </c>
      <c r="R47" s="74">
        <v>185276.09999999998</v>
      </c>
      <c r="S47" s="121">
        <f t="shared" si="1"/>
        <v>7687557.8499999996</v>
      </c>
    </row>
    <row r="48" spans="1:19" x14ac:dyDescent="0.35">
      <c r="A48">
        <v>2020</v>
      </c>
      <c r="B48">
        <v>1</v>
      </c>
      <c r="C48" t="s">
        <v>42</v>
      </c>
      <c r="D48" s="74">
        <v>18246917.300000001</v>
      </c>
      <c r="E48" s="74">
        <v>1970339.09</v>
      </c>
      <c r="F48" s="74">
        <v>1714746.85</v>
      </c>
      <c r="G48" s="74">
        <v>5288651.75</v>
      </c>
      <c r="H48" s="74">
        <v>312796.55000000005</v>
      </c>
      <c r="I48" s="74">
        <v>1843124.81</v>
      </c>
      <c r="J48" s="74">
        <v>2734362.55</v>
      </c>
      <c r="K48" s="74">
        <v>604408.91</v>
      </c>
      <c r="L48" s="74">
        <v>3216944.95</v>
      </c>
      <c r="M48" s="74">
        <v>706732.24</v>
      </c>
      <c r="N48" s="74">
        <v>1592136.8199999998</v>
      </c>
      <c r="O48" s="74">
        <v>1012391.1</v>
      </c>
      <c r="P48" s="74">
        <v>606876.85</v>
      </c>
      <c r="Q48" s="74">
        <v>1676224.53</v>
      </c>
      <c r="R48" s="74">
        <v>1210570.67</v>
      </c>
      <c r="S48" s="121">
        <f t="shared" si="1"/>
        <v>42737224.970000014</v>
      </c>
    </row>
    <row r="49" spans="1:35" s="84" customFormat="1" x14ac:dyDescent="0.35">
      <c r="A49" s="84">
        <v>2020</v>
      </c>
      <c r="B49" s="84">
        <v>1</v>
      </c>
      <c r="C49" s="84" t="s">
        <v>43</v>
      </c>
      <c r="D49" s="102">
        <v>141907.70000000001</v>
      </c>
      <c r="E49" s="102">
        <v>9334</v>
      </c>
      <c r="F49" s="102">
        <v>42946.380000000005</v>
      </c>
      <c r="G49" s="102">
        <v>100116.93</v>
      </c>
      <c r="H49" s="102">
        <v>11427.95</v>
      </c>
      <c r="I49" s="102">
        <v>47396.97</v>
      </c>
      <c r="J49" s="102">
        <v>36559.35</v>
      </c>
      <c r="K49" s="102">
        <v>16080.369999999999</v>
      </c>
      <c r="L49" s="102">
        <v>67264.72</v>
      </c>
      <c r="M49" s="102">
        <v>28331.300000000003</v>
      </c>
      <c r="N49" s="102">
        <v>44288.97</v>
      </c>
      <c r="O49" s="102">
        <v>44763.34</v>
      </c>
      <c r="P49" s="102">
        <v>36333.78</v>
      </c>
      <c r="Q49" s="102">
        <v>65693.39</v>
      </c>
      <c r="R49" s="102">
        <v>38305.870000000003</v>
      </c>
      <c r="S49" s="122">
        <f t="shared" si="1"/>
        <v>730751.02</v>
      </c>
    </row>
    <row r="50" spans="1:35" x14ac:dyDescent="0.35">
      <c r="A50">
        <v>2020</v>
      </c>
      <c r="B50">
        <v>2</v>
      </c>
      <c r="C50" t="s">
        <v>40</v>
      </c>
      <c r="D50" s="74">
        <v>6970956.4299999997</v>
      </c>
      <c r="E50" s="74">
        <v>629220.19999999995</v>
      </c>
      <c r="F50" s="74">
        <v>248210.43</v>
      </c>
      <c r="G50" s="74">
        <v>1208238.8700000001</v>
      </c>
      <c r="H50" s="74">
        <v>46566.58</v>
      </c>
      <c r="I50" s="74">
        <v>279749.63</v>
      </c>
      <c r="J50" s="74">
        <v>507374.32999999996</v>
      </c>
      <c r="K50" s="74">
        <v>157779.95000000001</v>
      </c>
      <c r="L50" s="74">
        <v>750995.3</v>
      </c>
      <c r="M50" s="74">
        <v>116345.19</v>
      </c>
      <c r="N50" s="74">
        <v>302594.83</v>
      </c>
      <c r="O50" s="74">
        <v>275191.53000000003</v>
      </c>
      <c r="P50" s="74">
        <v>110779.76</v>
      </c>
      <c r="Q50" s="74">
        <v>401634.3</v>
      </c>
      <c r="R50" s="74">
        <v>208511.08000000002</v>
      </c>
      <c r="S50" s="121">
        <f t="shared" si="1"/>
        <v>12214148.41</v>
      </c>
      <c r="T50" s="87">
        <f>S50/S2-1</f>
        <v>-0.26155487527264432</v>
      </c>
      <c r="U50" s="129">
        <f t="shared" ref="U50:U81" si="2">D50/D2-1</f>
        <v>-0.18593107956019561</v>
      </c>
      <c r="V50" s="88">
        <f t="shared" ref="V50:V81" si="3">E50/E2-1</f>
        <v>-0.16841986290945488</v>
      </c>
      <c r="W50" s="88">
        <f t="shared" ref="W50:W81" si="4">F50/F2-1</f>
        <v>-0.38486223959074883</v>
      </c>
      <c r="X50" s="88">
        <f t="shared" ref="X50:X81" si="5">G50/G2-1</f>
        <v>-0.3836754907431873</v>
      </c>
      <c r="Y50" s="88">
        <f t="shared" ref="Y50:Y81" si="6">H50/H2-1</f>
        <v>-0.54726331833401276</v>
      </c>
      <c r="Z50" s="88">
        <f t="shared" ref="Z50:Z81" si="7">I50/I2-1</f>
        <v>-0.33661038356586215</v>
      </c>
      <c r="AA50" s="88">
        <f t="shared" ref="AA50:AA81" si="8">J50/J2-1</f>
        <v>-0.32602325579171121</v>
      </c>
      <c r="AB50" s="88">
        <f t="shared" ref="AB50:AB81" si="9">K50/K2-1</f>
        <v>-0.41330565777220962</v>
      </c>
      <c r="AC50" s="88">
        <f t="shared" ref="AC50:AC81" si="10">L50/L2-1</f>
        <v>-0.29715240967282686</v>
      </c>
      <c r="AD50" s="88">
        <f t="shared" ref="AD50:AD81" si="11">M50/M2-1</f>
        <v>-0.49981330893817477</v>
      </c>
      <c r="AE50" s="88">
        <f t="shared" ref="AE50:AE81" si="12">N50/N2-1</f>
        <v>-0.3160841273387226</v>
      </c>
      <c r="AF50" s="88">
        <f t="shared" ref="AF50:AF81" si="13">O50/O2-1</f>
        <v>-0.3254015651165395</v>
      </c>
      <c r="AG50" s="88">
        <f t="shared" ref="AG50:AG81" si="14">P50/P2-1</f>
        <v>-0.48861579101355945</v>
      </c>
      <c r="AH50" s="88">
        <f t="shared" ref="AH50:AH81" si="15">Q50/Q2-1</f>
        <v>-0.32073186582116064</v>
      </c>
      <c r="AI50" s="88">
        <f t="shared" ref="AI50:AI81" si="16">R50/R2-1</f>
        <v>-0.40599276722808608</v>
      </c>
    </row>
    <row r="51" spans="1:35" x14ac:dyDescent="0.35">
      <c r="A51">
        <v>2020</v>
      </c>
      <c r="B51">
        <v>2</v>
      </c>
      <c r="C51" t="s">
        <v>41</v>
      </c>
      <c r="D51" s="74">
        <v>3524727.6399999997</v>
      </c>
      <c r="E51" s="74">
        <v>309895.53000000003</v>
      </c>
      <c r="F51" s="74">
        <v>243288.2</v>
      </c>
      <c r="G51" s="74">
        <v>1191508.73</v>
      </c>
      <c r="H51" s="74">
        <v>69368.31</v>
      </c>
      <c r="I51" s="74">
        <v>254128.7</v>
      </c>
      <c r="J51" s="74">
        <v>412759.5</v>
      </c>
      <c r="K51" s="74">
        <v>170902.43</v>
      </c>
      <c r="L51" s="74">
        <v>671832.19</v>
      </c>
      <c r="M51" s="74">
        <v>154268.57</v>
      </c>
      <c r="N51" s="74">
        <v>277311.18</v>
      </c>
      <c r="O51" s="74">
        <v>231508.12</v>
      </c>
      <c r="P51" s="74">
        <v>120287.83</v>
      </c>
      <c r="Q51" s="74">
        <v>330961.27</v>
      </c>
      <c r="R51" s="74">
        <v>186817.02</v>
      </c>
      <c r="S51" s="121">
        <f t="shared" si="1"/>
        <v>8149565.2199999988</v>
      </c>
      <c r="T51" s="87">
        <f t="shared" ref="T51:T101" si="17">S51/S3-1</f>
        <v>1.6023804985709198</v>
      </c>
      <c r="U51" s="130">
        <f t="shared" si="2"/>
        <v>1.2423931304662594</v>
      </c>
      <c r="V51" s="94">
        <f t="shared" si="3"/>
        <v>1.4460724027352523</v>
      </c>
      <c r="W51" s="94">
        <f t="shared" si="4"/>
        <v>1.538542484563755</v>
      </c>
      <c r="X51" s="94">
        <f t="shared" si="5"/>
        <v>2.3968670538411034</v>
      </c>
      <c r="Y51" s="94">
        <f t="shared" si="6"/>
        <v>7.0129085244776821</v>
      </c>
      <c r="Z51" s="94">
        <f t="shared" si="7"/>
        <v>2.0709901066314416</v>
      </c>
      <c r="AA51" s="94">
        <f t="shared" si="8"/>
        <v>2.0665001025238698</v>
      </c>
      <c r="AB51" s="94">
        <f t="shared" si="9"/>
        <v>2.6559727241358582</v>
      </c>
      <c r="AC51" s="94">
        <f t="shared" si="10"/>
        <v>1.6703480169601503</v>
      </c>
      <c r="AD51" s="94">
        <f t="shared" si="11"/>
        <v>2.6837185390399698</v>
      </c>
      <c r="AE51" s="94">
        <f t="shared" si="12"/>
        <v>1.5575117677227359</v>
      </c>
      <c r="AF51" s="94">
        <f t="shared" si="13"/>
        <v>1.6894421316827821</v>
      </c>
      <c r="AG51" s="94">
        <f t="shared" si="14"/>
        <v>2.2441133477890327</v>
      </c>
      <c r="AH51" s="94">
        <f t="shared" si="15"/>
        <v>1.5621359318754391</v>
      </c>
      <c r="AI51" s="94">
        <f t="shared" si="16"/>
        <v>2.1431315289117356</v>
      </c>
    </row>
    <row r="52" spans="1:35" x14ac:dyDescent="0.35">
      <c r="A52">
        <v>2020</v>
      </c>
      <c r="B52">
        <v>2</v>
      </c>
      <c r="C52" t="s">
        <v>42</v>
      </c>
      <c r="D52" s="74">
        <v>17971415.120000001</v>
      </c>
      <c r="E52" s="74">
        <v>2922213.92</v>
      </c>
      <c r="F52" s="74">
        <v>1715431.9300000002</v>
      </c>
      <c r="G52" s="74">
        <v>5378336.1300000008</v>
      </c>
      <c r="H52" s="74">
        <v>341220.91000000003</v>
      </c>
      <c r="I52" s="74">
        <v>1985008.0499999998</v>
      </c>
      <c r="J52" s="74">
        <v>2778940.62</v>
      </c>
      <c r="K52" s="74">
        <v>619206.18999999994</v>
      </c>
      <c r="L52" s="74">
        <v>3494593.96</v>
      </c>
      <c r="M52" s="74">
        <v>749141.51</v>
      </c>
      <c r="N52" s="74">
        <v>1612777.59</v>
      </c>
      <c r="O52" s="74">
        <v>1000918.6900000001</v>
      </c>
      <c r="P52" s="74">
        <v>652177.92999999993</v>
      </c>
      <c r="Q52" s="74">
        <v>1805914.08</v>
      </c>
      <c r="R52" s="74">
        <v>1295729.94</v>
      </c>
      <c r="S52" s="121">
        <f t="shared" si="1"/>
        <v>44323026.57</v>
      </c>
      <c r="T52" s="87">
        <f t="shared" si="17"/>
        <v>2.0162771907553667E-2</v>
      </c>
      <c r="U52" s="131">
        <f t="shared" si="2"/>
        <v>2.0965727814137303E-2</v>
      </c>
      <c r="V52" s="94">
        <f t="shared" si="3"/>
        <v>0.38348998955877689</v>
      </c>
      <c r="W52" s="91">
        <f t="shared" si="4"/>
        <v>-9.6805495671462682E-2</v>
      </c>
      <c r="X52" s="91">
        <f t="shared" si="5"/>
        <v>-3.1507161894570368E-2</v>
      </c>
      <c r="Y52" s="91">
        <f t="shared" si="6"/>
        <v>-1.4435241589809134E-2</v>
      </c>
      <c r="Z52" s="97">
        <f t="shared" si="7"/>
        <v>8.7952216192427324E-2</v>
      </c>
      <c r="AA52" s="91">
        <f t="shared" si="8"/>
        <v>-4.5765775703786593E-3</v>
      </c>
      <c r="AB52" s="91">
        <f t="shared" si="9"/>
        <v>-3.6840473630870285E-3</v>
      </c>
      <c r="AC52" s="91">
        <f t="shared" si="10"/>
        <v>-9.5310032197667427E-3</v>
      </c>
      <c r="AD52" s="97">
        <f t="shared" si="11"/>
        <v>5.1609387685756625E-2</v>
      </c>
      <c r="AE52" s="91">
        <f t="shared" si="12"/>
        <v>-4.3713016213613454E-3</v>
      </c>
      <c r="AF52" s="97">
        <f t="shared" si="13"/>
        <v>1.3313572012261243E-2</v>
      </c>
      <c r="AG52" s="91">
        <f t="shared" si="14"/>
        <v>-8.2799936679832875E-2</v>
      </c>
      <c r="AH52" s="91">
        <f t="shared" si="15"/>
        <v>-1.4680113850005228E-3</v>
      </c>
      <c r="AI52" s="91">
        <f t="shared" si="16"/>
        <v>-2.4320396350646423E-2</v>
      </c>
    </row>
    <row r="53" spans="1:35" s="84" customFormat="1" x14ac:dyDescent="0.35">
      <c r="A53" s="84">
        <v>2020</v>
      </c>
      <c r="B53" s="84">
        <v>2</v>
      </c>
      <c r="C53" s="84" t="s">
        <v>43</v>
      </c>
      <c r="D53" s="102">
        <v>138561.06</v>
      </c>
      <c r="E53" s="102">
        <v>10057.08</v>
      </c>
      <c r="F53" s="102">
        <v>43445.869999999995</v>
      </c>
      <c r="G53" s="102">
        <v>100451.4</v>
      </c>
      <c r="H53" s="102">
        <v>10505.66</v>
      </c>
      <c r="I53" s="102">
        <v>42613.31</v>
      </c>
      <c r="J53" s="102">
        <v>36770.639999999999</v>
      </c>
      <c r="K53" s="102">
        <v>19064.260000000002</v>
      </c>
      <c r="L53" s="102">
        <v>67551.540000000008</v>
      </c>
      <c r="M53" s="102">
        <v>25281.56</v>
      </c>
      <c r="N53" s="102">
        <v>41594.949999999997</v>
      </c>
      <c r="O53" s="102">
        <v>44577.760000000002</v>
      </c>
      <c r="P53" s="102">
        <v>30671.360000000001</v>
      </c>
      <c r="Q53" s="102">
        <v>65526.94</v>
      </c>
      <c r="R53" s="102">
        <v>37127.770000000004</v>
      </c>
      <c r="S53" s="122">
        <f t="shared" si="1"/>
        <v>713801.15999999992</v>
      </c>
      <c r="T53" s="128">
        <f t="shared" si="17"/>
        <v>-8.1869232485986432E-2</v>
      </c>
      <c r="U53" s="132">
        <f t="shared" si="2"/>
        <v>-0.10489109064013036</v>
      </c>
      <c r="V53" s="89">
        <f t="shared" si="3"/>
        <v>-0.44510029165521781</v>
      </c>
      <c r="W53" s="98">
        <f t="shared" si="4"/>
        <v>7.3893059111895809E-3</v>
      </c>
      <c r="X53" s="98">
        <f t="shared" si="5"/>
        <v>1.9402785442501846E-2</v>
      </c>
      <c r="Y53" s="92">
        <f t="shared" si="6"/>
        <v>-4.8170164342282051E-2</v>
      </c>
      <c r="Z53" s="92">
        <f t="shared" si="7"/>
        <v>-6.5901749089703032E-2</v>
      </c>
      <c r="AA53" s="92">
        <f t="shared" si="8"/>
        <v>-9.4623382686210844E-2</v>
      </c>
      <c r="AB53" s="95">
        <f t="shared" si="9"/>
        <v>0.19847640170288972</v>
      </c>
      <c r="AC53" s="98">
        <f t="shared" si="10"/>
        <v>3.4207623892903438E-3</v>
      </c>
      <c r="AD53" s="89">
        <f t="shared" si="11"/>
        <v>-0.11335051110715977</v>
      </c>
      <c r="AE53" s="89">
        <f t="shared" si="12"/>
        <v>-0.1946905464746107</v>
      </c>
      <c r="AF53" s="98">
        <f t="shared" si="13"/>
        <v>8.5661221120946651E-2</v>
      </c>
      <c r="AG53" s="89">
        <f t="shared" si="14"/>
        <v>-0.28657617805078084</v>
      </c>
      <c r="AH53" s="89">
        <f t="shared" si="15"/>
        <v>-0.10677221777836665</v>
      </c>
      <c r="AI53" s="89">
        <f t="shared" si="16"/>
        <v>-0.17099921694576681</v>
      </c>
    </row>
    <row r="54" spans="1:35" x14ac:dyDescent="0.35">
      <c r="A54">
        <v>2020</v>
      </c>
      <c r="B54">
        <v>3</v>
      </c>
      <c r="C54" t="s">
        <v>40</v>
      </c>
      <c r="D54" s="74">
        <v>6199989.4900000002</v>
      </c>
      <c r="E54" s="74">
        <v>637151.29</v>
      </c>
      <c r="F54" s="74">
        <v>219622.52000000002</v>
      </c>
      <c r="G54" s="74">
        <v>1088714.8999999999</v>
      </c>
      <c r="H54" s="74">
        <v>45001.71</v>
      </c>
      <c r="I54" s="74">
        <v>241774.64</v>
      </c>
      <c r="J54" s="74">
        <v>477497.26</v>
      </c>
      <c r="K54" s="74">
        <v>132409.48000000001</v>
      </c>
      <c r="L54" s="74">
        <v>650061.42999999993</v>
      </c>
      <c r="M54" s="74">
        <v>117977.28</v>
      </c>
      <c r="N54" s="74">
        <v>254962.33</v>
      </c>
      <c r="O54" s="74">
        <v>247654.24000000002</v>
      </c>
      <c r="P54" s="74">
        <v>122457.48000000001</v>
      </c>
      <c r="Q54" s="74">
        <v>376947.55</v>
      </c>
      <c r="R54" s="74">
        <v>190579.59</v>
      </c>
      <c r="S54" s="121">
        <f t="shared" si="1"/>
        <v>11002801.190000001</v>
      </c>
      <c r="T54" s="87">
        <f t="shared" si="17"/>
        <v>-0.43680531235507081</v>
      </c>
      <c r="U54" s="129">
        <f t="shared" si="2"/>
        <v>-0.384412925397279</v>
      </c>
      <c r="V54" s="88">
        <f t="shared" si="3"/>
        <v>-0.30023772539666249</v>
      </c>
      <c r="W54" s="88">
        <f t="shared" si="4"/>
        <v>-0.54524816809813559</v>
      </c>
      <c r="X54" s="88">
        <f t="shared" si="5"/>
        <v>-0.53514654952400487</v>
      </c>
      <c r="Y54" s="88">
        <f t="shared" si="6"/>
        <v>-0.63231367713367215</v>
      </c>
      <c r="Z54" s="88">
        <f t="shared" si="7"/>
        <v>-0.50896572745259261</v>
      </c>
      <c r="AA54" s="88">
        <f t="shared" si="8"/>
        <v>-0.46027359120369526</v>
      </c>
      <c r="AB54" s="88">
        <f t="shared" si="9"/>
        <v>-0.58309347181195759</v>
      </c>
      <c r="AC54" s="88">
        <f t="shared" si="10"/>
        <v>-0.48650312947161667</v>
      </c>
      <c r="AD54" s="88">
        <f t="shared" si="11"/>
        <v>-0.5871049605278571</v>
      </c>
      <c r="AE54" s="88">
        <f t="shared" si="12"/>
        <v>-0.50214188725007103</v>
      </c>
      <c r="AF54" s="88">
        <f t="shared" si="13"/>
        <v>-0.50079121172135466</v>
      </c>
      <c r="AG54" s="88">
        <f t="shared" si="14"/>
        <v>-0.47420403776328335</v>
      </c>
      <c r="AH54" s="88">
        <f t="shared" si="15"/>
        <v>-0.46354948395031947</v>
      </c>
      <c r="AI54" s="88">
        <f t="shared" si="16"/>
        <v>-0.54260962434652593</v>
      </c>
    </row>
    <row r="55" spans="1:35" x14ac:dyDescent="0.35">
      <c r="A55">
        <v>2020</v>
      </c>
      <c r="B55">
        <v>3</v>
      </c>
      <c r="C55" t="s">
        <v>41</v>
      </c>
      <c r="D55" s="74">
        <v>3436693.01</v>
      </c>
      <c r="E55" s="74">
        <v>320683.44</v>
      </c>
      <c r="F55" s="74">
        <v>236210.23</v>
      </c>
      <c r="G55" s="74">
        <v>1160263.3500000001</v>
      </c>
      <c r="H55" s="74">
        <v>74943.61</v>
      </c>
      <c r="I55" s="74">
        <v>243967.76</v>
      </c>
      <c r="J55" s="74">
        <v>413267.63</v>
      </c>
      <c r="K55" s="74">
        <v>160524.26999999999</v>
      </c>
      <c r="L55" s="74">
        <v>644644.27</v>
      </c>
      <c r="M55" s="74">
        <v>174934.1</v>
      </c>
      <c r="N55" s="74">
        <v>272276.44999999995</v>
      </c>
      <c r="O55" s="74">
        <v>224201.73</v>
      </c>
      <c r="P55" s="74">
        <v>132917.79999999999</v>
      </c>
      <c r="Q55" s="74">
        <v>326710.39</v>
      </c>
      <c r="R55" s="74">
        <v>186313.23</v>
      </c>
      <c r="S55" s="121">
        <f t="shared" si="1"/>
        <v>8008551.2699999986</v>
      </c>
      <c r="T55" s="87">
        <f t="shared" si="17"/>
        <v>1.0570678388529697</v>
      </c>
      <c r="U55" s="130">
        <f t="shared" si="2"/>
        <v>0.77614560435809232</v>
      </c>
      <c r="V55" s="94">
        <f t="shared" si="3"/>
        <v>1.0754985903420193</v>
      </c>
      <c r="W55" s="94">
        <f t="shared" si="4"/>
        <v>1.0926586830145668</v>
      </c>
      <c r="X55" s="94">
        <f t="shared" si="5"/>
        <v>1.6485666733862598</v>
      </c>
      <c r="Y55" s="94">
        <f t="shared" si="6"/>
        <v>3.0831925388072579</v>
      </c>
      <c r="Z55" s="94">
        <f t="shared" si="7"/>
        <v>1.3697394787632602</v>
      </c>
      <c r="AA55" s="94">
        <f t="shared" si="8"/>
        <v>1.4863657609582086</v>
      </c>
      <c r="AB55" s="94">
        <f t="shared" si="9"/>
        <v>1.7610062784906093</v>
      </c>
      <c r="AC55" s="94">
        <f t="shared" si="10"/>
        <v>1.0575294037177954</v>
      </c>
      <c r="AD55" s="94">
        <f t="shared" si="11"/>
        <v>2.0964807364399607</v>
      </c>
      <c r="AE55" s="94">
        <f t="shared" si="12"/>
        <v>1.0409866006598136</v>
      </c>
      <c r="AF55" s="94">
        <f t="shared" si="13"/>
        <v>0.96926555305939588</v>
      </c>
      <c r="AG55" s="94">
        <f t="shared" si="14"/>
        <v>1.8312068399953989</v>
      </c>
      <c r="AH55" s="94">
        <f t="shared" si="15"/>
        <v>0.98390995144827831</v>
      </c>
      <c r="AI55" s="94">
        <f t="shared" si="16"/>
        <v>1.374348836785495</v>
      </c>
    </row>
    <row r="56" spans="1:35" x14ac:dyDescent="0.35">
      <c r="A56">
        <v>2020</v>
      </c>
      <c r="B56">
        <v>3</v>
      </c>
      <c r="C56" t="s">
        <v>42</v>
      </c>
      <c r="D56" s="74">
        <v>17979968.780000001</v>
      </c>
      <c r="E56" s="74">
        <v>2902739.8499999996</v>
      </c>
      <c r="F56" s="74">
        <v>1774338.35</v>
      </c>
      <c r="G56" s="74">
        <v>5483154.8399999999</v>
      </c>
      <c r="H56" s="74">
        <v>335622.44999999995</v>
      </c>
      <c r="I56" s="74">
        <v>2017773.3199999998</v>
      </c>
      <c r="J56" s="74">
        <v>2852365.5</v>
      </c>
      <c r="K56" s="74">
        <v>591417.32000000007</v>
      </c>
      <c r="L56" s="74">
        <v>3487429.88</v>
      </c>
      <c r="M56" s="74">
        <v>777001.69</v>
      </c>
      <c r="N56" s="74">
        <v>1575637.42</v>
      </c>
      <c r="O56" s="74">
        <v>908952.6100000001</v>
      </c>
      <c r="P56" s="74">
        <v>708047.07</v>
      </c>
      <c r="Q56" s="74">
        <v>1775591.25</v>
      </c>
      <c r="R56" s="74">
        <v>1263938.1600000001</v>
      </c>
      <c r="S56" s="121">
        <f t="shared" si="1"/>
        <v>44433978.49000001</v>
      </c>
      <c r="T56" s="87">
        <f t="shared" si="17"/>
        <v>-5.0900244931742167E-2</v>
      </c>
      <c r="U56" s="133">
        <f t="shared" si="2"/>
        <v>-8.5426482836961859E-2</v>
      </c>
      <c r="V56" s="94">
        <f t="shared" si="3"/>
        <v>0.28674466787701824</v>
      </c>
      <c r="W56" s="91">
        <f t="shared" si="4"/>
        <v>-7.2983386683223683E-2</v>
      </c>
      <c r="X56" s="91">
        <f t="shared" si="5"/>
        <v>-6.8619584148434498E-2</v>
      </c>
      <c r="Y56" s="91">
        <f t="shared" si="6"/>
        <v>-7.3470042757215248E-2</v>
      </c>
      <c r="Z56" s="97">
        <f t="shared" si="7"/>
        <v>4.1534033810795234E-2</v>
      </c>
      <c r="AA56" s="91">
        <f t="shared" si="8"/>
        <v>-3.9581715605992329E-2</v>
      </c>
      <c r="AB56" s="90">
        <f t="shared" si="9"/>
        <v>-0.11336706327661772</v>
      </c>
      <c r="AC56" s="91">
        <f t="shared" si="10"/>
        <v>-4.8209308382446303E-2</v>
      </c>
      <c r="AD56" s="97">
        <f t="shared" si="11"/>
        <v>1.9894670374165369E-3</v>
      </c>
      <c r="AE56" s="90">
        <f t="shared" si="12"/>
        <v>-0.11808029917659679</v>
      </c>
      <c r="AF56" s="90">
        <f t="shared" si="13"/>
        <v>-0.12611538343431783</v>
      </c>
      <c r="AG56" s="97">
        <f t="shared" si="14"/>
        <v>3.0707885331529905E-2</v>
      </c>
      <c r="AH56" s="91">
        <f t="shared" si="15"/>
        <v>-4.1520866432699588E-2</v>
      </c>
      <c r="AI56" s="91">
        <f t="shared" si="16"/>
        <v>-6.9478525049829098E-2</v>
      </c>
    </row>
    <row r="57" spans="1:35" s="84" customFormat="1" x14ac:dyDescent="0.35">
      <c r="A57" s="84">
        <v>2020</v>
      </c>
      <c r="B57" s="84">
        <v>3</v>
      </c>
      <c r="C57" s="84" t="s">
        <v>43</v>
      </c>
      <c r="D57" s="102">
        <v>143583.28</v>
      </c>
      <c r="E57" s="102">
        <v>16253.689999999999</v>
      </c>
      <c r="F57" s="102">
        <v>92420.57</v>
      </c>
      <c r="G57" s="102">
        <v>106408.18</v>
      </c>
      <c r="H57" s="102">
        <v>17035.989999999998</v>
      </c>
      <c r="I57" s="102">
        <v>48656.020000000004</v>
      </c>
      <c r="J57" s="102">
        <v>44941.71</v>
      </c>
      <c r="K57" s="102">
        <v>15508.64</v>
      </c>
      <c r="L57" s="102">
        <v>75408.149999999994</v>
      </c>
      <c r="M57" s="102">
        <v>31014.339999999997</v>
      </c>
      <c r="N57" s="102">
        <v>40966.910000000003</v>
      </c>
      <c r="O57" s="102">
        <v>49441.31</v>
      </c>
      <c r="P57" s="102">
        <v>35032.559999999998</v>
      </c>
      <c r="Q57" s="102">
        <v>75232.72</v>
      </c>
      <c r="R57" s="102">
        <v>50402.97</v>
      </c>
      <c r="S57" s="122">
        <f t="shared" si="1"/>
        <v>842307.04</v>
      </c>
      <c r="T57" s="128">
        <f t="shared" si="17"/>
        <v>1.6672910126383167E-2</v>
      </c>
      <c r="U57" s="132">
        <f t="shared" si="2"/>
        <v>-0.2014782603279347</v>
      </c>
      <c r="V57" s="92">
        <f t="shared" si="3"/>
        <v>-5.3076279090903289E-2</v>
      </c>
      <c r="W57" s="95">
        <f t="shared" si="4"/>
        <v>0.75716197845864275</v>
      </c>
      <c r="X57" s="98">
        <f t="shared" si="5"/>
        <v>7.8378948093827949E-2</v>
      </c>
      <c r="Y57" s="95">
        <f t="shared" si="6"/>
        <v>0.44645662070991543</v>
      </c>
      <c r="Z57" s="98">
        <f t="shared" si="7"/>
        <v>8.196355312450887E-2</v>
      </c>
      <c r="AA57" s="92">
        <f t="shared" si="8"/>
        <v>-2.7803039611516867E-2</v>
      </c>
      <c r="AB57" s="89">
        <f t="shared" si="9"/>
        <v>-0.13539767111122003</v>
      </c>
      <c r="AC57" s="92">
        <f t="shared" si="10"/>
        <v>-8.2090465180114314E-2</v>
      </c>
      <c r="AD57" s="95">
        <f t="shared" si="11"/>
        <v>0.24048428513147035</v>
      </c>
      <c r="AE57" s="89">
        <f t="shared" si="12"/>
        <v>-0.25058725499791001</v>
      </c>
      <c r="AF57" s="95">
        <f t="shared" si="13"/>
        <v>0.12940221621037562</v>
      </c>
      <c r="AG57" s="89">
        <f t="shared" si="14"/>
        <v>-0.1398168186793679</v>
      </c>
      <c r="AH57" s="98">
        <f t="shared" si="15"/>
        <v>3.8791372723592232E-2</v>
      </c>
      <c r="AI57" s="98">
        <f t="shared" si="16"/>
        <v>0.24179441530943757</v>
      </c>
    </row>
    <row r="58" spans="1:35" x14ac:dyDescent="0.35">
      <c r="A58">
        <v>2020</v>
      </c>
      <c r="B58">
        <v>4</v>
      </c>
      <c r="C58" t="s">
        <v>40</v>
      </c>
      <c r="D58" s="74">
        <v>4862655</v>
      </c>
      <c r="E58" s="74">
        <v>610293</v>
      </c>
      <c r="F58" s="74">
        <v>204658</v>
      </c>
      <c r="G58" s="74">
        <v>937212</v>
      </c>
      <c r="H58" s="74">
        <v>40758</v>
      </c>
      <c r="I58" s="74">
        <v>210896</v>
      </c>
      <c r="J58" s="74">
        <v>404709</v>
      </c>
      <c r="K58" s="74">
        <v>120066</v>
      </c>
      <c r="L58" s="74">
        <v>526868</v>
      </c>
      <c r="M58" s="74">
        <v>127239</v>
      </c>
      <c r="N58" s="74">
        <v>205848</v>
      </c>
      <c r="O58" s="74">
        <v>213371</v>
      </c>
      <c r="P58" s="74">
        <v>134932</v>
      </c>
      <c r="Q58" s="74">
        <v>320038</v>
      </c>
      <c r="R58" s="74">
        <v>194399</v>
      </c>
      <c r="S58" s="121">
        <f t="shared" si="1"/>
        <v>9113942</v>
      </c>
      <c r="T58" s="87">
        <f t="shared" si="17"/>
        <v>-0.41308822463980066</v>
      </c>
      <c r="U58" s="129">
        <f t="shared" si="2"/>
        <v>-0.41071281875409027</v>
      </c>
      <c r="V58" s="88">
        <f t="shared" si="3"/>
        <v>-0.2299612626831995</v>
      </c>
      <c r="W58" s="88">
        <f t="shared" si="4"/>
        <v>-0.45263201363207262</v>
      </c>
      <c r="X58" s="88">
        <f t="shared" si="5"/>
        <v>-0.45226542300327077</v>
      </c>
      <c r="Y58" s="88">
        <f t="shared" si="6"/>
        <v>-0.53219179929630211</v>
      </c>
      <c r="Z58" s="88">
        <f t="shared" si="7"/>
        <v>-0.43238618259118278</v>
      </c>
      <c r="AA58" s="88">
        <f t="shared" si="8"/>
        <v>-0.44184169443328702</v>
      </c>
      <c r="AB58" s="88">
        <f t="shared" si="9"/>
        <v>-0.56130855928412471</v>
      </c>
      <c r="AC58" s="88">
        <f t="shared" si="10"/>
        <v>-0.45489150316367322</v>
      </c>
      <c r="AD58" s="88">
        <f t="shared" si="11"/>
        <v>-0.39935376679523726</v>
      </c>
      <c r="AE58" s="88">
        <f t="shared" si="12"/>
        <v>-0.48599596957995461</v>
      </c>
      <c r="AF58" s="88">
        <f t="shared" si="13"/>
        <v>-0.42433268013821346</v>
      </c>
      <c r="AG58" s="88">
        <f t="shared" si="14"/>
        <v>-0.18705216760683763</v>
      </c>
      <c r="AH58" s="88">
        <f t="shared" si="15"/>
        <v>-0.38758320440460625</v>
      </c>
      <c r="AI58" s="88">
        <f t="shared" si="16"/>
        <v>-0.36023760844793473</v>
      </c>
    </row>
    <row r="59" spans="1:35" x14ac:dyDescent="0.35">
      <c r="A59">
        <v>2020</v>
      </c>
      <c r="B59">
        <v>4</v>
      </c>
      <c r="C59" t="s">
        <v>41</v>
      </c>
      <c r="D59" s="74">
        <v>3149192</v>
      </c>
      <c r="E59" s="74">
        <v>302223</v>
      </c>
      <c r="F59" s="74">
        <v>201742</v>
      </c>
      <c r="G59" s="74">
        <v>933757</v>
      </c>
      <c r="H59" s="74">
        <v>72167</v>
      </c>
      <c r="I59" s="74">
        <v>221666</v>
      </c>
      <c r="J59" s="74">
        <v>378953</v>
      </c>
      <c r="K59" s="74">
        <v>161052</v>
      </c>
      <c r="L59" s="74">
        <v>590818</v>
      </c>
      <c r="M59" s="74">
        <v>144469</v>
      </c>
      <c r="N59" s="74">
        <v>257618</v>
      </c>
      <c r="O59" s="74">
        <v>208946</v>
      </c>
      <c r="P59" s="74">
        <v>146985</v>
      </c>
      <c r="Q59" s="74">
        <v>298772</v>
      </c>
      <c r="R59" s="74">
        <v>185510</v>
      </c>
      <c r="S59" s="121">
        <f t="shared" si="1"/>
        <v>7253870</v>
      </c>
      <c r="T59" s="87">
        <f t="shared" si="17"/>
        <v>-4.1502355888442644E-2</v>
      </c>
      <c r="U59" s="133">
        <f t="shared" si="2"/>
        <v>-7.0533878113861803E-2</v>
      </c>
      <c r="V59" s="97">
        <f t="shared" si="3"/>
        <v>2.003748605613298E-2</v>
      </c>
      <c r="W59" s="100">
        <f t="shared" si="4"/>
        <v>-0.17794837196966207</v>
      </c>
      <c r="X59" s="97">
        <f t="shared" si="5"/>
        <v>5.5925887398067253E-4</v>
      </c>
      <c r="Y59" s="94">
        <f t="shared" si="6"/>
        <v>0.13165255740274562</v>
      </c>
      <c r="Z59" s="91">
        <f t="shared" si="7"/>
        <v>-1.8199360992024904E-2</v>
      </c>
      <c r="AA59" s="97">
        <f t="shared" si="8"/>
        <v>3.8079108370656201E-2</v>
      </c>
      <c r="AB59" s="94">
        <f t="shared" si="9"/>
        <v>0.21826646276999728</v>
      </c>
      <c r="AC59" s="91">
        <f t="shared" si="10"/>
        <v>-8.5385742291660738E-2</v>
      </c>
      <c r="AD59" s="94">
        <f t="shared" si="11"/>
        <v>0.12482235477471204</v>
      </c>
      <c r="AE59" s="91">
        <f t="shared" si="12"/>
        <v>-4.1737666489236935E-2</v>
      </c>
      <c r="AF59" s="90">
        <f t="shared" si="13"/>
        <v>-0.17866195634006499</v>
      </c>
      <c r="AG59" s="94">
        <f t="shared" si="14"/>
        <v>0.40396004896213378</v>
      </c>
      <c r="AH59" s="91">
        <f t="shared" si="15"/>
        <v>-8.7296788037530715E-2</v>
      </c>
      <c r="AI59" s="91">
        <f t="shared" si="16"/>
        <v>-1.5158312067031443E-2</v>
      </c>
    </row>
    <row r="60" spans="1:35" x14ac:dyDescent="0.35">
      <c r="A60">
        <v>2020</v>
      </c>
      <c r="B60">
        <v>4</v>
      </c>
      <c r="C60" t="s">
        <v>42</v>
      </c>
      <c r="D60" s="74">
        <v>16154648</v>
      </c>
      <c r="E60" s="74">
        <v>2329325</v>
      </c>
      <c r="F60" s="74">
        <v>1710299</v>
      </c>
      <c r="G60" s="74">
        <v>5047281</v>
      </c>
      <c r="H60" s="74">
        <v>304740</v>
      </c>
      <c r="I60" s="74">
        <v>2031067</v>
      </c>
      <c r="J60" s="74">
        <v>2672701</v>
      </c>
      <c r="K60" s="74">
        <v>599587</v>
      </c>
      <c r="L60" s="74">
        <v>3335222</v>
      </c>
      <c r="M60" s="74">
        <v>838669</v>
      </c>
      <c r="N60" s="74">
        <v>1538544</v>
      </c>
      <c r="O60" s="74">
        <v>825249</v>
      </c>
      <c r="P60" s="74">
        <v>837184</v>
      </c>
      <c r="Q60" s="74">
        <v>1777467</v>
      </c>
      <c r="R60" s="74">
        <v>1287382</v>
      </c>
      <c r="S60" s="121">
        <f t="shared" si="1"/>
        <v>41289365</v>
      </c>
      <c r="T60" s="87">
        <f t="shared" si="17"/>
        <v>-0.11687601743853304</v>
      </c>
      <c r="U60" s="134">
        <f t="shared" si="2"/>
        <v>-0.16469276629430396</v>
      </c>
      <c r="V60" s="97">
        <f t="shared" si="3"/>
        <v>4.6590968364199181E-2</v>
      </c>
      <c r="W60" s="90">
        <f t="shared" si="4"/>
        <v>-0.12698520823778314</v>
      </c>
      <c r="X60" s="90">
        <f t="shared" si="5"/>
        <v>-0.15102515498739788</v>
      </c>
      <c r="Y60" s="90">
        <f t="shared" si="6"/>
        <v>-0.19532089424527155</v>
      </c>
      <c r="Z60" s="97">
        <f t="shared" si="7"/>
        <v>8.6400577554500924E-2</v>
      </c>
      <c r="AA60" s="91">
        <f t="shared" si="8"/>
        <v>-9.671003308567383E-2</v>
      </c>
      <c r="AB60" s="90">
        <f t="shared" si="9"/>
        <v>-0.10873810707774656</v>
      </c>
      <c r="AC60" s="90">
        <f t="shared" si="10"/>
        <v>-0.10722993419226245</v>
      </c>
      <c r="AD60" s="97">
        <f t="shared" si="11"/>
        <v>3.7319104224342814E-2</v>
      </c>
      <c r="AE60" s="90">
        <f t="shared" si="12"/>
        <v>-0.11059867541667634</v>
      </c>
      <c r="AF60" s="90">
        <f t="shared" si="13"/>
        <v>-0.27020583616193572</v>
      </c>
      <c r="AG60" s="94">
        <f t="shared" si="14"/>
        <v>0.20736960649382286</v>
      </c>
      <c r="AH60" s="91">
        <f t="shared" si="15"/>
        <v>-8.1046284341873331E-2</v>
      </c>
      <c r="AI60" s="91">
        <f t="shared" si="16"/>
        <v>-6.147326015439214E-2</v>
      </c>
    </row>
    <row r="61" spans="1:35" s="84" customFormat="1" x14ac:dyDescent="0.35">
      <c r="A61" s="84">
        <v>2020</v>
      </c>
      <c r="B61" s="84">
        <v>4</v>
      </c>
      <c r="C61" s="84" t="s">
        <v>43</v>
      </c>
      <c r="D61" s="102">
        <v>132050</v>
      </c>
      <c r="E61" s="102">
        <v>16045</v>
      </c>
      <c r="F61" s="102">
        <v>87414</v>
      </c>
      <c r="G61" s="102">
        <v>143963</v>
      </c>
      <c r="H61" s="102">
        <v>22410</v>
      </c>
      <c r="I61" s="102">
        <v>57554</v>
      </c>
      <c r="J61" s="102">
        <v>42492</v>
      </c>
      <c r="K61" s="102">
        <v>24985</v>
      </c>
      <c r="L61" s="102">
        <v>100715</v>
      </c>
      <c r="M61" s="102">
        <v>37015</v>
      </c>
      <c r="N61" s="102">
        <v>43160</v>
      </c>
      <c r="O61" s="102">
        <v>71108</v>
      </c>
      <c r="P61" s="102">
        <v>49555</v>
      </c>
      <c r="Q61" s="102">
        <v>102097</v>
      </c>
      <c r="R61" s="102">
        <v>50296</v>
      </c>
      <c r="S61" s="122">
        <f t="shared" si="1"/>
        <v>980859</v>
      </c>
      <c r="T61" s="128">
        <f t="shared" si="17"/>
        <v>-0.19124008040344653</v>
      </c>
      <c r="U61" s="132">
        <f t="shared" si="2"/>
        <v>-0.27197956007497315</v>
      </c>
      <c r="V61" s="89">
        <f t="shared" si="3"/>
        <v>-0.31836758276024391</v>
      </c>
      <c r="W61" s="89">
        <f t="shared" si="4"/>
        <v>-0.28970265490838831</v>
      </c>
      <c r="X61" s="89">
        <f t="shared" si="5"/>
        <v>-0.11426178617607785</v>
      </c>
      <c r="Y61" s="98">
        <f t="shared" si="6"/>
        <v>6.3241772449180278E-2</v>
      </c>
      <c r="Z61" s="89">
        <f t="shared" si="7"/>
        <v>-0.17041766531540392</v>
      </c>
      <c r="AA61" s="89">
        <f t="shared" si="8"/>
        <v>-0.34052917830916474</v>
      </c>
      <c r="AB61" s="92">
        <f t="shared" si="9"/>
        <v>-6.7664044110293586E-2</v>
      </c>
      <c r="AC61" s="89">
        <f t="shared" si="10"/>
        <v>-0.15683342079081419</v>
      </c>
      <c r="AD61" s="89">
        <f t="shared" si="11"/>
        <v>-0.27276935285215287</v>
      </c>
      <c r="AE61" s="89">
        <f t="shared" si="12"/>
        <v>-0.38967075735269263</v>
      </c>
      <c r="AF61" s="92">
        <f t="shared" si="13"/>
        <v>-4.3498437957137148E-2</v>
      </c>
      <c r="AG61" s="98">
        <f t="shared" si="14"/>
        <v>4.4368429493697681E-2</v>
      </c>
      <c r="AH61" s="92">
        <f t="shared" si="15"/>
        <v>-9.2393742719934946E-2</v>
      </c>
      <c r="AI61" s="89">
        <f t="shared" si="16"/>
        <v>-0.22906641561560503</v>
      </c>
    </row>
    <row r="62" spans="1:35" x14ac:dyDescent="0.35">
      <c r="A62">
        <v>2020</v>
      </c>
      <c r="B62">
        <v>5</v>
      </c>
      <c r="C62" t="s">
        <v>40</v>
      </c>
      <c r="D62" s="74">
        <v>6471867</v>
      </c>
      <c r="E62" s="74">
        <v>882547</v>
      </c>
      <c r="F62" s="74">
        <v>292624</v>
      </c>
      <c r="G62" s="74">
        <v>1317786</v>
      </c>
      <c r="H62" s="74">
        <v>68572</v>
      </c>
      <c r="I62" s="74">
        <v>309534</v>
      </c>
      <c r="J62" s="74">
        <v>553349</v>
      </c>
      <c r="K62" s="74">
        <v>176826</v>
      </c>
      <c r="L62" s="74">
        <v>784620</v>
      </c>
      <c r="M62" s="74">
        <v>176282</v>
      </c>
      <c r="N62" s="74">
        <v>245369</v>
      </c>
      <c r="O62" s="74">
        <v>316034</v>
      </c>
      <c r="P62" s="74">
        <v>155387</v>
      </c>
      <c r="Q62" s="74">
        <v>439544</v>
      </c>
      <c r="R62" s="74">
        <v>314100</v>
      </c>
      <c r="S62" s="121">
        <f t="shared" si="1"/>
        <v>12504441</v>
      </c>
      <c r="T62" s="87">
        <f t="shared" si="17"/>
        <v>-0.21111568448938822</v>
      </c>
      <c r="U62" s="129">
        <f t="shared" si="2"/>
        <v>-0.23935546358598492</v>
      </c>
      <c r="V62" s="99">
        <f t="shared" si="3"/>
        <v>4.1081691506162477E-2</v>
      </c>
      <c r="W62" s="88">
        <f t="shared" si="4"/>
        <v>-0.21613214531643088</v>
      </c>
      <c r="X62" s="88">
        <f t="shared" si="5"/>
        <v>-0.22402646393470405</v>
      </c>
      <c r="Y62" s="88">
        <f t="shared" si="6"/>
        <v>-0.10006128906521694</v>
      </c>
      <c r="Z62" s="88">
        <f t="shared" si="7"/>
        <v>-0.17578746055897199</v>
      </c>
      <c r="AA62" s="88">
        <f t="shared" si="8"/>
        <v>-0.23336871929243752</v>
      </c>
      <c r="AB62" s="88">
        <f t="shared" si="9"/>
        <v>-0.3516844907051716</v>
      </c>
      <c r="AC62" s="88">
        <f t="shared" si="10"/>
        <v>-0.1893615790056985</v>
      </c>
      <c r="AD62" s="88">
        <f t="shared" si="11"/>
        <v>-0.13321926520760563</v>
      </c>
      <c r="AE62" s="88">
        <f t="shared" si="12"/>
        <v>-0.407988584462051</v>
      </c>
      <c r="AF62" s="88">
        <f t="shared" si="13"/>
        <v>-0.14795356555337646</v>
      </c>
      <c r="AG62" s="93">
        <f t="shared" si="14"/>
        <v>-3.3844790378636525E-3</v>
      </c>
      <c r="AH62" s="88">
        <f t="shared" si="15"/>
        <v>-0.18311864265787581</v>
      </c>
      <c r="AI62" s="93">
        <f t="shared" si="16"/>
        <v>-3.707311429347393E-2</v>
      </c>
    </row>
    <row r="63" spans="1:35" x14ac:dyDescent="0.35">
      <c r="A63">
        <v>2020</v>
      </c>
      <c r="B63">
        <v>5</v>
      </c>
      <c r="C63" t="s">
        <v>41</v>
      </c>
      <c r="D63" s="74">
        <v>4607965</v>
      </c>
      <c r="E63" s="74">
        <v>489370</v>
      </c>
      <c r="F63" s="74">
        <v>353881</v>
      </c>
      <c r="G63" s="74">
        <v>1459765</v>
      </c>
      <c r="H63" s="74">
        <v>124692</v>
      </c>
      <c r="I63" s="74">
        <v>367781</v>
      </c>
      <c r="J63" s="74">
        <v>606820</v>
      </c>
      <c r="K63" s="74">
        <v>256682</v>
      </c>
      <c r="L63" s="74">
        <v>920681</v>
      </c>
      <c r="M63" s="74">
        <v>224444</v>
      </c>
      <c r="N63" s="74">
        <v>455850</v>
      </c>
      <c r="O63" s="74">
        <v>354947</v>
      </c>
      <c r="P63" s="74">
        <v>218885</v>
      </c>
      <c r="Q63" s="74">
        <v>489616</v>
      </c>
      <c r="R63" s="74">
        <v>346401</v>
      </c>
      <c r="S63" s="121">
        <f t="shared" si="1"/>
        <v>11277780</v>
      </c>
      <c r="T63" s="87">
        <f t="shared" si="17"/>
        <v>7.2292777472561687E-2</v>
      </c>
      <c r="U63" s="131">
        <f t="shared" si="2"/>
        <v>4.8741799225765492E-2</v>
      </c>
      <c r="V63" s="94">
        <f t="shared" si="3"/>
        <v>0.18569393648036692</v>
      </c>
      <c r="W63" s="91">
        <f t="shared" si="4"/>
        <v>-2.9612710376535345E-3</v>
      </c>
      <c r="X63" s="97">
        <f t="shared" si="5"/>
        <v>8.6377296882018006E-2</v>
      </c>
      <c r="Y63" s="94">
        <f t="shared" si="6"/>
        <v>0.13708010828396389</v>
      </c>
      <c r="Z63" s="97">
        <f t="shared" si="7"/>
        <v>4.5036910774952643E-2</v>
      </c>
      <c r="AA63" s="94">
        <f t="shared" si="8"/>
        <v>0.16243250025032285</v>
      </c>
      <c r="AB63" s="94">
        <f t="shared" si="9"/>
        <v>0.32779685466474495</v>
      </c>
      <c r="AC63" s="97">
        <f t="shared" si="10"/>
        <v>2.9109074388661949E-2</v>
      </c>
      <c r="AD63" s="97">
        <f t="shared" si="11"/>
        <v>6.1284794652097574E-2</v>
      </c>
      <c r="AE63" s="94">
        <f t="shared" si="12"/>
        <v>0.15331143327705643</v>
      </c>
      <c r="AF63" s="91">
        <f t="shared" si="13"/>
        <v>-6.897298918171324E-2</v>
      </c>
      <c r="AG63" s="94">
        <f t="shared" si="14"/>
        <v>0.23067776590308808</v>
      </c>
      <c r="AH63" s="97">
        <f t="shared" si="15"/>
        <v>3.1360964183137607E-2</v>
      </c>
      <c r="AI63" s="94">
        <f t="shared" si="16"/>
        <v>0.15410587304925349</v>
      </c>
    </row>
    <row r="64" spans="1:35" x14ac:dyDescent="0.35">
      <c r="A64">
        <v>2020</v>
      </c>
      <c r="B64">
        <v>5</v>
      </c>
      <c r="C64" t="s">
        <v>42</v>
      </c>
      <c r="D64" s="74">
        <v>20028265</v>
      </c>
      <c r="E64" s="74">
        <v>3265208</v>
      </c>
      <c r="F64" s="74">
        <v>2133928</v>
      </c>
      <c r="G64" s="74">
        <v>6409752</v>
      </c>
      <c r="H64" s="74">
        <v>360485</v>
      </c>
      <c r="I64" s="74">
        <v>2337058</v>
      </c>
      <c r="J64" s="74">
        <v>3235439</v>
      </c>
      <c r="K64" s="74">
        <v>744273</v>
      </c>
      <c r="L64" s="74">
        <v>4446005</v>
      </c>
      <c r="M64" s="74">
        <v>1078600</v>
      </c>
      <c r="N64" s="74">
        <v>2000132</v>
      </c>
      <c r="O64" s="74">
        <v>1156167</v>
      </c>
      <c r="P64" s="74">
        <v>1167739</v>
      </c>
      <c r="Q64" s="74">
        <v>2259894</v>
      </c>
      <c r="R64" s="74">
        <v>1699259</v>
      </c>
      <c r="S64" s="121">
        <f t="shared" si="1"/>
        <v>52322204</v>
      </c>
      <c r="T64" s="87">
        <f t="shared" si="17"/>
        <v>1.8389764526978825E-2</v>
      </c>
      <c r="U64" s="133">
        <f t="shared" si="2"/>
        <v>-4.5191953811292263E-2</v>
      </c>
      <c r="V64" s="94">
        <f t="shared" si="3"/>
        <v>0.32559401920010989</v>
      </c>
      <c r="W64" s="97">
        <f t="shared" si="4"/>
        <v>5.6689264552263197E-3</v>
      </c>
      <c r="X64" s="97">
        <f t="shared" si="5"/>
        <v>5.9764138056535021E-3</v>
      </c>
      <c r="Y64" s="90">
        <f t="shared" si="6"/>
        <v>-0.10029488843654133</v>
      </c>
      <c r="Z64" s="97">
        <f t="shared" si="7"/>
        <v>5.3559864510965616E-2</v>
      </c>
      <c r="AA64" s="97">
        <f t="shared" si="8"/>
        <v>2.6265351782228441E-2</v>
      </c>
      <c r="AB64" s="91">
        <f t="shared" si="9"/>
        <v>-1.539373898669083E-2</v>
      </c>
      <c r="AC64" s="97">
        <f t="shared" si="10"/>
        <v>3.1094058142567826E-2</v>
      </c>
      <c r="AD64" s="94">
        <f t="shared" si="11"/>
        <v>0.13752500081892105</v>
      </c>
      <c r="AE64" s="97">
        <f t="shared" si="12"/>
        <v>1.5414204007629273E-2</v>
      </c>
      <c r="AF64" s="91">
        <f t="shared" si="13"/>
        <v>-6.7214269418249595E-2</v>
      </c>
      <c r="AG64" s="94">
        <f t="shared" si="14"/>
        <v>0.59226397990604607</v>
      </c>
      <c r="AH64" s="97">
        <f t="shared" si="15"/>
        <v>3.9043189442090398E-2</v>
      </c>
      <c r="AI64" s="94">
        <f t="shared" si="16"/>
        <v>0.10399362127980893</v>
      </c>
    </row>
    <row r="65" spans="1:35" s="84" customFormat="1" x14ac:dyDescent="0.35">
      <c r="A65" s="84">
        <v>2020</v>
      </c>
      <c r="B65" s="84">
        <v>5</v>
      </c>
      <c r="C65" s="84" t="s">
        <v>43</v>
      </c>
      <c r="D65" s="102">
        <v>147998</v>
      </c>
      <c r="E65" s="102">
        <v>19848</v>
      </c>
      <c r="F65" s="102">
        <v>99235</v>
      </c>
      <c r="G65" s="102">
        <v>160006</v>
      </c>
      <c r="H65" s="102">
        <v>23736</v>
      </c>
      <c r="I65" s="102">
        <v>51559</v>
      </c>
      <c r="J65" s="102">
        <v>44575</v>
      </c>
      <c r="K65" s="102">
        <v>24482</v>
      </c>
      <c r="L65" s="102">
        <v>87812</v>
      </c>
      <c r="M65" s="102">
        <v>49351</v>
      </c>
      <c r="N65" s="102">
        <v>31067</v>
      </c>
      <c r="O65" s="102">
        <v>69125</v>
      </c>
      <c r="P65" s="102">
        <v>42130</v>
      </c>
      <c r="Q65" s="102">
        <v>100452</v>
      </c>
      <c r="R65" s="102">
        <v>58181</v>
      </c>
      <c r="S65" s="122">
        <f t="shared" si="1"/>
        <v>1009557</v>
      </c>
      <c r="T65" s="128">
        <f t="shared" si="17"/>
        <v>-8.5961798393907607E-4</v>
      </c>
      <c r="U65" s="132">
        <f t="shared" si="2"/>
        <v>-0.21188107465514805</v>
      </c>
      <c r="V65" s="89">
        <f t="shared" si="3"/>
        <v>-0.16152441350432356</v>
      </c>
      <c r="W65" s="95">
        <f t="shared" si="4"/>
        <v>0.59949466058750711</v>
      </c>
      <c r="X65" s="95">
        <f t="shared" si="5"/>
        <v>0.10586398327775193</v>
      </c>
      <c r="Y65" s="98">
        <f t="shared" si="6"/>
        <v>7.284895727633045E-2</v>
      </c>
      <c r="Z65" s="89">
        <f t="shared" si="7"/>
        <v>-0.19857444208056974</v>
      </c>
      <c r="AA65" s="92">
        <f t="shared" si="8"/>
        <v>-5.2770108208397892E-2</v>
      </c>
      <c r="AB65" s="95">
        <f t="shared" si="9"/>
        <v>0.27272576040191576</v>
      </c>
      <c r="AC65" s="92">
        <f t="shared" si="10"/>
        <v>-8.459080650289541E-2</v>
      </c>
      <c r="AD65" s="95">
        <f t="shared" si="11"/>
        <v>0.37742876800075931</v>
      </c>
      <c r="AE65" s="89">
        <f t="shared" si="12"/>
        <v>-0.50898391739385784</v>
      </c>
      <c r="AF65" s="98">
        <f t="shared" si="13"/>
        <v>1.0308877549394913E-2</v>
      </c>
      <c r="AG65" s="95">
        <f t="shared" si="14"/>
        <v>0.10749190805372422</v>
      </c>
      <c r="AH65" s="95">
        <f t="shared" si="15"/>
        <v>0.15304433226575065</v>
      </c>
      <c r="AI65" s="95">
        <f t="shared" si="16"/>
        <v>0.14349944123186065</v>
      </c>
    </row>
    <row r="66" spans="1:35" x14ac:dyDescent="0.35">
      <c r="A66">
        <v>2020</v>
      </c>
      <c r="B66">
        <v>6</v>
      </c>
      <c r="C66" t="s">
        <v>40</v>
      </c>
      <c r="D66" s="74">
        <v>7223553</v>
      </c>
      <c r="E66" s="74">
        <v>966986</v>
      </c>
      <c r="F66" s="74">
        <v>344687</v>
      </c>
      <c r="G66" s="74">
        <v>1590621</v>
      </c>
      <c r="H66" s="74">
        <v>90263</v>
      </c>
      <c r="I66" s="74">
        <v>342624</v>
      </c>
      <c r="J66" s="74">
        <v>631867</v>
      </c>
      <c r="K66" s="74">
        <v>206646</v>
      </c>
      <c r="L66" s="74">
        <v>971387</v>
      </c>
      <c r="M66" s="74">
        <v>209862</v>
      </c>
      <c r="N66" s="74">
        <v>285232</v>
      </c>
      <c r="O66" s="74">
        <v>400629</v>
      </c>
      <c r="P66" s="74">
        <v>167083</v>
      </c>
      <c r="Q66" s="74">
        <v>482862</v>
      </c>
      <c r="R66" s="74">
        <v>303538</v>
      </c>
      <c r="S66" s="121">
        <f t="shared" ref="S66:S77" si="18">SUM(D66:R66)</f>
        <v>14217840</v>
      </c>
      <c r="T66" s="87">
        <f t="shared" si="17"/>
        <v>-0.13827138362275271</v>
      </c>
      <c r="U66" s="129">
        <f t="shared" si="2"/>
        <v>-0.16388979356387334</v>
      </c>
      <c r="V66" s="96">
        <f t="shared" si="3"/>
        <v>0.13362843972848193</v>
      </c>
      <c r="W66" s="88">
        <f t="shared" si="4"/>
        <v>-0.15044358154650483</v>
      </c>
      <c r="X66" s="88">
        <f t="shared" si="5"/>
        <v>-0.1015261990959121</v>
      </c>
      <c r="Y66" s="99">
        <f t="shared" si="6"/>
        <v>2.2875105955732167E-2</v>
      </c>
      <c r="Z66" s="88">
        <f t="shared" si="7"/>
        <v>-0.16986204587293341</v>
      </c>
      <c r="AA66" s="88">
        <f t="shared" si="8"/>
        <v>-0.15682419789797131</v>
      </c>
      <c r="AB66" s="88">
        <f t="shared" si="9"/>
        <v>-0.31302594508383008</v>
      </c>
      <c r="AC66" s="88">
        <f t="shared" si="10"/>
        <v>-0.12992376340864864</v>
      </c>
      <c r="AD66" s="93">
        <f t="shared" si="11"/>
        <v>-2.1917580679845172E-2</v>
      </c>
      <c r="AE66" s="88">
        <f t="shared" si="12"/>
        <v>-0.36991772892576458</v>
      </c>
      <c r="AF66" s="93">
        <f t="shared" si="13"/>
        <v>-5.3599681091376139E-2</v>
      </c>
      <c r="AG66" s="93">
        <f t="shared" si="14"/>
        <v>-4.7911343150854324E-2</v>
      </c>
      <c r="AH66" s="88">
        <f t="shared" si="15"/>
        <v>-0.13040678230195124</v>
      </c>
      <c r="AI66" s="88">
        <f t="shared" si="16"/>
        <v>-0.11168247669029108</v>
      </c>
    </row>
    <row r="67" spans="1:35" x14ac:dyDescent="0.35">
      <c r="A67">
        <v>2020</v>
      </c>
      <c r="B67">
        <v>6</v>
      </c>
      <c r="C67" t="s">
        <v>41</v>
      </c>
      <c r="D67" s="74">
        <v>5045164</v>
      </c>
      <c r="E67" s="74">
        <v>555878</v>
      </c>
      <c r="F67" s="74">
        <v>426474</v>
      </c>
      <c r="G67" s="74">
        <v>1702221</v>
      </c>
      <c r="H67" s="74">
        <v>146156</v>
      </c>
      <c r="I67" s="74">
        <v>423317</v>
      </c>
      <c r="J67" s="74">
        <v>687470</v>
      </c>
      <c r="K67" s="74">
        <v>304437</v>
      </c>
      <c r="L67" s="74">
        <v>1051267</v>
      </c>
      <c r="M67" s="74">
        <v>272452</v>
      </c>
      <c r="N67" s="74">
        <v>511854</v>
      </c>
      <c r="O67" s="74">
        <v>434749</v>
      </c>
      <c r="P67" s="74">
        <v>239457</v>
      </c>
      <c r="Q67" s="74">
        <v>548953</v>
      </c>
      <c r="R67" s="74">
        <v>357617</v>
      </c>
      <c r="S67" s="121">
        <f t="shared" si="18"/>
        <v>12707466</v>
      </c>
      <c r="T67" s="87">
        <f t="shared" si="17"/>
        <v>8.6696479443748142E-2</v>
      </c>
      <c r="U67" s="131">
        <f t="shared" si="2"/>
        <v>8.4540857592077412E-2</v>
      </c>
      <c r="V67" s="94">
        <f t="shared" si="3"/>
        <v>0.20972199710264583</v>
      </c>
      <c r="W67" s="97">
        <f t="shared" si="4"/>
        <v>4.5285432403838533E-2</v>
      </c>
      <c r="X67" s="94">
        <f t="shared" si="5"/>
        <v>0.13048766891058605</v>
      </c>
      <c r="Y67" s="97">
        <f t="shared" si="6"/>
        <v>4.7808728666246081E-2</v>
      </c>
      <c r="Z67" s="97">
        <f t="shared" si="7"/>
        <v>3.4760747158677718E-2</v>
      </c>
      <c r="AA67" s="94">
        <f t="shared" si="8"/>
        <v>0.10595001817617677</v>
      </c>
      <c r="AB67" s="94">
        <f t="shared" si="9"/>
        <v>0.34017001098374444</v>
      </c>
      <c r="AC67" s="97">
        <f t="shared" si="10"/>
        <v>1.3433705719170019E-2</v>
      </c>
      <c r="AD67" s="97">
        <f t="shared" si="11"/>
        <v>7.4350460445206323E-2</v>
      </c>
      <c r="AE67" s="94">
        <f t="shared" si="12"/>
        <v>0.17146360308079367</v>
      </c>
      <c r="AF67" s="97">
        <f t="shared" si="13"/>
        <v>3.1296563580234249E-3</v>
      </c>
      <c r="AG67" s="97">
        <f t="shared" si="14"/>
        <v>3.5105767036988311E-2</v>
      </c>
      <c r="AH67" s="97">
        <f t="shared" si="15"/>
        <v>3.546282832310621E-2</v>
      </c>
      <c r="AI67" s="97">
        <f t="shared" si="16"/>
        <v>2.6372766435899697E-2</v>
      </c>
    </row>
    <row r="68" spans="1:35" x14ac:dyDescent="0.35">
      <c r="A68">
        <v>2020</v>
      </c>
      <c r="B68">
        <v>6</v>
      </c>
      <c r="C68" t="s">
        <v>42</v>
      </c>
      <c r="D68" s="74">
        <v>20352883</v>
      </c>
      <c r="E68" s="74">
        <v>3462185</v>
      </c>
      <c r="F68" s="74">
        <v>2144589</v>
      </c>
      <c r="G68" s="74">
        <v>6828668</v>
      </c>
      <c r="H68" s="74">
        <v>407255</v>
      </c>
      <c r="I68" s="74">
        <v>2309278</v>
      </c>
      <c r="J68" s="74">
        <v>3139730</v>
      </c>
      <c r="K68" s="74">
        <v>756196</v>
      </c>
      <c r="L68" s="74">
        <v>4638399</v>
      </c>
      <c r="M68" s="74">
        <v>1007424</v>
      </c>
      <c r="N68" s="74">
        <v>1982278</v>
      </c>
      <c r="O68" s="74">
        <v>1219214</v>
      </c>
      <c r="P68" s="74">
        <v>1314292</v>
      </c>
      <c r="Q68" s="74">
        <v>2138054</v>
      </c>
      <c r="R68" s="74">
        <v>1482267</v>
      </c>
      <c r="S68" s="121">
        <f t="shared" si="18"/>
        <v>53182712</v>
      </c>
      <c r="T68" s="87">
        <f t="shared" si="17"/>
        <v>8.4392415605128779E-2</v>
      </c>
      <c r="U68" s="131">
        <f t="shared" si="2"/>
        <v>9.4511912641763729E-3</v>
      </c>
      <c r="V68" s="94">
        <f t="shared" si="3"/>
        <v>0.49386116921303524</v>
      </c>
      <c r="W68" s="97">
        <f t="shared" si="4"/>
        <v>6.8960849384717138E-2</v>
      </c>
      <c r="X68" s="94">
        <f t="shared" si="5"/>
        <v>0.12037876070670217</v>
      </c>
      <c r="Y68" s="97">
        <f t="shared" si="6"/>
        <v>7.2667066667579716E-2</v>
      </c>
      <c r="Z68" s="94">
        <f t="shared" si="7"/>
        <v>0.13808836699431071</v>
      </c>
      <c r="AA68" s="94">
        <f t="shared" si="8"/>
        <v>0.10190281394272716</v>
      </c>
      <c r="AB68" s="91">
        <f t="shared" si="9"/>
        <v>-3.1784560707819653E-2</v>
      </c>
      <c r="AC68" s="94">
        <f t="shared" si="10"/>
        <v>0.11920589139838889</v>
      </c>
      <c r="AD68" s="97">
        <f t="shared" si="11"/>
        <v>7.2011446093878773E-2</v>
      </c>
      <c r="AE68" s="97">
        <f t="shared" si="12"/>
        <v>5.6825919939507141E-2</v>
      </c>
      <c r="AF68" s="91">
        <f t="shared" si="13"/>
        <v>-3.3006621758514543E-2</v>
      </c>
      <c r="AG68" s="94">
        <f t="shared" si="14"/>
        <v>0.78971564277913497</v>
      </c>
      <c r="AH68" s="97">
        <f t="shared" si="15"/>
        <v>4.3427782766008782E-2</v>
      </c>
      <c r="AI68" s="97">
        <f t="shared" si="16"/>
        <v>4.4255207790172113E-2</v>
      </c>
    </row>
    <row r="69" spans="1:35" s="84" customFormat="1" x14ac:dyDescent="0.35">
      <c r="A69" s="84">
        <v>2020</v>
      </c>
      <c r="B69" s="84">
        <v>6</v>
      </c>
      <c r="C69" s="84" t="s">
        <v>43</v>
      </c>
      <c r="D69" s="102">
        <v>127622</v>
      </c>
      <c r="E69" s="102">
        <v>14104</v>
      </c>
      <c r="F69" s="102">
        <v>69921</v>
      </c>
      <c r="G69" s="102">
        <v>103599</v>
      </c>
      <c r="H69" s="102">
        <v>23919</v>
      </c>
      <c r="I69" s="102">
        <v>48985</v>
      </c>
      <c r="J69" s="102">
        <v>27742</v>
      </c>
      <c r="K69" s="102">
        <v>22369</v>
      </c>
      <c r="L69" s="102">
        <v>77953</v>
      </c>
      <c r="M69" s="102">
        <v>30394</v>
      </c>
      <c r="N69" s="102">
        <v>28728</v>
      </c>
      <c r="O69" s="102">
        <v>63027</v>
      </c>
      <c r="P69" s="102">
        <v>40987</v>
      </c>
      <c r="Q69" s="102">
        <v>81409</v>
      </c>
      <c r="R69" s="102">
        <v>34433</v>
      </c>
      <c r="S69" s="122">
        <f t="shared" si="18"/>
        <v>795192</v>
      </c>
      <c r="T69" s="128">
        <f t="shared" si="17"/>
        <v>-0.23872855782787394</v>
      </c>
      <c r="U69" s="132">
        <f t="shared" si="2"/>
        <v>-0.27593973884199041</v>
      </c>
      <c r="V69" s="89">
        <f t="shared" si="3"/>
        <v>-0.28376933147403149</v>
      </c>
      <c r="W69" s="98">
        <f t="shared" si="4"/>
        <v>6.1027640345909351E-2</v>
      </c>
      <c r="X69" s="89">
        <f t="shared" si="5"/>
        <v>-0.14127917482431696</v>
      </c>
      <c r="Y69" s="92">
        <f t="shared" si="6"/>
        <v>-2.3948936357749084E-2</v>
      </c>
      <c r="Z69" s="89">
        <f t="shared" si="7"/>
        <v>-0.20615525033051885</v>
      </c>
      <c r="AA69" s="89">
        <f t="shared" si="8"/>
        <v>-0.53502513432011289</v>
      </c>
      <c r="AB69" s="89">
        <f t="shared" si="9"/>
        <v>-0.11644489245188228</v>
      </c>
      <c r="AC69" s="89">
        <f t="shared" si="10"/>
        <v>-0.29914906754900061</v>
      </c>
      <c r="AD69" s="89">
        <f t="shared" si="11"/>
        <v>-0.20364592558278949</v>
      </c>
      <c r="AE69" s="89">
        <f t="shared" si="12"/>
        <v>-0.58937186674139386</v>
      </c>
      <c r="AF69" s="89">
        <f t="shared" si="13"/>
        <v>-0.20490878344496632</v>
      </c>
      <c r="AG69" s="89">
        <f t="shared" si="14"/>
        <v>-0.10667795660783042</v>
      </c>
      <c r="AH69" s="89">
        <f t="shared" si="15"/>
        <v>-0.12126061629736706</v>
      </c>
      <c r="AI69" s="89">
        <f t="shared" si="16"/>
        <v>-0.35906957593572719</v>
      </c>
    </row>
    <row r="70" spans="1:35" x14ac:dyDescent="0.35">
      <c r="A70">
        <v>2020</v>
      </c>
      <c r="B70">
        <v>7</v>
      </c>
      <c r="C70" t="s">
        <v>40</v>
      </c>
      <c r="D70" s="74">
        <v>7672514.177000002</v>
      </c>
      <c r="E70" s="74">
        <v>1017673.841</v>
      </c>
      <c r="F70" s="74">
        <v>378034.63400000002</v>
      </c>
      <c r="G70" s="74">
        <v>1659992.78</v>
      </c>
      <c r="H70" s="74">
        <v>114836.802</v>
      </c>
      <c r="I70" s="74">
        <v>383913.05599999998</v>
      </c>
      <c r="J70" s="74">
        <v>680561.7350000001</v>
      </c>
      <c r="K70" s="74">
        <v>244055.40499999997</v>
      </c>
      <c r="L70" s="74">
        <v>1158791.4040000001</v>
      </c>
      <c r="M70" s="74">
        <v>228090.19399999999</v>
      </c>
      <c r="N70" s="74">
        <v>339867.20699999999</v>
      </c>
      <c r="O70" s="74">
        <v>480402.03</v>
      </c>
      <c r="P70" s="74">
        <v>193541.15700000001</v>
      </c>
      <c r="Q70" s="74">
        <v>512482.03099999996</v>
      </c>
      <c r="R70" s="74">
        <v>333232.484</v>
      </c>
      <c r="S70" s="121">
        <f t="shared" si="18"/>
        <v>15397988.936999997</v>
      </c>
      <c r="T70" s="87">
        <f t="shared" si="17"/>
        <v>-7.3195325308945569E-2</v>
      </c>
      <c r="U70" s="129">
        <f t="shared" si="2"/>
        <v>-0.1000394723306991</v>
      </c>
      <c r="V70" s="96">
        <f t="shared" si="3"/>
        <v>0.20961263349673076</v>
      </c>
      <c r="W70" s="88">
        <f t="shared" si="4"/>
        <v>-0.11888667032862354</v>
      </c>
      <c r="X70" s="93">
        <f t="shared" si="5"/>
        <v>-6.5332988475204079E-3</v>
      </c>
      <c r="Y70" s="93">
        <f t="shared" si="6"/>
        <v>-1.0906071960395836E-2</v>
      </c>
      <c r="Z70" s="93">
        <f t="shared" si="7"/>
        <v>-9.3479795948037347E-2</v>
      </c>
      <c r="AA70" s="93">
        <f t="shared" si="8"/>
        <v>-8.4236115449736637E-2</v>
      </c>
      <c r="AB70" s="88">
        <f t="shared" si="9"/>
        <v>-0.26933004362995505</v>
      </c>
      <c r="AC70" s="93">
        <f t="shared" si="10"/>
        <v>-8.3507022616261084E-2</v>
      </c>
      <c r="AD70" s="99">
        <f t="shared" si="11"/>
        <v>5.3496671597206058E-2</v>
      </c>
      <c r="AE70" s="88">
        <f t="shared" si="12"/>
        <v>-0.28573939998254005</v>
      </c>
      <c r="AF70" s="93">
        <f t="shared" si="13"/>
        <v>-5.2262398314438796E-2</v>
      </c>
      <c r="AG70" s="99">
        <f t="shared" si="14"/>
        <v>4.10988836844417E-2</v>
      </c>
      <c r="AH70" s="93">
        <f t="shared" si="15"/>
        <v>-6.4732454007450091E-2</v>
      </c>
      <c r="AI70" s="99">
        <f t="shared" si="16"/>
        <v>2.3939170481956928E-4</v>
      </c>
    </row>
    <row r="71" spans="1:35" x14ac:dyDescent="0.35">
      <c r="A71">
        <v>2020</v>
      </c>
      <c r="B71">
        <v>7</v>
      </c>
      <c r="C71" t="s">
        <v>41</v>
      </c>
      <c r="D71" s="74">
        <v>5393060.6160000004</v>
      </c>
      <c r="E71" s="74">
        <v>573465.36400000006</v>
      </c>
      <c r="F71" s="74">
        <v>446784.06700000004</v>
      </c>
      <c r="G71" s="74">
        <v>1678423.4810000001</v>
      </c>
      <c r="H71" s="74">
        <v>172456.95699999999</v>
      </c>
      <c r="I71" s="74">
        <v>443518.64099999995</v>
      </c>
      <c r="J71" s="74">
        <v>704094.34000000008</v>
      </c>
      <c r="K71" s="74">
        <v>332513.11</v>
      </c>
      <c r="L71" s="74">
        <v>1175253.2710000002</v>
      </c>
      <c r="M71" s="74">
        <v>270507.36200000002</v>
      </c>
      <c r="N71" s="74">
        <v>538465.70299999998</v>
      </c>
      <c r="O71" s="74">
        <v>472013.91999999993</v>
      </c>
      <c r="P71" s="74">
        <v>272546.77599999995</v>
      </c>
      <c r="Q71" s="74">
        <v>557417.93499999994</v>
      </c>
      <c r="R71" s="74">
        <v>360475.07600000006</v>
      </c>
      <c r="S71" s="121">
        <f t="shared" si="18"/>
        <v>13390996.619000001</v>
      </c>
      <c r="T71" s="87">
        <f t="shared" si="17"/>
        <v>0.16362639763244458</v>
      </c>
      <c r="U71" s="130">
        <f t="shared" si="2"/>
        <v>0.17295412804353183</v>
      </c>
      <c r="V71" s="94">
        <f t="shared" si="3"/>
        <v>0.27929572067470776</v>
      </c>
      <c r="W71" s="94">
        <f t="shared" si="4"/>
        <v>0.12413773070365641</v>
      </c>
      <c r="X71" s="94">
        <f t="shared" si="5"/>
        <v>0.21322284895450228</v>
      </c>
      <c r="Y71" s="94">
        <f t="shared" si="6"/>
        <v>0.10496073719340004</v>
      </c>
      <c r="Z71" s="94">
        <f t="shared" si="7"/>
        <v>0.13747802560477229</v>
      </c>
      <c r="AA71" s="94">
        <f t="shared" si="8"/>
        <v>0.20657966667801686</v>
      </c>
      <c r="AB71" s="94">
        <f t="shared" si="9"/>
        <v>0.23606346000706147</v>
      </c>
      <c r="AC71" s="97">
        <f t="shared" si="10"/>
        <v>8.8253467819635834E-2</v>
      </c>
      <c r="AD71" s="94">
        <f t="shared" si="11"/>
        <v>0.1950022874504409</v>
      </c>
      <c r="AE71" s="94">
        <f t="shared" si="12"/>
        <v>0.24963536172088507</v>
      </c>
      <c r="AF71" s="97">
        <f t="shared" si="13"/>
        <v>6.8910916636588659E-3</v>
      </c>
      <c r="AG71" s="94">
        <f t="shared" si="14"/>
        <v>0.14015560934121218</v>
      </c>
      <c r="AH71" s="97">
        <f t="shared" si="15"/>
        <v>9.2018557214063934E-2</v>
      </c>
      <c r="AI71" s="94">
        <f t="shared" si="16"/>
        <v>0.10250458649151661</v>
      </c>
    </row>
    <row r="72" spans="1:35" x14ac:dyDescent="0.35">
      <c r="A72">
        <v>2020</v>
      </c>
      <c r="B72">
        <v>7</v>
      </c>
      <c r="C72" t="s">
        <v>42</v>
      </c>
      <c r="D72" s="74">
        <v>22322578.475000001</v>
      </c>
      <c r="E72" s="74">
        <v>3242038.8359999992</v>
      </c>
      <c r="F72" s="74">
        <v>2321386.7430000002</v>
      </c>
      <c r="G72" s="74">
        <v>7454180.8359999992</v>
      </c>
      <c r="H72" s="74">
        <v>454855.80000000005</v>
      </c>
      <c r="I72" s="74">
        <v>2493899.2429999998</v>
      </c>
      <c r="J72" s="74">
        <v>3351863.9060000004</v>
      </c>
      <c r="K72" s="74">
        <v>864020.81900000013</v>
      </c>
      <c r="L72" s="74">
        <v>5622640.8810000001</v>
      </c>
      <c r="M72" s="74">
        <v>1118090.054</v>
      </c>
      <c r="N72" s="74">
        <v>2218565.085</v>
      </c>
      <c r="O72" s="74">
        <v>1458195.14</v>
      </c>
      <c r="P72" s="74">
        <v>1579588.213</v>
      </c>
      <c r="Q72" s="74">
        <v>2506219.2790000001</v>
      </c>
      <c r="R72" s="74">
        <v>1659245.426</v>
      </c>
      <c r="S72" s="121">
        <f t="shared" si="18"/>
        <v>58667368.735999994</v>
      </c>
      <c r="T72" s="87">
        <f t="shared" si="17"/>
        <v>0.11822667529826925</v>
      </c>
      <c r="U72" s="131">
        <f t="shared" si="2"/>
        <v>5.9748577846976181E-2</v>
      </c>
      <c r="V72" s="94">
        <f t="shared" si="3"/>
        <v>0.29169048373416384</v>
      </c>
      <c r="W72" s="97">
        <f t="shared" si="4"/>
        <v>6.1553960711587807E-2</v>
      </c>
      <c r="X72" s="94">
        <f t="shared" si="5"/>
        <v>0.17851486277748663</v>
      </c>
      <c r="Y72" s="91">
        <f t="shared" si="6"/>
        <v>-3.8349706092042912E-2</v>
      </c>
      <c r="Z72" s="97">
        <f t="shared" si="7"/>
        <v>7.5678638090622252E-2</v>
      </c>
      <c r="AA72" s="97">
        <f t="shared" si="8"/>
        <v>8.4678694576315161E-2</v>
      </c>
      <c r="AB72" s="91">
        <f t="shared" si="9"/>
        <v>-9.4435144188987907E-3</v>
      </c>
      <c r="AC72" s="94">
        <f t="shared" si="10"/>
        <v>0.24320614945175456</v>
      </c>
      <c r="AD72" s="97">
        <f t="shared" si="11"/>
        <v>4.7918929398783838E-2</v>
      </c>
      <c r="AE72" s="97">
        <f t="shared" si="12"/>
        <v>7.3606886278881012E-2</v>
      </c>
      <c r="AF72" s="97">
        <f t="shared" si="13"/>
        <v>1.6544664008755205E-3</v>
      </c>
      <c r="AG72" s="94">
        <f t="shared" si="14"/>
        <v>0.83450426664209831</v>
      </c>
      <c r="AH72" s="94">
        <f t="shared" si="15"/>
        <v>0.19032814432874701</v>
      </c>
      <c r="AI72" s="97">
        <f t="shared" si="16"/>
        <v>7.2880635578503883E-2</v>
      </c>
    </row>
    <row r="73" spans="1:35" s="84" customFormat="1" x14ac:dyDescent="0.35">
      <c r="A73" s="84">
        <v>2020</v>
      </c>
      <c r="B73" s="84">
        <v>7</v>
      </c>
      <c r="C73" s="84" t="s">
        <v>43</v>
      </c>
      <c r="D73" s="102">
        <v>131928.67199999999</v>
      </c>
      <c r="E73" s="102">
        <v>540586.54800000007</v>
      </c>
      <c r="F73" s="102">
        <v>89387.796999999991</v>
      </c>
      <c r="G73" s="102">
        <v>116175.83100000001</v>
      </c>
      <c r="H73" s="102">
        <v>20068.54</v>
      </c>
      <c r="I73" s="102">
        <v>45848.433999999994</v>
      </c>
      <c r="J73" s="102">
        <v>36266.019999999997</v>
      </c>
      <c r="K73" s="102">
        <v>23514.964</v>
      </c>
      <c r="L73" s="102">
        <v>91575.107999999993</v>
      </c>
      <c r="M73" s="102">
        <v>32856.080000000002</v>
      </c>
      <c r="N73" s="102">
        <v>28102.071</v>
      </c>
      <c r="O73" s="102">
        <v>64738.959999999992</v>
      </c>
      <c r="P73" s="102">
        <v>43499.679999999993</v>
      </c>
      <c r="Q73" s="102">
        <v>88596.5</v>
      </c>
      <c r="R73" s="102">
        <v>41869.038</v>
      </c>
      <c r="S73" s="122">
        <f t="shared" si="18"/>
        <v>1395014.243</v>
      </c>
      <c r="T73" s="128">
        <f t="shared" si="17"/>
        <v>0.19011894934027573</v>
      </c>
      <c r="U73" s="132">
        <f t="shared" si="2"/>
        <v>-0.27450146976384471</v>
      </c>
      <c r="V73" s="95">
        <f t="shared" si="3"/>
        <v>16.897775137961311</v>
      </c>
      <c r="W73" s="89">
        <f t="shared" si="4"/>
        <v>-0.12152935101835938</v>
      </c>
      <c r="X73" s="89">
        <f t="shared" si="5"/>
        <v>-0.20221213815506212</v>
      </c>
      <c r="Y73" s="89">
        <f t="shared" si="6"/>
        <v>-0.38802664945982646</v>
      </c>
      <c r="Z73" s="89">
        <f t="shared" si="7"/>
        <v>-0.2948290051889132</v>
      </c>
      <c r="AA73" s="89">
        <f t="shared" si="8"/>
        <v>-0.40592083612017682</v>
      </c>
      <c r="AB73" s="92">
        <f t="shared" si="9"/>
        <v>-2.9297229106844735E-2</v>
      </c>
      <c r="AC73" s="101">
        <f t="shared" si="10"/>
        <v>-0.24928098295502998</v>
      </c>
      <c r="AD73" s="92">
        <f t="shared" si="11"/>
        <v>-6.803318492699939E-2</v>
      </c>
      <c r="AE73" s="89">
        <f t="shared" si="12"/>
        <v>-0.59794749438169459</v>
      </c>
      <c r="AF73" s="89">
        <f t="shared" si="13"/>
        <v>-0.19038339101246093</v>
      </c>
      <c r="AG73" s="92">
        <f t="shared" si="14"/>
        <v>-1.1601161093154566E-2</v>
      </c>
      <c r="AH73" s="89">
        <f t="shared" si="15"/>
        <v>-0.1894477295268685</v>
      </c>
      <c r="AI73" s="89">
        <f t="shared" si="16"/>
        <v>-0.39535575762494546</v>
      </c>
    </row>
    <row r="74" spans="1:35" x14ac:dyDescent="0.35">
      <c r="A74">
        <v>2020</v>
      </c>
      <c r="B74">
        <v>8</v>
      </c>
      <c r="C74" t="s">
        <v>40</v>
      </c>
      <c r="D74" s="74">
        <v>7408944.8399999999</v>
      </c>
      <c r="E74" s="74">
        <v>989279.64099999995</v>
      </c>
      <c r="F74" s="74">
        <v>357437.12</v>
      </c>
      <c r="G74" s="74">
        <v>1584302.834</v>
      </c>
      <c r="H74" s="74">
        <v>81554.789999999994</v>
      </c>
      <c r="I74" s="74">
        <v>378834.01</v>
      </c>
      <c r="J74" s="74">
        <v>642354.071</v>
      </c>
      <c r="K74" s="74">
        <v>233267.09</v>
      </c>
      <c r="L74" s="74">
        <v>1092025.3</v>
      </c>
      <c r="M74" s="74">
        <v>213753.95</v>
      </c>
      <c r="N74" s="74">
        <v>322180.83</v>
      </c>
      <c r="O74" s="74">
        <v>421624.05</v>
      </c>
      <c r="P74" s="74">
        <v>179058.28</v>
      </c>
      <c r="Q74" s="74">
        <v>491332.03</v>
      </c>
      <c r="R74" s="74">
        <v>315769.89199999999</v>
      </c>
      <c r="S74" s="121">
        <f t="shared" si="18"/>
        <v>14711718.728</v>
      </c>
      <c r="T74" s="87">
        <f t="shared" si="17"/>
        <v>-0.10001244119556707</v>
      </c>
      <c r="U74" s="129">
        <f t="shared" si="2"/>
        <v>-0.13546374203156863</v>
      </c>
      <c r="V74" s="94">
        <f t="shared" si="3"/>
        <v>0.1867480769649017</v>
      </c>
      <c r="W74" s="88">
        <f t="shared" si="4"/>
        <v>-0.12602080084319722</v>
      </c>
      <c r="X74" s="93">
        <f t="shared" si="5"/>
        <v>-6.9406156254644302E-2</v>
      </c>
      <c r="Y74" s="104">
        <f t="shared" si="6"/>
        <v>-0.15987742244723069</v>
      </c>
      <c r="Z74" s="93">
        <f t="shared" si="7"/>
        <v>-9.2935543220937555E-2</v>
      </c>
      <c r="AA74" s="104">
        <f t="shared" si="8"/>
        <v>-0.12414537084889843</v>
      </c>
      <c r="AB74" s="88">
        <f t="shared" si="9"/>
        <v>-0.25940762792672889</v>
      </c>
      <c r="AC74" s="93">
        <f t="shared" si="10"/>
        <v>-3.4260615042878362E-2</v>
      </c>
      <c r="AD74" s="93">
        <f t="shared" si="11"/>
        <v>-8.5669988341907644E-4</v>
      </c>
      <c r="AE74" s="88">
        <f t="shared" si="12"/>
        <v>-0.2716498352456187</v>
      </c>
      <c r="AF74" s="93">
        <f t="shared" si="13"/>
        <v>-7.7595802215179588E-2</v>
      </c>
      <c r="AG74" s="99">
        <f t="shared" si="14"/>
        <v>6.5952849617706422E-2</v>
      </c>
      <c r="AH74" s="93">
        <f t="shared" si="15"/>
        <v>-7.4003360019760378E-2</v>
      </c>
      <c r="AI74" s="93">
        <f t="shared" si="16"/>
        <v>-3.0990717736708695E-2</v>
      </c>
    </row>
    <row r="75" spans="1:35" x14ac:dyDescent="0.35">
      <c r="A75">
        <v>2020</v>
      </c>
      <c r="B75">
        <v>8</v>
      </c>
      <c r="C75" t="s">
        <v>41</v>
      </c>
      <c r="D75" s="103">
        <v>5692502.4859999996</v>
      </c>
      <c r="E75" s="103">
        <v>588869.86</v>
      </c>
      <c r="F75" s="103">
        <v>450866.21</v>
      </c>
      <c r="G75" s="103">
        <v>1706321.1980000001</v>
      </c>
      <c r="H75" s="103">
        <v>180708.05</v>
      </c>
      <c r="I75" s="103">
        <v>465473.68</v>
      </c>
      <c r="J75" s="103">
        <v>713972.11</v>
      </c>
      <c r="K75" s="103">
        <v>347083.97</v>
      </c>
      <c r="L75" s="103">
        <v>1214509.2379999999</v>
      </c>
      <c r="M75" s="103">
        <v>272964.59999999998</v>
      </c>
      <c r="N75" s="103">
        <v>498519.78</v>
      </c>
      <c r="O75" s="103">
        <v>451914.08</v>
      </c>
      <c r="P75" s="103">
        <v>281952.94099999999</v>
      </c>
      <c r="Q75" s="103">
        <v>558663.06000000006</v>
      </c>
      <c r="R75" s="103">
        <v>362870.60499999998</v>
      </c>
      <c r="S75" s="121">
        <f t="shared" si="18"/>
        <v>13787191.868000001</v>
      </c>
      <c r="T75" s="87">
        <f t="shared" si="17"/>
        <v>0.19948939124949217</v>
      </c>
      <c r="U75" s="130">
        <f t="shared" si="2"/>
        <v>0.21979263572819052</v>
      </c>
      <c r="V75" s="94">
        <f t="shared" si="3"/>
        <v>0.27630729903080642</v>
      </c>
      <c r="W75" s="94">
        <f t="shared" si="4"/>
        <v>0.18813337110136086</v>
      </c>
      <c r="X75" s="94">
        <f t="shared" si="5"/>
        <v>0.18556859731204089</v>
      </c>
      <c r="Y75" s="94">
        <f t="shared" si="6"/>
        <v>0.33483842526515706</v>
      </c>
      <c r="Z75" s="94">
        <f t="shared" si="7"/>
        <v>0.21569405338423575</v>
      </c>
      <c r="AA75" s="94">
        <f t="shared" si="8"/>
        <v>0.21834744916797</v>
      </c>
      <c r="AB75" s="94">
        <f t="shared" si="9"/>
        <v>0.48180645287992196</v>
      </c>
      <c r="AC75" s="94">
        <f t="shared" si="10"/>
        <v>0.17842322040211234</v>
      </c>
      <c r="AD75" s="94">
        <f t="shared" si="11"/>
        <v>0.15325575267238301</v>
      </c>
      <c r="AE75" s="94">
        <f t="shared" si="12"/>
        <v>0.15985191709982005</v>
      </c>
      <c r="AF75" s="97">
        <f t="shared" si="13"/>
        <v>4.7892748469565483E-2</v>
      </c>
      <c r="AG75" s="94">
        <f t="shared" si="14"/>
        <v>0.30215632899104095</v>
      </c>
      <c r="AH75" s="97">
        <f t="shared" si="15"/>
        <v>6.564365995185395E-2</v>
      </c>
      <c r="AI75" s="97">
        <f t="shared" si="16"/>
        <v>6.8334631395872591E-2</v>
      </c>
    </row>
    <row r="76" spans="1:35" x14ac:dyDescent="0.35">
      <c r="A76" s="81">
        <v>2020</v>
      </c>
      <c r="B76" s="81">
        <v>8</v>
      </c>
      <c r="C76" s="81" t="s">
        <v>42</v>
      </c>
      <c r="D76" s="83">
        <v>22405096.629999999</v>
      </c>
      <c r="E76" s="83">
        <v>3175722.7949999999</v>
      </c>
      <c r="F76" s="83">
        <v>2525031.66</v>
      </c>
      <c r="G76" s="83">
        <v>7276473.1359999999</v>
      </c>
      <c r="H76" s="83">
        <v>431240.54399999999</v>
      </c>
      <c r="I76" s="83">
        <v>2697795.53</v>
      </c>
      <c r="J76" s="83">
        <v>3561745.87</v>
      </c>
      <c r="K76" s="83">
        <v>846579.94</v>
      </c>
      <c r="L76" s="83">
        <v>5589175.9500000002</v>
      </c>
      <c r="M76" s="83">
        <v>1201049</v>
      </c>
      <c r="N76" s="83">
        <v>2263493.7859999998</v>
      </c>
      <c r="O76" s="83">
        <v>1402126.63</v>
      </c>
      <c r="P76" s="83">
        <v>1858124.321</v>
      </c>
      <c r="Q76" s="83">
        <v>2471938.7570000002</v>
      </c>
      <c r="R76" s="83">
        <v>1734114.159</v>
      </c>
      <c r="S76" s="121">
        <f t="shared" si="18"/>
        <v>59439708.708000004</v>
      </c>
      <c r="T76" s="87">
        <f t="shared" si="17"/>
        <v>0.12673619357469712</v>
      </c>
      <c r="U76" s="131">
        <f t="shared" si="2"/>
        <v>7.3389611673689181E-2</v>
      </c>
      <c r="V76" s="94">
        <f t="shared" si="3"/>
        <v>0.26878071535873871</v>
      </c>
      <c r="W76" s="97">
        <f t="shared" si="4"/>
        <v>6.6790366605792295E-2</v>
      </c>
      <c r="X76" s="94">
        <f t="shared" si="5"/>
        <v>0.13967309879247902</v>
      </c>
      <c r="Y76" s="91">
        <f t="shared" si="6"/>
        <v>-1.931338014716566E-2</v>
      </c>
      <c r="Z76" s="94">
        <f t="shared" si="7"/>
        <v>0.11695657702595708</v>
      </c>
      <c r="AA76" s="97">
        <f t="shared" si="8"/>
        <v>3.0828989944903018E-2</v>
      </c>
      <c r="AB76" s="91">
        <f t="shared" si="9"/>
        <v>-2.7063510827773918E-3</v>
      </c>
      <c r="AC76" s="94">
        <f t="shared" si="10"/>
        <v>0.29690792542005751</v>
      </c>
      <c r="AD76" s="97">
        <f t="shared" si="11"/>
        <v>9.4961717789006084E-2</v>
      </c>
      <c r="AE76" s="97">
        <f t="shared" si="12"/>
        <v>8.3897827770369915E-2</v>
      </c>
      <c r="AF76" s="97">
        <f t="shared" si="13"/>
        <v>3.837932927212595E-2</v>
      </c>
      <c r="AG76" s="94">
        <f t="shared" si="14"/>
        <v>1.1753709842300366</v>
      </c>
      <c r="AH76" s="94">
        <f t="shared" si="15"/>
        <v>0.11308930578178122</v>
      </c>
      <c r="AI76" s="94">
        <f t="shared" si="16"/>
        <v>0.12106202799583388</v>
      </c>
    </row>
    <row r="77" spans="1:35" x14ac:dyDescent="0.35">
      <c r="A77" s="84">
        <v>2020</v>
      </c>
      <c r="B77" s="84">
        <v>8</v>
      </c>
      <c r="C77" s="84" t="s">
        <v>43</v>
      </c>
      <c r="D77" s="102">
        <v>115765.20699999999</v>
      </c>
      <c r="E77" s="102">
        <v>508697.397</v>
      </c>
      <c r="F77" s="102">
        <v>182160.65900000001</v>
      </c>
      <c r="G77" s="102">
        <v>179015.609</v>
      </c>
      <c r="H77" s="102">
        <v>19226.66</v>
      </c>
      <c r="I77" s="102">
        <v>56583.305999999997</v>
      </c>
      <c r="J77" s="102">
        <v>56149.08</v>
      </c>
      <c r="K77" s="102">
        <v>24998.898000000001</v>
      </c>
      <c r="L77" s="102">
        <v>85918.331999999995</v>
      </c>
      <c r="M77" s="102">
        <v>39636.089999999997</v>
      </c>
      <c r="N77" s="102">
        <v>25035.333999999999</v>
      </c>
      <c r="O77" s="102">
        <v>62631.64</v>
      </c>
      <c r="P77" s="102">
        <v>50305.32</v>
      </c>
      <c r="Q77" s="102">
        <v>135247.17600000001</v>
      </c>
      <c r="R77" s="102">
        <v>40881.987000000001</v>
      </c>
      <c r="S77" s="122">
        <f t="shared" si="18"/>
        <v>1582252.6950000001</v>
      </c>
      <c r="T77" s="128">
        <f t="shared" si="17"/>
        <v>0.16188790274410092</v>
      </c>
      <c r="U77" s="132">
        <f t="shared" si="2"/>
        <v>-0.29303344993441194</v>
      </c>
      <c r="V77" s="95">
        <f t="shared" si="3"/>
        <v>22.557120033564555</v>
      </c>
      <c r="W77" s="91">
        <f t="shared" si="4"/>
        <v>-4.329213979312585E-2</v>
      </c>
      <c r="X77" s="89">
        <f t="shared" si="5"/>
        <v>-0.15763342264306968</v>
      </c>
      <c r="Y77" s="89">
        <f t="shared" si="6"/>
        <v>-0.12566348340154621</v>
      </c>
      <c r="Z77" s="89">
        <f t="shared" si="7"/>
        <v>-0.20522501015533301</v>
      </c>
      <c r="AA77" s="89">
        <f t="shared" si="8"/>
        <v>-0.19798978523628541</v>
      </c>
      <c r="AB77" s="101">
        <f t="shared" si="9"/>
        <v>-0.16082638746689315</v>
      </c>
      <c r="AC77" s="101">
        <f t="shared" si="10"/>
        <v>-0.31356492977326111</v>
      </c>
      <c r="AD77" s="101">
        <f t="shared" si="11"/>
        <v>-0.1932921445688186</v>
      </c>
      <c r="AE77" s="89">
        <f t="shared" si="12"/>
        <v>-0.7200701386302415</v>
      </c>
      <c r="AF77" s="89">
        <f t="shared" si="13"/>
        <v>-0.15676253220960257</v>
      </c>
      <c r="AG77" s="98">
        <f t="shared" si="14"/>
        <v>6.3080641360528933E-3</v>
      </c>
      <c r="AH77" s="105">
        <f t="shared" si="15"/>
        <v>5.1330370735201969E-2</v>
      </c>
      <c r="AI77" s="89">
        <f t="shared" si="16"/>
        <v>-0.36027485875639909</v>
      </c>
    </row>
    <row r="78" spans="1:35" x14ac:dyDescent="0.35">
      <c r="A78" s="81">
        <v>2020</v>
      </c>
      <c r="B78" s="81">
        <v>9</v>
      </c>
      <c r="C78" s="81" t="s">
        <v>40</v>
      </c>
      <c r="D78" s="83">
        <v>6918047.0839999989</v>
      </c>
      <c r="E78" s="83">
        <v>842436.90600000008</v>
      </c>
      <c r="F78" s="83">
        <v>287767.01399999997</v>
      </c>
      <c r="G78" s="83">
        <v>1393264.5660000003</v>
      </c>
      <c r="H78" s="83">
        <v>50445.56</v>
      </c>
      <c r="I78" s="83">
        <v>307720.19</v>
      </c>
      <c r="J78" s="83">
        <v>524597.58299999998</v>
      </c>
      <c r="K78" s="83">
        <v>158784.29999999999</v>
      </c>
      <c r="L78" s="83">
        <v>762497.43899999978</v>
      </c>
      <c r="M78" s="83">
        <v>166332.65000000002</v>
      </c>
      <c r="N78" s="83">
        <v>290424.23999999987</v>
      </c>
      <c r="O78" s="83">
        <v>299369.93</v>
      </c>
      <c r="P78" s="83">
        <v>143194.35</v>
      </c>
      <c r="Q78" s="83">
        <v>409848.02899999998</v>
      </c>
      <c r="R78" s="83">
        <v>243950.97</v>
      </c>
      <c r="S78" s="121">
        <f t="shared" ref="S78:S101" si="19">SUM(D78:R78)</f>
        <v>12798680.810999999</v>
      </c>
      <c r="T78" s="87">
        <f t="shared" si="17"/>
        <v>-9.1730017925228391E-2</v>
      </c>
      <c r="U78" s="129">
        <f t="shared" si="2"/>
        <v>-0.10698906200583136</v>
      </c>
      <c r="V78" s="94">
        <f t="shared" si="3"/>
        <v>0.17806272296681613</v>
      </c>
      <c r="W78" s="88">
        <f t="shared" si="4"/>
        <v>-0.10954249745333389</v>
      </c>
      <c r="X78" s="93">
        <f t="shared" si="5"/>
        <v>-8.3984904676123073E-2</v>
      </c>
      <c r="Y78" s="88">
        <f t="shared" si="6"/>
        <v>-0.15380996002175973</v>
      </c>
      <c r="Z78" s="93">
        <f t="shared" si="7"/>
        <v>-8.992078127880776E-2</v>
      </c>
      <c r="AA78" s="88">
        <f t="shared" si="8"/>
        <v>-0.12678722851026525</v>
      </c>
      <c r="AB78" s="88">
        <f t="shared" si="9"/>
        <v>-0.311697756541371</v>
      </c>
      <c r="AC78" s="88">
        <f t="shared" si="10"/>
        <v>-0.11790531435432494</v>
      </c>
      <c r="AD78" s="93">
        <f t="shared" si="11"/>
        <v>-3.5380214666092979E-2</v>
      </c>
      <c r="AE78" s="88">
        <f t="shared" si="12"/>
        <v>-0.20049028098659227</v>
      </c>
      <c r="AF78" s="93">
        <f t="shared" si="13"/>
        <v>-8.3703492784021782E-2</v>
      </c>
      <c r="AG78" s="97">
        <f t="shared" si="14"/>
        <v>8.5623765120580009E-2</v>
      </c>
      <c r="AH78" s="93">
        <f t="shared" si="15"/>
        <v>-6.8674737206401715E-2</v>
      </c>
      <c r="AI78" s="93">
        <f t="shared" si="16"/>
        <v>-5.125726094490668E-2</v>
      </c>
    </row>
    <row r="79" spans="1:35" x14ac:dyDescent="0.35">
      <c r="A79" s="81">
        <v>2020</v>
      </c>
      <c r="B79" s="81">
        <v>9</v>
      </c>
      <c r="C79" s="81" t="s">
        <v>41</v>
      </c>
      <c r="D79" s="83">
        <v>5220119.8499999996</v>
      </c>
      <c r="E79" s="83">
        <v>517032.78999999992</v>
      </c>
      <c r="F79" s="83">
        <v>344856.55700000003</v>
      </c>
      <c r="G79" s="83">
        <v>1641523.1909999996</v>
      </c>
      <c r="H79" s="83">
        <v>116181.02200000001</v>
      </c>
      <c r="I79" s="83">
        <v>378495.73999999993</v>
      </c>
      <c r="J79" s="83">
        <v>601179.31999999995</v>
      </c>
      <c r="K79" s="83">
        <v>251046.52499999997</v>
      </c>
      <c r="L79" s="83">
        <v>955906.33399999992</v>
      </c>
      <c r="M79" s="83">
        <v>240280.65</v>
      </c>
      <c r="N79" s="83">
        <v>392486.94</v>
      </c>
      <c r="O79" s="83">
        <v>337243.27999999997</v>
      </c>
      <c r="P79" s="83">
        <v>227284.92299999998</v>
      </c>
      <c r="Q79" s="83">
        <v>456745.18999999983</v>
      </c>
      <c r="R79" s="83">
        <v>291184.34999999992</v>
      </c>
      <c r="S79" s="121">
        <f t="shared" si="19"/>
        <v>11971566.661999999</v>
      </c>
      <c r="T79" s="87">
        <f t="shared" si="17"/>
        <v>0.19602899982574606</v>
      </c>
      <c r="U79" s="130">
        <f t="shared" si="2"/>
        <v>0.20668377476896205</v>
      </c>
      <c r="V79" s="94">
        <f t="shared" si="3"/>
        <v>0.27702124761904345</v>
      </c>
      <c r="W79" s="94">
        <f t="shared" si="4"/>
        <v>0.10460440715485619</v>
      </c>
      <c r="X79" s="94">
        <f t="shared" si="5"/>
        <v>0.29585451694636378</v>
      </c>
      <c r="Y79" s="94">
        <f t="shared" si="6"/>
        <v>0.27048454594574345</v>
      </c>
      <c r="Z79" s="94">
        <f t="shared" si="7"/>
        <v>0.16596480545681369</v>
      </c>
      <c r="AA79" s="94">
        <f t="shared" si="8"/>
        <v>0.19357282207110393</v>
      </c>
      <c r="AB79" s="94">
        <f t="shared" si="9"/>
        <v>0.35450365615838542</v>
      </c>
      <c r="AC79" s="94">
        <f t="shared" si="10"/>
        <v>0.1378178804508543</v>
      </c>
      <c r="AD79" s="94">
        <f t="shared" si="11"/>
        <v>0.24273050136913055</v>
      </c>
      <c r="AE79" s="97">
        <f t="shared" si="12"/>
        <v>7.5874363407256507E-2</v>
      </c>
      <c r="AF79" s="97">
        <f t="shared" si="13"/>
        <v>5.2744535499253065E-2</v>
      </c>
      <c r="AG79" s="94">
        <f t="shared" si="14"/>
        <v>0.35011276832820926</v>
      </c>
      <c r="AH79" s="97">
        <f t="shared" si="15"/>
        <v>3.9379009388438746E-2</v>
      </c>
      <c r="AI79" s="97">
        <f t="shared" si="16"/>
        <v>8.6100994469911818E-2</v>
      </c>
    </row>
    <row r="80" spans="1:35" x14ac:dyDescent="0.35">
      <c r="A80" s="81">
        <v>2020</v>
      </c>
      <c r="B80" s="81">
        <v>9</v>
      </c>
      <c r="C80" s="81" t="s">
        <v>42</v>
      </c>
      <c r="D80" s="83">
        <v>22532462.375999995</v>
      </c>
      <c r="E80" s="83">
        <v>3158699.22</v>
      </c>
      <c r="F80" s="83">
        <v>2495803.3600000003</v>
      </c>
      <c r="G80" s="83">
        <v>7375707.8589999983</v>
      </c>
      <c r="H80" s="83">
        <v>386819.87999999995</v>
      </c>
      <c r="I80" s="83">
        <v>2727581.6699999995</v>
      </c>
      <c r="J80" s="83">
        <v>3535296.3899999997</v>
      </c>
      <c r="K80" s="83">
        <v>773389.8</v>
      </c>
      <c r="L80" s="83">
        <v>5086325.7670000009</v>
      </c>
      <c r="M80" s="83">
        <v>1166865.78</v>
      </c>
      <c r="N80" s="83">
        <v>2152052.1199999996</v>
      </c>
      <c r="O80" s="83">
        <v>1270395.0299999998</v>
      </c>
      <c r="P80" s="83">
        <v>1715056.5670000003</v>
      </c>
      <c r="Q80" s="83">
        <v>2361948.2939999998</v>
      </c>
      <c r="R80" s="83">
        <v>1788778.2969999998</v>
      </c>
      <c r="S80" s="121">
        <f>SUM(D80:R80)</f>
        <v>58527182.409999996</v>
      </c>
      <c r="T80" s="87">
        <f t="shared" si="17"/>
        <v>0.1671396545849162</v>
      </c>
      <c r="U80" s="130">
        <f t="shared" si="2"/>
        <v>0.11428266008184274</v>
      </c>
      <c r="V80" s="94">
        <f t="shared" si="3"/>
        <v>0.34295054295890348</v>
      </c>
      <c r="W80" s="94">
        <f t="shared" si="4"/>
        <v>0.1638053878092256</v>
      </c>
      <c r="X80" s="94">
        <f t="shared" si="5"/>
        <v>0.1949688792002422</v>
      </c>
      <c r="Y80" s="94">
        <f t="shared" si="6"/>
        <v>0.10533738218067668</v>
      </c>
      <c r="Z80" s="94">
        <f t="shared" si="7"/>
        <v>0.170925027844536</v>
      </c>
      <c r="AA80" s="97">
        <f t="shared" si="8"/>
        <v>7.7732192833626756E-2</v>
      </c>
      <c r="AB80" s="97">
        <f t="shared" si="9"/>
        <v>3.1837021394383491E-2</v>
      </c>
      <c r="AC80" s="94">
        <f t="shared" si="10"/>
        <v>0.28013574725968282</v>
      </c>
      <c r="AD80" s="94">
        <f t="shared" si="11"/>
        <v>0.13373388117665774</v>
      </c>
      <c r="AE80" s="94">
        <f t="shared" si="12"/>
        <v>0.10323183425905658</v>
      </c>
      <c r="AF80" s="97">
        <f t="shared" si="13"/>
        <v>5.1155740080371714E-2</v>
      </c>
      <c r="AG80" s="94">
        <f t="shared" si="14"/>
        <v>1.2074897063258998</v>
      </c>
      <c r="AH80" s="94">
        <f t="shared" si="15"/>
        <v>0.13392247064090657</v>
      </c>
      <c r="AI80" s="94">
        <f t="shared" si="16"/>
        <v>0.17329853725455302</v>
      </c>
    </row>
    <row r="81" spans="1:35" x14ac:dyDescent="0.35">
      <c r="A81" s="84">
        <v>2020</v>
      </c>
      <c r="B81" s="84">
        <v>9</v>
      </c>
      <c r="C81" s="84" t="s">
        <v>43</v>
      </c>
      <c r="D81" s="102">
        <v>111607.39200000004</v>
      </c>
      <c r="E81" s="102">
        <v>654500.97600000002</v>
      </c>
      <c r="F81" s="102">
        <v>155830.99500000002</v>
      </c>
      <c r="G81" s="102">
        <v>167282.78799999997</v>
      </c>
      <c r="H81" s="102">
        <v>18702.32</v>
      </c>
      <c r="I81" s="102">
        <v>61852.197000000007</v>
      </c>
      <c r="J81" s="102">
        <v>116699.62299999999</v>
      </c>
      <c r="K81" s="102">
        <v>17370.302</v>
      </c>
      <c r="L81" s="102">
        <v>80965.915000000008</v>
      </c>
      <c r="M81" s="102">
        <v>34410.740000000005</v>
      </c>
      <c r="N81" s="102">
        <v>23840.598000000002</v>
      </c>
      <c r="O81" s="102">
        <v>72976.680000000008</v>
      </c>
      <c r="P81" s="102">
        <v>54877.950000000004</v>
      </c>
      <c r="Q81" s="102">
        <v>87852.168000000005</v>
      </c>
      <c r="R81" s="102">
        <v>27355.026000000002</v>
      </c>
      <c r="S81" s="122">
        <f t="shared" si="19"/>
        <v>1686125.67</v>
      </c>
      <c r="T81" s="128">
        <f t="shared" si="17"/>
        <v>0.60488540772948873</v>
      </c>
      <c r="U81" s="132">
        <f t="shared" si="2"/>
        <v>-0.26092190706867435</v>
      </c>
      <c r="V81" s="95">
        <f t="shared" si="3"/>
        <v>43.531116011378721</v>
      </c>
      <c r="W81" s="95">
        <f t="shared" si="4"/>
        <v>0.27924391363553824</v>
      </c>
      <c r="X81" s="98">
        <f t="shared" si="5"/>
        <v>2.5853669515170097E-2</v>
      </c>
      <c r="Y81" s="95">
        <f t="shared" si="6"/>
        <v>0.21678855814129006</v>
      </c>
      <c r="Z81" s="92">
        <f t="shared" si="7"/>
        <v>-3.7637882455337945E-2</v>
      </c>
      <c r="AA81" s="95">
        <f t="shared" si="8"/>
        <v>0.95979934747035589</v>
      </c>
      <c r="AB81" s="92">
        <f t="shared" si="9"/>
        <v>-6.902734074989969E-2</v>
      </c>
      <c r="AC81" s="89">
        <f t="shared" si="10"/>
        <v>-0.14255101665835157</v>
      </c>
      <c r="AD81" s="89">
        <f t="shared" si="11"/>
        <v>-0.12345448811709026</v>
      </c>
      <c r="AE81" s="89">
        <f t="shared" si="12"/>
        <v>-0.63863487440679023</v>
      </c>
      <c r="AF81" s="95">
        <f t="shared" si="13"/>
        <v>0.14707370511759943</v>
      </c>
      <c r="AG81" s="95">
        <f t="shared" si="14"/>
        <v>0.49001492514214462</v>
      </c>
      <c r="AH81" s="92">
        <f t="shared" si="15"/>
        <v>-8.7718333418311367E-2</v>
      </c>
      <c r="AI81" s="89">
        <f t="shared" si="16"/>
        <v>-0.40245013778256888</v>
      </c>
    </row>
    <row r="82" spans="1:35" x14ac:dyDescent="0.35">
      <c r="A82" s="81">
        <v>2020</v>
      </c>
      <c r="B82" s="81">
        <v>10</v>
      </c>
      <c r="C82" s="81" t="s">
        <v>40</v>
      </c>
      <c r="D82" s="83">
        <v>6775815.2039999943</v>
      </c>
      <c r="E82" s="83">
        <v>816322.47300000023</v>
      </c>
      <c r="F82" s="83">
        <v>275286.80999999994</v>
      </c>
      <c r="G82" s="83">
        <v>1390099.4750000003</v>
      </c>
      <c r="H82" s="83">
        <v>47070.84</v>
      </c>
      <c r="I82" s="83">
        <v>296075.63000000006</v>
      </c>
      <c r="J82" s="83">
        <v>501803.32000000012</v>
      </c>
      <c r="K82" s="83">
        <v>151867.13999999998</v>
      </c>
      <c r="L82" s="83">
        <v>727837.25199999998</v>
      </c>
      <c r="M82" s="83">
        <v>150995.52199999997</v>
      </c>
      <c r="N82" s="83">
        <v>285456.29000000004</v>
      </c>
      <c r="O82" s="83">
        <v>287081.28000000009</v>
      </c>
      <c r="P82" s="83">
        <v>132040.01</v>
      </c>
      <c r="Q82" s="83">
        <v>407134.06499999994</v>
      </c>
      <c r="R82" s="83">
        <v>242884.11</v>
      </c>
      <c r="S82" s="121">
        <f t="shared" si="19"/>
        <v>12487769.420999995</v>
      </c>
      <c r="T82" s="87">
        <f t="shared" si="17"/>
        <v>-0.10186931711305891</v>
      </c>
      <c r="U82" s="135">
        <f t="shared" ref="U82:U85" si="20">D82/D34-1</f>
        <v>-0.12713862116348573</v>
      </c>
      <c r="V82" s="124">
        <f t="shared" ref="V82:V85" si="21">E82/E34-1</f>
        <v>0.16091351893150696</v>
      </c>
      <c r="W82" s="123">
        <f t="shared" ref="W82:W85" si="22">F82/F34-1</f>
        <v>-6.2859091441080261E-2</v>
      </c>
      <c r="X82" s="125">
        <f t="shared" ref="X82:X85" si="23">G82/G34-1</f>
        <v>-7.9225386024685318E-2</v>
      </c>
      <c r="Y82" s="123">
        <f t="shared" ref="Y82:Y85" si="24">H82/H34-1</f>
        <v>-0.14810046262730758</v>
      </c>
      <c r="Z82" s="125">
        <f t="shared" ref="Z82:Z85" si="25">I82/I34-1</f>
        <v>-9.2541588907487204E-2</v>
      </c>
      <c r="AA82" s="123">
        <f t="shared" ref="AA82:AA85" si="26">J82/J34-1</f>
        <v>-0.15588902372482838</v>
      </c>
      <c r="AB82" s="123">
        <f t="shared" ref="AB82:AB85" si="27">K82/K34-1</f>
        <v>-0.29743564501267072</v>
      </c>
      <c r="AC82" s="123">
        <f t="shared" ref="AC82:AC85" si="28">L82/L34-1</f>
        <v>-0.10642851508555196</v>
      </c>
      <c r="AD82" s="125">
        <f t="shared" ref="AD82:AD85" si="29">M82/M34-1</f>
        <v>-0.11466692136871648</v>
      </c>
      <c r="AE82" s="123">
        <f t="shared" ref="AE82:AE85" si="30">N82/N34-1</f>
        <v>-0.15744359527203577</v>
      </c>
      <c r="AF82" s="125">
        <f t="shared" ref="AF82:AF85" si="31">O82/O34-1</f>
        <v>-8.7954756556201108E-2</v>
      </c>
      <c r="AG82" s="124">
        <f t="shared" ref="AG82:AG85" si="32">P82/P34-1</f>
        <v>6.2414087204203383E-2</v>
      </c>
      <c r="AH82" s="125">
        <f t="shared" ref="AH82:AH85" si="33">Q82/Q34-1</f>
        <v>-6.1530780540289487E-2</v>
      </c>
      <c r="AI82" s="125">
        <f t="shared" ref="AI82:AI85" si="34">R82/R34-1</f>
        <v>-1.2154105744331622E-2</v>
      </c>
    </row>
    <row r="83" spans="1:35" x14ac:dyDescent="0.35">
      <c r="A83" s="81">
        <v>2020</v>
      </c>
      <c r="B83" s="81">
        <v>10</v>
      </c>
      <c r="C83" s="81" t="s">
        <v>41</v>
      </c>
      <c r="D83" s="83">
        <v>5191453.6510000043</v>
      </c>
      <c r="E83" s="83">
        <v>512634.54</v>
      </c>
      <c r="F83" s="83">
        <v>315670.32900000003</v>
      </c>
      <c r="G83" s="83">
        <v>1500729.9580000003</v>
      </c>
      <c r="H83" s="83">
        <v>104126.99</v>
      </c>
      <c r="I83" s="83">
        <v>359619.65999999992</v>
      </c>
      <c r="J83" s="83">
        <v>576276.70000000019</v>
      </c>
      <c r="K83" s="83">
        <v>240528.52000000002</v>
      </c>
      <c r="L83" s="83">
        <v>900635.68299999973</v>
      </c>
      <c r="M83" s="83">
        <v>211159.74</v>
      </c>
      <c r="N83" s="83">
        <v>347924.8</v>
      </c>
      <c r="O83" s="83">
        <v>340077.82</v>
      </c>
      <c r="P83" s="83">
        <v>198056.82199999996</v>
      </c>
      <c r="Q83" s="83">
        <v>440565.38199999987</v>
      </c>
      <c r="R83" s="83">
        <v>269851.94000000006</v>
      </c>
      <c r="S83" s="121">
        <f t="shared" si="19"/>
        <v>11509312.535000006</v>
      </c>
      <c r="T83" s="87">
        <f t="shared" si="17"/>
        <v>0.24182013231711741</v>
      </c>
      <c r="U83" s="136">
        <f t="shared" si="20"/>
        <v>0.27249520288433948</v>
      </c>
      <c r="V83" s="124">
        <f t="shared" si="21"/>
        <v>0.35461661000570355</v>
      </c>
      <c r="W83" s="124">
        <f t="shared" si="22"/>
        <v>0.18724406552533357</v>
      </c>
      <c r="X83" s="124">
        <f t="shared" si="23"/>
        <v>0.25596031154257393</v>
      </c>
      <c r="Y83" s="124">
        <f t="shared" si="24"/>
        <v>0.25436356585888209</v>
      </c>
      <c r="Z83" s="124">
        <f t="shared" si="25"/>
        <v>0.24385834417816343</v>
      </c>
      <c r="AA83" s="124">
        <f t="shared" si="26"/>
        <v>0.24773790996900669</v>
      </c>
      <c r="AB83" s="124">
        <f t="shared" si="27"/>
        <v>0.52335546359646967</v>
      </c>
      <c r="AC83" s="124">
        <f t="shared" si="28"/>
        <v>0.19403592081466403</v>
      </c>
      <c r="AD83" s="124">
        <f t="shared" si="29"/>
        <v>0.22961777625599078</v>
      </c>
      <c r="AE83" s="124">
        <f t="shared" si="30"/>
        <v>6.3872992832012976E-2</v>
      </c>
      <c r="AF83" s="124">
        <f t="shared" si="31"/>
        <v>0.11458855267480694</v>
      </c>
      <c r="AG83" s="124">
        <f t="shared" si="32"/>
        <v>0.28223513886927765</v>
      </c>
      <c r="AH83" s="124">
        <f t="shared" si="33"/>
        <v>7.2479486731258813E-2</v>
      </c>
      <c r="AI83" s="124">
        <f t="shared" si="34"/>
        <v>0.1539068971236861</v>
      </c>
    </row>
    <row r="84" spans="1:35" x14ac:dyDescent="0.35">
      <c r="A84" s="81">
        <v>2020</v>
      </c>
      <c r="B84" s="81">
        <v>10</v>
      </c>
      <c r="C84" s="81" t="s">
        <v>42</v>
      </c>
      <c r="D84" s="83">
        <v>22554947.206999991</v>
      </c>
      <c r="E84" s="83">
        <v>3113071.5159999994</v>
      </c>
      <c r="F84" s="83">
        <v>2339665.7350000008</v>
      </c>
      <c r="G84" s="83">
        <v>7358815.4130000016</v>
      </c>
      <c r="H84" s="83">
        <v>368632.88</v>
      </c>
      <c r="I84" s="83">
        <v>2615463.9399999995</v>
      </c>
      <c r="J84" s="83">
        <v>3567290.8299999996</v>
      </c>
      <c r="K84" s="83">
        <v>780365.52999999991</v>
      </c>
      <c r="L84" s="83">
        <v>5184701.0690000011</v>
      </c>
      <c r="M84" s="83">
        <v>1143752.06</v>
      </c>
      <c r="N84" s="83">
        <v>2099114.16</v>
      </c>
      <c r="O84" s="83">
        <v>1231175.1100000001</v>
      </c>
      <c r="P84" s="83">
        <v>1638637.08</v>
      </c>
      <c r="Q84" s="83">
        <v>2290337.3129999996</v>
      </c>
      <c r="R84" s="83">
        <v>1821789.3899999997</v>
      </c>
      <c r="S84" s="121">
        <f t="shared" si="19"/>
        <v>58107759.232999988</v>
      </c>
      <c r="T84" s="87">
        <f t="shared" si="17"/>
        <v>0.14956772318638278</v>
      </c>
      <c r="U84" s="136">
        <f t="shared" si="20"/>
        <v>8.3981729716476883E-2</v>
      </c>
      <c r="V84" s="124">
        <f t="shared" si="21"/>
        <v>0.26835047834476566</v>
      </c>
      <c r="W84" s="124">
        <f t="shared" si="22"/>
        <v>0.14246882549413309</v>
      </c>
      <c r="X84" s="124">
        <f t="shared" si="23"/>
        <v>0.16620463894530269</v>
      </c>
      <c r="Y84" s="124">
        <f t="shared" si="24"/>
        <v>9.5918830516910525E-2</v>
      </c>
      <c r="Z84" s="124">
        <f t="shared" si="25"/>
        <v>0.15449929099170689</v>
      </c>
      <c r="AA84" s="124">
        <f t="shared" si="26"/>
        <v>9.6652143240937294E-2</v>
      </c>
      <c r="AB84" s="124">
        <f t="shared" si="27"/>
        <v>9.0812746606522943E-2</v>
      </c>
      <c r="AC84" s="124">
        <f t="shared" si="28"/>
        <v>0.31574209890840432</v>
      </c>
      <c r="AD84" s="124">
        <f t="shared" si="29"/>
        <v>0.19208111452478538</v>
      </c>
      <c r="AE84" s="124">
        <f t="shared" si="30"/>
        <v>9.5134028506849155E-2</v>
      </c>
      <c r="AF84" s="124">
        <f t="shared" si="31"/>
        <v>3.0039105967549107E-2</v>
      </c>
      <c r="AG84" s="124">
        <f t="shared" si="32"/>
        <v>1.0943390323048514</v>
      </c>
      <c r="AH84" s="124">
        <f t="shared" si="33"/>
        <v>0.10671398120843478</v>
      </c>
      <c r="AI84" s="124">
        <f t="shared" si="34"/>
        <v>0.21974694770073167</v>
      </c>
    </row>
    <row r="85" spans="1:35" x14ac:dyDescent="0.35">
      <c r="A85" s="84">
        <v>2020</v>
      </c>
      <c r="B85" s="84">
        <v>10</v>
      </c>
      <c r="C85" s="84" t="s">
        <v>43</v>
      </c>
      <c r="D85" s="102">
        <v>103782.88200000003</v>
      </c>
      <c r="E85" s="102">
        <v>717155.52500000002</v>
      </c>
      <c r="F85" s="102">
        <v>79166.62</v>
      </c>
      <c r="G85" s="102">
        <v>114224.58600000002</v>
      </c>
      <c r="H85" s="102">
        <v>13871.18</v>
      </c>
      <c r="I85" s="102">
        <v>39044.396999999997</v>
      </c>
      <c r="J85" s="102">
        <v>82090.489000000016</v>
      </c>
      <c r="K85" s="102">
        <v>14800.499</v>
      </c>
      <c r="L85" s="102">
        <v>54761.223000000005</v>
      </c>
      <c r="M85" s="102">
        <v>27169.829999999998</v>
      </c>
      <c r="N85" s="102">
        <v>19698.642</v>
      </c>
      <c r="O85" s="102">
        <v>59481.990000000005</v>
      </c>
      <c r="P85" s="102">
        <v>41325.54</v>
      </c>
      <c r="Q85" s="102">
        <v>59494.697999999989</v>
      </c>
      <c r="R85" s="102">
        <v>30153.282999999999</v>
      </c>
      <c r="S85" s="122">
        <f t="shared" si="19"/>
        <v>1456221.3840000003</v>
      </c>
      <c r="T85" s="128">
        <f t="shared" si="17"/>
        <v>0.55139045402625464</v>
      </c>
      <c r="U85" s="137">
        <f t="shared" si="20"/>
        <v>-0.35145884899452962</v>
      </c>
      <c r="V85" s="127">
        <f t="shared" si="21"/>
        <v>46.088563440541094</v>
      </c>
      <c r="W85" s="127">
        <f t="shared" si="22"/>
        <v>-1.2419322927594956E-2</v>
      </c>
      <c r="X85" s="127">
        <f t="shared" si="23"/>
        <v>-0.22932005710170378</v>
      </c>
      <c r="Y85" s="127">
        <f t="shared" si="24"/>
        <v>0.29278719662394082</v>
      </c>
      <c r="Z85" s="127">
        <f t="shared" si="25"/>
        <v>-0.31490817574837504</v>
      </c>
      <c r="AA85" s="127">
        <f t="shared" si="26"/>
        <v>0.6929036434434972</v>
      </c>
      <c r="AB85" s="127">
        <f t="shared" si="27"/>
        <v>-0.28154242785812678</v>
      </c>
      <c r="AC85" s="126">
        <f t="shared" si="28"/>
        <v>-0.30725490072056028</v>
      </c>
      <c r="AD85" s="126">
        <f t="shared" si="29"/>
        <v>-0.29855835672132214</v>
      </c>
      <c r="AE85" s="126">
        <f t="shared" si="30"/>
        <v>-0.63016912761959687</v>
      </c>
      <c r="AF85" s="127">
        <f t="shared" si="31"/>
        <v>-1.2094134247730204E-2</v>
      </c>
      <c r="AG85" s="127">
        <f t="shared" si="32"/>
        <v>-8.5350045548014952E-3</v>
      </c>
      <c r="AH85" s="127">
        <f t="shared" si="33"/>
        <v>-0.24125209407578063</v>
      </c>
      <c r="AI85" s="126">
        <f t="shared" si="34"/>
        <v>-0.35655480830621844</v>
      </c>
    </row>
    <row r="86" spans="1:35" x14ac:dyDescent="0.35">
      <c r="A86" s="81">
        <v>2020</v>
      </c>
      <c r="B86" s="81">
        <v>11</v>
      </c>
      <c r="C86" s="81" t="s">
        <v>40</v>
      </c>
      <c r="D86" s="83">
        <v>6282143.9699999997</v>
      </c>
      <c r="E86" s="83">
        <v>754293.00100000016</v>
      </c>
      <c r="F86" s="83">
        <v>241105.75000000003</v>
      </c>
      <c r="G86" s="83">
        <v>1275966.7120000003</v>
      </c>
      <c r="H86" s="83">
        <v>39460.649999999994</v>
      </c>
      <c r="I86" s="83">
        <v>270257.32</v>
      </c>
      <c r="J86" s="83">
        <v>463367.98000000004</v>
      </c>
      <c r="K86" s="83">
        <v>135038.79999999999</v>
      </c>
      <c r="L86" s="83">
        <v>669178.52299999981</v>
      </c>
      <c r="M86" s="83">
        <v>141231.98000000001</v>
      </c>
      <c r="N86" s="83">
        <v>254632.3</v>
      </c>
      <c r="O86" s="83">
        <v>264580.33</v>
      </c>
      <c r="P86" s="83">
        <v>117449.26000000001</v>
      </c>
      <c r="Q86" s="83">
        <v>374157.54600000015</v>
      </c>
      <c r="R86" s="83">
        <v>222402.64600000001</v>
      </c>
      <c r="S86" s="121">
        <f t="shared" si="19"/>
        <v>11505266.768000003</v>
      </c>
      <c r="T86" s="87">
        <f>S86/S38-1</f>
        <v>-0.13406144330074199</v>
      </c>
      <c r="U86" s="135">
        <f>D86/D38-1</f>
        <v>-0.15987953349797468</v>
      </c>
      <c r="V86" s="124">
        <f t="shared" ref="V86:V88" si="35">E86/E38-1</f>
        <v>0.13624697951402887</v>
      </c>
      <c r="W86" s="123">
        <f t="shared" ref="W86:W89" si="36">F86/F38-1</f>
        <v>-0.12120624196219931</v>
      </c>
      <c r="X86" s="125">
        <f t="shared" ref="X86:X89" si="37">G86/G38-1</f>
        <v>-0.14079557523496256</v>
      </c>
      <c r="Y86" s="123">
        <f t="shared" ref="Y86:Y89" si="38">H86/H38-1</f>
        <v>-0.21328340908628751</v>
      </c>
      <c r="Z86" s="125">
        <f t="shared" ref="Z86:Z89" si="39">I86/I38-1</f>
        <v>-0.12032115073784733</v>
      </c>
      <c r="AA86" s="123">
        <f t="shared" ref="AA86:AA89" si="40">J86/J38-1</f>
        <v>-0.16362580740324961</v>
      </c>
      <c r="AB86" s="123">
        <f t="shared" ref="AB86:AB89" si="41">K86/K38-1</f>
        <v>-0.31785666477236851</v>
      </c>
      <c r="AC86" s="123">
        <f t="shared" ref="AC86:AC89" si="42">L86/L38-1</f>
        <v>-0.1285134809695202</v>
      </c>
      <c r="AD86" s="125">
        <f t="shared" ref="AD86:AD89" si="43">M86/M38-1</f>
        <v>-0.11288473052500558</v>
      </c>
      <c r="AE86" s="123">
        <f t="shared" ref="AE86:AE89" si="44">N86/N38-1</f>
        <v>-0.2149896016272379</v>
      </c>
      <c r="AF86" s="125">
        <f t="shared" ref="AF86:AF89" si="45">O86/O38-1</f>
        <v>-6.5027044142061285E-2</v>
      </c>
      <c r="AG86" s="124">
        <f t="shared" ref="AG86:AG89" si="46">P86/P38-1</f>
        <v>5.1197818148881247E-2</v>
      </c>
      <c r="AH86" s="125">
        <f t="shared" ref="AH86:AH89" si="47">Q86/Q38-1</f>
        <v>-6.2638918732771165E-2</v>
      </c>
      <c r="AI86" s="125">
        <f t="shared" ref="AI86:AI89" si="48">R86/R38-1</f>
        <v>-3.6685282155595522E-2</v>
      </c>
    </row>
    <row r="87" spans="1:35" x14ac:dyDescent="0.35">
      <c r="A87" s="81">
        <v>2020</v>
      </c>
      <c r="B87" s="81">
        <v>11</v>
      </c>
      <c r="C87" s="81" t="s">
        <v>41</v>
      </c>
      <c r="D87" s="83">
        <v>4628053.8800000008</v>
      </c>
      <c r="E87" s="83">
        <v>431102.76</v>
      </c>
      <c r="F87" s="83">
        <v>265740.636</v>
      </c>
      <c r="G87" s="83">
        <v>1353289.4899999993</v>
      </c>
      <c r="H87" s="83">
        <v>92269.79</v>
      </c>
      <c r="I87" s="83">
        <v>301399.75</v>
      </c>
      <c r="J87" s="83">
        <v>504380.43000000011</v>
      </c>
      <c r="K87" s="83">
        <v>204962.13000000003</v>
      </c>
      <c r="L87" s="83">
        <v>797966.26</v>
      </c>
      <c r="M87" s="83">
        <v>182670.91</v>
      </c>
      <c r="N87" s="83">
        <v>299725.93</v>
      </c>
      <c r="O87" s="83">
        <v>283604.29999999993</v>
      </c>
      <c r="P87" s="83">
        <v>172908.42699999997</v>
      </c>
      <c r="Q87" s="83">
        <v>382426.69999999995</v>
      </c>
      <c r="R87" s="83">
        <v>237437.07</v>
      </c>
      <c r="S87" s="121">
        <f t="shared" si="19"/>
        <v>10137938.463</v>
      </c>
      <c r="T87" s="87">
        <f t="shared" si="17"/>
        <v>0.16300134453889603</v>
      </c>
      <c r="U87" s="136">
        <f t="shared" ref="U87:U88" si="49">D87/D39-1</f>
        <v>0.19371186734026957</v>
      </c>
      <c r="V87" s="124">
        <f t="shared" si="35"/>
        <v>0.22960707160725402</v>
      </c>
      <c r="W87" s="124">
        <f t="shared" si="36"/>
        <v>4.8070634128149159E-2</v>
      </c>
      <c r="X87" s="124">
        <f t="shared" si="37"/>
        <v>0.182044390518181</v>
      </c>
      <c r="Y87" s="124">
        <f t="shared" si="38"/>
        <v>0.20902009399376253</v>
      </c>
      <c r="Z87" s="124">
        <f t="shared" si="39"/>
        <v>0.1032832073604204</v>
      </c>
      <c r="AA87" s="124">
        <f t="shared" si="40"/>
        <v>0.12554695972369423</v>
      </c>
      <c r="AB87" s="124">
        <f t="shared" si="41"/>
        <v>0.43924943247984838</v>
      </c>
      <c r="AC87" s="124">
        <f t="shared" si="42"/>
        <v>0.1254573245208086</v>
      </c>
      <c r="AD87" s="124">
        <f t="shared" si="43"/>
        <v>0.1664726386677593</v>
      </c>
      <c r="AE87" s="124">
        <f t="shared" si="44"/>
        <v>-1.1571625095202598E-2</v>
      </c>
      <c r="AF87" s="124">
        <f t="shared" si="45"/>
        <v>7.9957245613092365E-2</v>
      </c>
      <c r="AG87" s="124">
        <f t="shared" si="46"/>
        <v>0.27352679685762804</v>
      </c>
      <c r="AH87" s="124">
        <f t="shared" si="47"/>
        <v>3.4547777147672099E-2</v>
      </c>
      <c r="AI87" s="124">
        <f t="shared" si="48"/>
        <v>0.10911875120955195</v>
      </c>
    </row>
    <row r="88" spans="1:35" x14ac:dyDescent="0.35">
      <c r="A88" s="81">
        <v>2020</v>
      </c>
      <c r="B88" s="81">
        <v>11</v>
      </c>
      <c r="C88" s="81" t="s">
        <v>42</v>
      </c>
      <c r="D88" s="83">
        <v>21731625.58200001</v>
      </c>
      <c r="E88" s="83">
        <v>3002836.9600000004</v>
      </c>
      <c r="F88" s="83">
        <v>2211153.4720000001</v>
      </c>
      <c r="G88" s="83">
        <v>6900155.9719999991</v>
      </c>
      <c r="H88" s="83">
        <v>335453.86</v>
      </c>
      <c r="I88" s="83">
        <v>2478526.0199999996</v>
      </c>
      <c r="J88" s="83">
        <v>3254416.8500000006</v>
      </c>
      <c r="K88" s="83">
        <v>731658.9800000001</v>
      </c>
      <c r="L88" s="83">
        <v>4930238.2299999977</v>
      </c>
      <c r="M88" s="83">
        <v>1048929.5799999998</v>
      </c>
      <c r="N88" s="83">
        <v>2024788.78</v>
      </c>
      <c r="O88" s="83">
        <v>1090051.4300000002</v>
      </c>
      <c r="P88" s="83">
        <v>1513050.3140000002</v>
      </c>
      <c r="Q88" s="83">
        <v>2085594.9919999996</v>
      </c>
      <c r="R88" s="83">
        <v>1790239.7720000003</v>
      </c>
      <c r="S88" s="121">
        <f t="shared" si="19"/>
        <v>55128720.794000007</v>
      </c>
      <c r="T88" s="87">
        <f t="shared" si="17"/>
        <v>0.16940786924515061</v>
      </c>
      <c r="U88" s="136">
        <f t="shared" si="49"/>
        <v>9.7033744764405405E-2</v>
      </c>
      <c r="V88" s="124">
        <f t="shared" si="35"/>
        <v>0.3501428515656122</v>
      </c>
      <c r="W88" s="124">
        <f t="shared" si="36"/>
        <v>0.1767007601848023</v>
      </c>
      <c r="X88" s="124">
        <f t="shared" si="37"/>
        <v>0.17129116316593485</v>
      </c>
      <c r="Y88" s="124">
        <f t="shared" si="38"/>
        <v>4.0996577117268673E-2</v>
      </c>
      <c r="Z88" s="124">
        <f t="shared" si="39"/>
        <v>0.17018801114483173</v>
      </c>
      <c r="AA88" s="124">
        <f t="shared" si="40"/>
        <v>8.9786653667876193E-2</v>
      </c>
      <c r="AB88" s="124">
        <f t="shared" si="41"/>
        <v>0.10896606359953354</v>
      </c>
      <c r="AC88" s="124">
        <f t="shared" si="42"/>
        <v>0.36933540917513041</v>
      </c>
      <c r="AD88" s="124">
        <f t="shared" si="43"/>
        <v>0.21824481365973347</v>
      </c>
      <c r="AE88" s="124">
        <f t="shared" si="44"/>
        <v>0.16518931815865723</v>
      </c>
      <c r="AF88" s="124">
        <f t="shared" si="45"/>
        <v>1.0051746030672382E-2</v>
      </c>
      <c r="AG88" s="124">
        <f t="shared" si="46"/>
        <v>1.175384122967198</v>
      </c>
      <c r="AH88" s="124">
        <f t="shared" si="47"/>
        <v>0.11248529357960479</v>
      </c>
      <c r="AI88" s="124">
        <f t="shared" si="48"/>
        <v>0.27537875528078581</v>
      </c>
    </row>
    <row r="89" spans="1:35" x14ac:dyDescent="0.35">
      <c r="A89" s="84">
        <v>2020</v>
      </c>
      <c r="B89" s="84">
        <v>11</v>
      </c>
      <c r="C89" s="84" t="s">
        <v>43</v>
      </c>
      <c r="D89" s="102">
        <v>85327.607999999978</v>
      </c>
      <c r="E89" s="102">
        <v>703078.84700000007</v>
      </c>
      <c r="F89" s="102">
        <v>49817.460999999996</v>
      </c>
      <c r="G89" s="102">
        <v>90178.613000000027</v>
      </c>
      <c r="H89" s="102">
        <v>11580.259999999998</v>
      </c>
      <c r="I89" s="102">
        <v>32785.78</v>
      </c>
      <c r="J89" s="102">
        <v>47588.500000000007</v>
      </c>
      <c r="K89" s="102">
        <v>14001.424999999999</v>
      </c>
      <c r="L89" s="102">
        <v>43013.695999999996</v>
      </c>
      <c r="M89" s="102">
        <v>29394.61</v>
      </c>
      <c r="N89" s="102">
        <v>15888.514999999999</v>
      </c>
      <c r="O89" s="102">
        <v>44969.399999999994</v>
      </c>
      <c r="P89" s="102">
        <v>29932.980000000003</v>
      </c>
      <c r="Q89" s="102">
        <v>48146.596000000012</v>
      </c>
      <c r="R89" s="102">
        <v>23815.675999999999</v>
      </c>
      <c r="S89" s="122">
        <f t="shared" si="19"/>
        <v>1269519.9669999999</v>
      </c>
      <c r="T89" s="128">
        <f t="shared" si="17"/>
        <v>0.62869621243191243</v>
      </c>
      <c r="U89" s="137">
        <f>D89/D41-1</f>
        <v>-0.43668973687002388</v>
      </c>
      <c r="V89" s="127">
        <f>E89/E41-1</f>
        <v>53.003519974068929</v>
      </c>
      <c r="W89" s="127">
        <f t="shared" si="36"/>
        <v>-7.4350414315263125E-2</v>
      </c>
      <c r="X89" s="127">
        <f t="shared" si="37"/>
        <v>-0.15023383534825274</v>
      </c>
      <c r="Y89" s="127">
        <f t="shared" si="38"/>
        <v>0.1705710095089068</v>
      </c>
      <c r="Z89" s="127">
        <f t="shared" si="39"/>
        <v>-0.38726299874222303</v>
      </c>
      <c r="AA89" s="127">
        <f t="shared" si="40"/>
        <v>0.22861950088954464</v>
      </c>
      <c r="AB89" s="127">
        <f t="shared" si="41"/>
        <v>-0.25852830730238219</v>
      </c>
      <c r="AC89" s="126">
        <f t="shared" si="42"/>
        <v>-0.33943770876912094</v>
      </c>
      <c r="AD89" s="126">
        <f t="shared" si="43"/>
        <v>4.7289143641379372E-2</v>
      </c>
      <c r="AE89" s="126">
        <f t="shared" si="44"/>
        <v>-0.64727837288003143</v>
      </c>
      <c r="AF89" s="127">
        <f t="shared" si="45"/>
        <v>0.12680100759454449</v>
      </c>
      <c r="AG89" s="127">
        <f t="shared" si="46"/>
        <v>-0.35444092018703599</v>
      </c>
      <c r="AH89" s="127">
        <f t="shared" si="47"/>
        <v>-0.27854520454876797</v>
      </c>
      <c r="AI89" s="126">
        <f t="shared" si="48"/>
        <v>-0.44326004943775899</v>
      </c>
    </row>
    <row r="90" spans="1:35" x14ac:dyDescent="0.35">
      <c r="A90" s="81">
        <v>2020</v>
      </c>
      <c r="B90" s="81">
        <v>12</v>
      </c>
      <c r="C90" s="81" t="s">
        <v>40</v>
      </c>
      <c r="D90" s="83">
        <v>6077219.5630000038</v>
      </c>
      <c r="E90" s="83">
        <v>705999.52600000007</v>
      </c>
      <c r="F90" s="83">
        <v>240984.78</v>
      </c>
      <c r="G90" s="83">
        <v>1229831.4980000004</v>
      </c>
      <c r="H90" s="83">
        <v>43242.97</v>
      </c>
      <c r="I90" s="83">
        <v>262800.54000000004</v>
      </c>
      <c r="J90" s="83">
        <v>453890.38000000006</v>
      </c>
      <c r="K90" s="83">
        <v>140128.09</v>
      </c>
      <c r="L90" s="83">
        <v>662616.36099999992</v>
      </c>
      <c r="M90" s="83">
        <v>141891.18</v>
      </c>
      <c r="N90" s="83">
        <v>270396.21999999997</v>
      </c>
      <c r="O90" s="83">
        <v>269006.01</v>
      </c>
      <c r="P90" s="83">
        <v>132785.57999999999</v>
      </c>
      <c r="Q90" s="83">
        <v>368029.69999999995</v>
      </c>
      <c r="R90" s="83">
        <v>227247.36000000002</v>
      </c>
      <c r="S90" s="121">
        <f>SUM(D90:R90)</f>
        <v>11226069.758000003</v>
      </c>
      <c r="T90" s="87">
        <f>S90/S42-1</f>
        <v>-0.163290746699435</v>
      </c>
      <c r="U90" s="135">
        <f>D90/D42-1</f>
        <v>-0.18780037931252014</v>
      </c>
      <c r="V90" s="124">
        <f t="shared" ref="V90:V92" si="50">E90/E42-1</f>
        <v>9.6466787160060852E-2</v>
      </c>
      <c r="W90" s="123">
        <f t="shared" ref="W90:W93" si="51">F90/F42-1</f>
        <v>-0.18420346180920444</v>
      </c>
      <c r="X90" s="125">
        <f t="shared" ref="X90:X93" si="52">G90/G42-1</f>
        <v>-0.16531408230496836</v>
      </c>
      <c r="Y90" s="123">
        <f t="shared" ref="Y90:Y93" si="53">H90/H42-1</f>
        <v>-0.20931897308486491</v>
      </c>
      <c r="Z90" s="125">
        <f t="shared" ref="Z90:Z93" si="54">I90/I42-1</f>
        <v>-0.20626166442600136</v>
      </c>
      <c r="AA90" s="123">
        <f t="shared" ref="AA90:AA93" si="55">J90/J42-1</f>
        <v>-0.18504329740014502</v>
      </c>
      <c r="AB90" s="123">
        <f t="shared" ref="AB90:AB93" si="56">K90/K42-1</f>
        <v>-0.33752499975416284</v>
      </c>
      <c r="AC90" s="123">
        <f t="shared" ref="AC90:AC93" si="57">L90/L42-1</f>
        <v>-0.1688253622275252</v>
      </c>
      <c r="AD90" s="125">
        <f t="shared" ref="AD90:AD93" si="58">M90/M42-1</f>
        <v>-8.9662465124013768E-2</v>
      </c>
      <c r="AE90" s="123">
        <f t="shared" ref="AE90:AE93" si="59">N90/N42-1</f>
        <v>-0.19565596987189759</v>
      </c>
      <c r="AF90" s="125">
        <f t="shared" ref="AF90:AF93" si="60">O90/O42-1</f>
        <v>-0.13676035452877333</v>
      </c>
      <c r="AG90" s="124">
        <f t="shared" ref="AG90:AG93" si="61">P90/P42-1</f>
        <v>0.14314288582292067</v>
      </c>
      <c r="AH90" s="125">
        <f t="shared" ref="AH90:AH93" si="62">Q90/Q42-1</f>
        <v>-0.12855264322514082</v>
      </c>
      <c r="AI90" s="125">
        <f t="shared" ref="AI90:AI93" si="63">R90/R42-1</f>
        <v>-4.2627252101259394E-3</v>
      </c>
    </row>
    <row r="91" spans="1:35" x14ac:dyDescent="0.35">
      <c r="A91" s="81">
        <v>2020</v>
      </c>
      <c r="B91" s="81">
        <v>12</v>
      </c>
      <c r="C91" s="81" t="s">
        <v>41</v>
      </c>
      <c r="D91" s="83">
        <v>4464752.6800000034</v>
      </c>
      <c r="E91" s="83">
        <v>424256.31999999995</v>
      </c>
      <c r="F91" s="83">
        <v>274619.65999999997</v>
      </c>
      <c r="G91" s="83">
        <v>1326804.6679999996</v>
      </c>
      <c r="H91" s="83">
        <v>91005.040000000008</v>
      </c>
      <c r="I91" s="83">
        <v>303819.71999999997</v>
      </c>
      <c r="J91" s="83">
        <v>506038.78399999999</v>
      </c>
      <c r="K91" s="83">
        <v>190795.58000000002</v>
      </c>
      <c r="L91" s="83">
        <v>775134.01600000018</v>
      </c>
      <c r="M91" s="83">
        <v>182919.76</v>
      </c>
      <c r="N91" s="83">
        <v>283045.90000000002</v>
      </c>
      <c r="O91" s="83">
        <v>289400.29999999993</v>
      </c>
      <c r="P91" s="83">
        <v>186585.85499999998</v>
      </c>
      <c r="Q91" s="83">
        <v>387275.22000000003</v>
      </c>
      <c r="R91" s="83">
        <v>252810.55</v>
      </c>
      <c r="S91" s="121">
        <f t="shared" si="19"/>
        <v>9939264.0530000068</v>
      </c>
      <c r="T91" s="87">
        <f t="shared" si="17"/>
        <v>0.1599717978772448</v>
      </c>
      <c r="U91" s="136">
        <f t="shared" ref="U91:U92" si="64">D91/D43-1</f>
        <v>0.19046500483069018</v>
      </c>
      <c r="V91" s="124">
        <f t="shared" si="50"/>
        <v>0.29048612138972674</v>
      </c>
      <c r="W91" s="124">
        <f t="shared" si="51"/>
        <v>8.4540515726468923E-2</v>
      </c>
      <c r="X91" s="124">
        <f t="shared" si="52"/>
        <v>0.16555598801579308</v>
      </c>
      <c r="Y91" s="124">
        <f t="shared" si="53"/>
        <v>0.13994277303155012</v>
      </c>
      <c r="Z91" s="124">
        <f t="shared" si="54"/>
        <v>8.8392123590331551E-2</v>
      </c>
      <c r="AA91" s="124">
        <f t="shared" si="55"/>
        <v>0.16587117954173625</v>
      </c>
      <c r="AB91" s="124">
        <f t="shared" si="56"/>
        <v>0.34251627293368903</v>
      </c>
      <c r="AC91" s="124">
        <f t="shared" si="57"/>
        <v>6.952483335682702E-2</v>
      </c>
      <c r="AD91" s="124">
        <f t="shared" si="58"/>
        <v>0.26939784647608045</v>
      </c>
      <c r="AE91" s="124">
        <f t="shared" si="59"/>
        <v>-5.3682885193337637E-2</v>
      </c>
      <c r="AF91" s="124">
        <f t="shared" si="60"/>
        <v>7.0969571728445757E-2</v>
      </c>
      <c r="AG91" s="124">
        <f t="shared" si="61"/>
        <v>0.42140843763562374</v>
      </c>
      <c r="AH91" s="124">
        <f t="shared" si="62"/>
        <v>3.9192124947383E-2</v>
      </c>
      <c r="AI91" s="124">
        <f t="shared" si="63"/>
        <v>0.14628123661716952</v>
      </c>
    </row>
    <row r="92" spans="1:35" x14ac:dyDescent="0.35">
      <c r="A92" s="81">
        <v>2020</v>
      </c>
      <c r="B92" s="81">
        <v>12</v>
      </c>
      <c r="C92" s="81" t="s">
        <v>42</v>
      </c>
      <c r="D92" s="83">
        <v>20266108.163999993</v>
      </c>
      <c r="E92" s="83">
        <v>2906424.642</v>
      </c>
      <c r="F92" s="83">
        <v>2048919.5819999997</v>
      </c>
      <c r="G92" s="83">
        <v>6720055.2860000003</v>
      </c>
      <c r="H92" s="83">
        <v>347012.31</v>
      </c>
      <c r="I92" s="83">
        <v>2304678.7079999996</v>
      </c>
      <c r="J92" s="83">
        <v>3166797.5920000006</v>
      </c>
      <c r="K92" s="83">
        <v>663559.31000000006</v>
      </c>
      <c r="L92" s="83">
        <v>4721616.1499999985</v>
      </c>
      <c r="M92" s="83">
        <v>992554.33</v>
      </c>
      <c r="N92" s="83">
        <v>1967462.2999999998</v>
      </c>
      <c r="O92" s="83">
        <v>1056138.25</v>
      </c>
      <c r="P92" s="83">
        <v>1394079.338</v>
      </c>
      <c r="Q92" s="83">
        <v>2018045.2879999999</v>
      </c>
      <c r="R92" s="83">
        <v>1806137.8230000003</v>
      </c>
      <c r="S92" s="121">
        <f t="shared" si="19"/>
        <v>52379589.072999991</v>
      </c>
      <c r="T92" s="87">
        <f t="shared" si="17"/>
        <v>0.22203149159964841</v>
      </c>
      <c r="U92" s="136">
        <f t="shared" si="64"/>
        <v>0.13536219959194828</v>
      </c>
      <c r="V92" s="124">
        <f t="shared" si="50"/>
        <v>0.45195695901323729</v>
      </c>
      <c r="W92" s="124">
        <f t="shared" si="51"/>
        <v>0.19302807901495767</v>
      </c>
      <c r="X92" s="124">
        <f t="shared" si="52"/>
        <v>0.23263111375072998</v>
      </c>
      <c r="Y92" s="124">
        <f t="shared" si="53"/>
        <v>0.18212347287925135</v>
      </c>
      <c r="Z92" s="124">
        <f t="shared" si="54"/>
        <v>0.2259197239582218</v>
      </c>
      <c r="AA92" s="124">
        <f t="shared" si="55"/>
        <v>0.17806311923993978</v>
      </c>
      <c r="AB92" s="124">
        <f t="shared" si="56"/>
        <v>4.8189982720548974E-2</v>
      </c>
      <c r="AC92" s="124">
        <f t="shared" si="57"/>
        <v>0.4297573857544903</v>
      </c>
      <c r="AD92" s="124">
        <f t="shared" si="58"/>
        <v>0.30103702639142504</v>
      </c>
      <c r="AE92" s="124">
        <f t="shared" si="59"/>
        <v>0.26918365110989484</v>
      </c>
      <c r="AF92" s="124">
        <f t="shared" si="60"/>
        <v>2.9304096632999377E-2</v>
      </c>
      <c r="AG92" s="124">
        <f t="shared" si="61"/>
        <v>1.2375145735122626</v>
      </c>
      <c r="AH92" s="124">
        <f t="shared" si="62"/>
        <v>0.14539657228980984</v>
      </c>
      <c r="AI92" s="124">
        <f t="shared" si="63"/>
        <v>0.36754518581779427</v>
      </c>
    </row>
    <row r="93" spans="1:35" x14ac:dyDescent="0.35">
      <c r="A93" s="84">
        <v>2020</v>
      </c>
      <c r="B93" s="84">
        <v>12</v>
      </c>
      <c r="C93" s="84" t="s">
        <v>43</v>
      </c>
      <c r="D93" s="102">
        <v>99628.181999999986</v>
      </c>
      <c r="E93" s="102">
        <v>647326.603</v>
      </c>
      <c r="F93" s="102">
        <v>55449.678999999996</v>
      </c>
      <c r="G93" s="102">
        <v>75289.312000000005</v>
      </c>
      <c r="H93" s="102">
        <v>13233.08</v>
      </c>
      <c r="I93" s="102">
        <v>31388.049999999996</v>
      </c>
      <c r="J93" s="102">
        <v>32296.024000000001</v>
      </c>
      <c r="K93" s="102">
        <v>15686.938</v>
      </c>
      <c r="L93" s="102">
        <v>47591.112999999998</v>
      </c>
      <c r="M93" s="102">
        <v>25740.379999999997</v>
      </c>
      <c r="N93" s="102">
        <v>22490.222999999998</v>
      </c>
      <c r="O93" s="102">
        <v>37646.400000000001</v>
      </c>
      <c r="P93" s="102">
        <v>33900.14</v>
      </c>
      <c r="Q93" s="102">
        <v>50313.623</v>
      </c>
      <c r="R93" s="102">
        <v>29141.115999999998</v>
      </c>
      <c r="S93" s="122">
        <f t="shared" si="19"/>
        <v>1217120.8629999997</v>
      </c>
      <c r="T93" s="128">
        <f t="shared" si="17"/>
        <v>0.59449541956257601</v>
      </c>
      <c r="U93" s="137">
        <f>D93/D45-1</f>
        <v>-0.3567884493289446</v>
      </c>
      <c r="V93" s="127">
        <f>E93/E45-1</f>
        <v>50.950291160065809</v>
      </c>
      <c r="W93" s="127">
        <f t="shared" si="51"/>
        <v>0.2169424610032975</v>
      </c>
      <c r="X93" s="127">
        <f t="shared" si="52"/>
        <v>-0.22758145222374748</v>
      </c>
      <c r="Y93" s="127">
        <f t="shared" si="53"/>
        <v>0.20246288498479781</v>
      </c>
      <c r="Z93" s="127">
        <f t="shared" si="54"/>
        <v>-0.42143496360933475</v>
      </c>
      <c r="AA93" s="127">
        <f t="shared" si="55"/>
        <v>-0.21989243818456516</v>
      </c>
      <c r="AB93" s="127">
        <f t="shared" si="56"/>
        <v>-6.9790700597964439E-2</v>
      </c>
      <c r="AC93" s="126">
        <f t="shared" si="57"/>
        <v>-0.28417796553064356</v>
      </c>
      <c r="AD93" s="126">
        <f t="shared" si="58"/>
        <v>-0.10062225259702851</v>
      </c>
      <c r="AE93" s="126">
        <f t="shared" si="59"/>
        <v>-0.52560308875943595</v>
      </c>
      <c r="AF93" s="127">
        <f t="shared" si="60"/>
        <v>-0.13785672442166741</v>
      </c>
      <c r="AG93" s="127">
        <f t="shared" si="61"/>
        <v>0.16906225730850566</v>
      </c>
      <c r="AH93" s="127">
        <f t="shared" si="62"/>
        <v>-0.29112419241034793</v>
      </c>
      <c r="AI93" s="126">
        <f t="shared" si="63"/>
        <v>-0.32644091975893341</v>
      </c>
    </row>
    <row r="94" spans="1:35" x14ac:dyDescent="0.35">
      <c r="A94" s="81">
        <v>2021</v>
      </c>
      <c r="B94" s="81">
        <v>1</v>
      </c>
      <c r="C94" s="81" t="s">
        <v>40</v>
      </c>
      <c r="D94" s="83">
        <v>5685469.4500000002</v>
      </c>
      <c r="E94" s="83">
        <v>660991.14999999991</v>
      </c>
      <c r="F94" s="83">
        <v>217613.69</v>
      </c>
      <c r="G94" s="83">
        <v>1191599.0070000002</v>
      </c>
      <c r="H94" s="83">
        <v>37685.958999999995</v>
      </c>
      <c r="I94" s="83">
        <v>242116.02000000002</v>
      </c>
      <c r="J94" s="83">
        <v>411883.06</v>
      </c>
      <c r="K94" s="83">
        <v>133857.18</v>
      </c>
      <c r="L94" s="83">
        <v>600446.02500000026</v>
      </c>
      <c r="M94" s="83">
        <v>127811.29</v>
      </c>
      <c r="N94" s="83">
        <v>252104.29000000007</v>
      </c>
      <c r="O94" s="83">
        <v>243258.81999999995</v>
      </c>
      <c r="P94" s="83">
        <v>129059.51000000001</v>
      </c>
      <c r="Q94" s="83">
        <v>336762.39399999991</v>
      </c>
      <c r="R94" s="83">
        <v>206979.30300000004</v>
      </c>
      <c r="S94" s="121">
        <f t="shared" si="19"/>
        <v>10477637.148</v>
      </c>
      <c r="T94" s="87">
        <f>S94/S46-1</f>
        <v>-0.16518520767325529</v>
      </c>
      <c r="U94" s="135">
        <f>D94/D46-1</f>
        <v>-0.20741441942028926</v>
      </c>
      <c r="V94" s="124">
        <f t="shared" ref="V94:V96" si="65">E94/E46-1</f>
        <v>5.8139763468498362E-2</v>
      </c>
      <c r="W94" s="123">
        <f t="shared" ref="W94:W101" si="66">F94/F46-1</f>
        <v>-0.16604191448788375</v>
      </c>
      <c r="X94" s="125">
        <f t="shared" ref="X94:X101" si="67">G94/G46-1</f>
        <v>-0.11681158770844968</v>
      </c>
      <c r="Y94" s="123">
        <f t="shared" ref="Y94:Y101" si="68">H94/H46-1</f>
        <v>-0.20129165560174156</v>
      </c>
      <c r="Z94" s="125">
        <f t="shared" ref="Z94:Z101" si="69">I94/I46-1</f>
        <v>-0.1529211946610487</v>
      </c>
      <c r="AA94" s="123">
        <f t="shared" ref="AA94:AA101" si="70">J94/J46-1</f>
        <v>-0.19725978160865032</v>
      </c>
      <c r="AB94" s="123">
        <f t="shared" ref="AB94:AB101" si="71">K94/K46-1</f>
        <v>-0.24236902488473411</v>
      </c>
      <c r="AC94" s="123">
        <f t="shared" ref="AC94:AC101" si="72">L94/L46-1</f>
        <v>-0.1640180037561727</v>
      </c>
      <c r="AD94" s="125">
        <f t="shared" ref="AD94:AD101" si="73">M94/M46-1</f>
        <v>-8.8202287068918417E-2</v>
      </c>
      <c r="AE94" s="123">
        <f t="shared" ref="AE94:AE101" si="74">N94/N46-1</f>
        <v>-0.14876688268576377</v>
      </c>
      <c r="AF94" s="125">
        <f t="shared" ref="AF94:AF101" si="75">O94/O46-1</f>
        <v>-0.11810161588016466</v>
      </c>
      <c r="AG94" s="124">
        <f t="shared" ref="AG94:AG101" si="76">P94/P46-1</f>
        <v>0.27905698276982993</v>
      </c>
      <c r="AH94" s="125">
        <f t="shared" ref="AH94:AH101" si="77">Q94/Q46-1</f>
        <v>-0.12126816520395933</v>
      </c>
      <c r="AI94" s="125">
        <f t="shared" ref="AI94:AI101" si="78">R94/R46-1</f>
        <v>7.8389616136620432E-3</v>
      </c>
    </row>
    <row r="95" spans="1:35" x14ac:dyDescent="0.35">
      <c r="A95" s="81">
        <v>2021</v>
      </c>
      <c r="B95" s="81">
        <v>1</v>
      </c>
      <c r="C95" s="81" t="s">
        <v>41</v>
      </c>
      <c r="D95" s="83">
        <v>4103034.41</v>
      </c>
      <c r="E95" s="83">
        <v>391822.07199999999</v>
      </c>
      <c r="F95" s="83">
        <v>252664.94</v>
      </c>
      <c r="G95" s="83">
        <v>1208944.9299999997</v>
      </c>
      <c r="H95" s="83">
        <v>83816.399999999994</v>
      </c>
      <c r="I95" s="83">
        <v>260722.65999999997</v>
      </c>
      <c r="J95" s="83">
        <v>464647.31000000006</v>
      </c>
      <c r="K95" s="83">
        <v>180392.92</v>
      </c>
      <c r="L95" s="83">
        <v>693643.22</v>
      </c>
      <c r="M95" s="83">
        <v>168638.37</v>
      </c>
      <c r="N95" s="83">
        <v>272732.09999999998</v>
      </c>
      <c r="O95" s="83">
        <v>259825.19</v>
      </c>
      <c r="P95" s="83">
        <v>161907.698</v>
      </c>
      <c r="Q95" s="83">
        <v>360524.88800000009</v>
      </c>
      <c r="R95" s="83">
        <v>230424.25000000003</v>
      </c>
      <c r="S95" s="121">
        <f t="shared" si="19"/>
        <v>9093741.3580000009</v>
      </c>
      <c r="T95" s="87">
        <f t="shared" si="17"/>
        <v>0.18291680341631533</v>
      </c>
      <c r="U95" s="136">
        <f t="shared" ref="U95:U96" si="79">D95/D47-1</f>
        <v>0.18082961728150937</v>
      </c>
      <c r="V95" s="124">
        <f t="shared" si="65"/>
        <v>0.2987549592623937</v>
      </c>
      <c r="W95" s="124">
        <f t="shared" si="66"/>
        <v>0.14575837577391937</v>
      </c>
      <c r="X95" s="124">
        <f t="shared" si="67"/>
        <v>0.19853455474028991</v>
      </c>
      <c r="Y95" s="124">
        <f t="shared" si="68"/>
        <v>0.29934490485168497</v>
      </c>
      <c r="Z95" s="124">
        <f t="shared" si="69"/>
        <v>0.12743973597284364</v>
      </c>
      <c r="AA95" s="124">
        <f t="shared" si="70"/>
        <v>0.2132429452314708</v>
      </c>
      <c r="AB95" s="124">
        <f t="shared" si="71"/>
        <v>0.27097621074570832</v>
      </c>
      <c r="AC95" s="124">
        <f t="shared" si="72"/>
        <v>0.11503977748176331</v>
      </c>
      <c r="AD95" s="124">
        <f t="shared" si="73"/>
        <v>0.27337343169452888</v>
      </c>
      <c r="AE95" s="124">
        <f t="shared" si="74"/>
        <v>3.7008874678938541E-2</v>
      </c>
      <c r="AF95" s="124">
        <f t="shared" si="75"/>
        <v>0.15326067489391182</v>
      </c>
      <c r="AG95" s="124">
        <f t="shared" si="76"/>
        <v>0.36367026656254198</v>
      </c>
      <c r="AH95" s="124">
        <f t="shared" si="77"/>
        <v>0.14645382744615643</v>
      </c>
      <c r="AI95" s="124">
        <f t="shared" si="78"/>
        <v>0.24368037755544325</v>
      </c>
    </row>
    <row r="96" spans="1:35" x14ac:dyDescent="0.35">
      <c r="A96" s="81">
        <v>2021</v>
      </c>
      <c r="B96" s="81">
        <v>1</v>
      </c>
      <c r="C96" s="81" t="s">
        <v>42</v>
      </c>
      <c r="D96" s="83">
        <v>20365778.040000003</v>
      </c>
      <c r="E96" s="83">
        <v>2645460.1199999996</v>
      </c>
      <c r="F96" s="83">
        <v>2128832.6989999996</v>
      </c>
      <c r="G96" s="83">
        <v>6646524.5810000021</v>
      </c>
      <c r="H96" s="83">
        <v>396494.64</v>
      </c>
      <c r="I96" s="83">
        <v>2349833.77</v>
      </c>
      <c r="J96" s="83">
        <v>3320819.1139999996</v>
      </c>
      <c r="K96" s="83">
        <v>680018.17</v>
      </c>
      <c r="L96" s="83">
        <v>4927749.9000000013</v>
      </c>
      <c r="M96" s="83">
        <v>1024309.7600000002</v>
      </c>
      <c r="N96" s="83">
        <v>2073887.67</v>
      </c>
      <c r="O96" s="83">
        <v>1086066.94</v>
      </c>
      <c r="P96" s="83">
        <v>1405213.263</v>
      </c>
      <c r="Q96" s="83">
        <v>2072174.308</v>
      </c>
      <c r="R96" s="83">
        <v>1803464.8299999996</v>
      </c>
      <c r="S96" s="121">
        <f t="shared" si="19"/>
        <v>52926627.805</v>
      </c>
      <c r="T96" s="87">
        <f t="shared" si="17"/>
        <v>0.23841985159664847</v>
      </c>
      <c r="U96" s="136">
        <f t="shared" si="79"/>
        <v>0.11612157303962811</v>
      </c>
      <c r="V96" s="124">
        <f t="shared" si="65"/>
        <v>0.34264205254132141</v>
      </c>
      <c r="W96" s="124">
        <f t="shared" si="66"/>
        <v>0.24148512009221612</v>
      </c>
      <c r="X96" s="124">
        <f t="shared" si="67"/>
        <v>0.25675217336819389</v>
      </c>
      <c r="Y96" s="124">
        <f t="shared" si="68"/>
        <v>0.2675799653161135</v>
      </c>
      <c r="Z96" s="124">
        <f t="shared" si="69"/>
        <v>0.27491841965927422</v>
      </c>
      <c r="AA96" s="124">
        <f t="shared" si="70"/>
        <v>0.21447651994794903</v>
      </c>
      <c r="AB96" s="124">
        <f t="shared" si="71"/>
        <v>0.12509620349574258</v>
      </c>
      <c r="AC96" s="124">
        <f t="shared" si="72"/>
        <v>0.53181045264700622</v>
      </c>
      <c r="AD96" s="124">
        <f t="shared" si="73"/>
        <v>0.44936045368469424</v>
      </c>
      <c r="AE96" s="124">
        <f t="shared" si="74"/>
        <v>0.30258131333210425</v>
      </c>
      <c r="AF96" s="124">
        <f t="shared" si="75"/>
        <v>7.2774088985966046E-2</v>
      </c>
      <c r="AG96" s="124">
        <f t="shared" si="76"/>
        <v>1.3154833851381875</v>
      </c>
      <c r="AH96" s="124">
        <f t="shared" si="77"/>
        <v>0.2362152390169352</v>
      </c>
      <c r="AI96" s="124">
        <f t="shared" si="78"/>
        <v>0.4897641870011602</v>
      </c>
    </row>
    <row r="97" spans="1:35" x14ac:dyDescent="0.35">
      <c r="A97" s="84">
        <v>2021</v>
      </c>
      <c r="B97" s="84">
        <v>1</v>
      </c>
      <c r="C97" s="84" t="s">
        <v>43</v>
      </c>
      <c r="D97" s="102">
        <v>98755.909000000014</v>
      </c>
      <c r="E97" s="102">
        <v>7395.1589999999997</v>
      </c>
      <c r="F97" s="102">
        <v>43607.583999999995</v>
      </c>
      <c r="G97" s="102">
        <v>82656.523000000016</v>
      </c>
      <c r="H97" s="102">
        <v>15076.320000000002</v>
      </c>
      <c r="I97" s="102">
        <v>32673.624</v>
      </c>
      <c r="J97" s="102">
        <v>41480.61</v>
      </c>
      <c r="K97" s="102">
        <v>18822.335999999999</v>
      </c>
      <c r="L97" s="102">
        <v>49880.866000000002</v>
      </c>
      <c r="M97" s="102">
        <v>30379.122999999996</v>
      </c>
      <c r="N97" s="102">
        <v>25123.911</v>
      </c>
      <c r="O97" s="102">
        <v>43626.86</v>
      </c>
      <c r="P97" s="102">
        <v>43790.290000000008</v>
      </c>
      <c r="Q97" s="102">
        <v>53357.082999999999</v>
      </c>
      <c r="R97" s="102">
        <v>32227.312999999998</v>
      </c>
      <c r="S97" s="122">
        <f t="shared" si="19"/>
        <v>618853.51099999994</v>
      </c>
      <c r="T97" s="128">
        <f t="shared" si="17"/>
        <v>-0.15312672297056806</v>
      </c>
      <c r="U97" s="137">
        <f>D97/D49-1</f>
        <v>-0.30408350639183068</v>
      </c>
      <c r="V97" s="127">
        <f>E97/E49-1</f>
        <v>-0.20771812727662309</v>
      </c>
      <c r="W97" s="127">
        <f t="shared" si="66"/>
        <v>1.5396035707782474E-2</v>
      </c>
      <c r="X97" s="127">
        <f t="shared" si="67"/>
        <v>-0.17440014391172376</v>
      </c>
      <c r="Y97" s="127">
        <f t="shared" si="68"/>
        <v>0.31924973420429748</v>
      </c>
      <c r="Z97" s="127">
        <f t="shared" si="69"/>
        <v>-0.31063897122537587</v>
      </c>
      <c r="AA97" s="127">
        <f t="shared" si="70"/>
        <v>0.13461016128569026</v>
      </c>
      <c r="AB97" s="127">
        <f t="shared" si="71"/>
        <v>0.17051635005910937</v>
      </c>
      <c r="AC97" s="126">
        <f t="shared" si="72"/>
        <v>-0.25843940181420511</v>
      </c>
      <c r="AD97" s="126">
        <f t="shared" si="73"/>
        <v>7.2281293128094726E-2</v>
      </c>
      <c r="AE97" s="126">
        <f t="shared" si="74"/>
        <v>-0.4327275843172691</v>
      </c>
      <c r="AF97" s="127">
        <f t="shared" si="75"/>
        <v>-2.5388632751711437E-2</v>
      </c>
      <c r="AG97" s="127">
        <f t="shared" si="76"/>
        <v>0.20522252295247045</v>
      </c>
      <c r="AH97" s="127">
        <f t="shared" si="77"/>
        <v>-0.1877861227743004</v>
      </c>
      <c r="AI97" s="126">
        <f t="shared" si="78"/>
        <v>-0.1586847394407177</v>
      </c>
    </row>
    <row r="98" spans="1:35" x14ac:dyDescent="0.35">
      <c r="A98" s="81">
        <v>2021</v>
      </c>
      <c r="B98" s="81">
        <v>2</v>
      </c>
      <c r="C98" s="81" t="s">
        <v>40</v>
      </c>
      <c r="D98" s="83">
        <v>5711728.0580000002</v>
      </c>
      <c r="E98" s="83">
        <v>672262.69</v>
      </c>
      <c r="F98" s="83">
        <v>211118.58999999997</v>
      </c>
      <c r="G98" s="83">
        <v>1173364.2220000003</v>
      </c>
      <c r="H98" s="83">
        <v>35630.326000000001</v>
      </c>
      <c r="I98" s="83">
        <v>238639.47999999998</v>
      </c>
      <c r="J98" s="83">
        <v>403007.68000000005</v>
      </c>
      <c r="K98" s="83">
        <v>131502.66999999998</v>
      </c>
      <c r="L98" s="83">
        <v>594084.25</v>
      </c>
      <c r="M98" s="83">
        <v>125215.59999999999</v>
      </c>
      <c r="N98" s="83">
        <v>245046.21000000002</v>
      </c>
      <c r="O98" s="83">
        <v>227740.84000000003</v>
      </c>
      <c r="P98" s="83">
        <v>125276.48999999999</v>
      </c>
      <c r="Q98" s="83">
        <v>332723.53999999998</v>
      </c>
      <c r="R98" s="83">
        <v>200345.63399999999</v>
      </c>
      <c r="S98" s="121">
        <f t="shared" si="19"/>
        <v>10427686.279999999</v>
      </c>
      <c r="T98" s="87">
        <f t="shared" si="17"/>
        <v>-0.14626170159659957</v>
      </c>
      <c r="U98" s="135">
        <f>D98/D50-1</f>
        <v>-0.18063925440429118</v>
      </c>
      <c r="V98" s="124">
        <f t="shared" ref="V98:V100" si="80">E98/E50-1</f>
        <v>6.8406084229336583E-2</v>
      </c>
      <c r="W98" s="123">
        <f t="shared" si="66"/>
        <v>-0.14943707240666726</v>
      </c>
      <c r="X98" s="125">
        <f t="shared" si="67"/>
        <v>-2.8864034145830608E-2</v>
      </c>
      <c r="Y98" s="123">
        <f t="shared" si="68"/>
        <v>-0.23485199041887983</v>
      </c>
      <c r="Z98" s="125">
        <f t="shared" si="69"/>
        <v>-0.14695336683733962</v>
      </c>
      <c r="AA98" s="123">
        <f t="shared" si="70"/>
        <v>-0.20569950789587621</v>
      </c>
      <c r="AB98" s="123">
        <f t="shared" si="71"/>
        <v>-0.1665438479350515</v>
      </c>
      <c r="AC98" s="123">
        <f t="shared" si="72"/>
        <v>-0.20893745939555153</v>
      </c>
      <c r="AD98" s="125">
        <f t="shared" si="73"/>
        <v>7.6242172108704986E-2</v>
      </c>
      <c r="AE98" s="123">
        <f t="shared" si="74"/>
        <v>-0.19018375165233325</v>
      </c>
      <c r="AF98" s="125">
        <f t="shared" si="75"/>
        <v>-0.17242787232586698</v>
      </c>
      <c r="AG98" s="124">
        <f t="shared" si="76"/>
        <v>0.13086081789669879</v>
      </c>
      <c r="AH98" s="125">
        <f t="shared" si="77"/>
        <v>-0.17157588383263089</v>
      </c>
      <c r="AI98" s="125">
        <f t="shared" si="78"/>
        <v>-3.9160729492169088E-2</v>
      </c>
    </row>
    <row r="99" spans="1:35" x14ac:dyDescent="0.35">
      <c r="A99" s="81">
        <v>2021</v>
      </c>
      <c r="B99" s="81">
        <v>2</v>
      </c>
      <c r="C99" s="81" t="s">
        <v>41</v>
      </c>
      <c r="D99" s="83">
        <v>4024349.4030000009</v>
      </c>
      <c r="E99" s="83">
        <v>387280.63999999996</v>
      </c>
      <c r="F99" s="83">
        <v>240168.30300000004</v>
      </c>
      <c r="G99" s="83">
        <v>1215450.1110000003</v>
      </c>
      <c r="H99" s="83">
        <v>76828.92</v>
      </c>
      <c r="I99" s="83">
        <v>260747.43999999994</v>
      </c>
      <c r="J99" s="83">
        <v>447235.36000000004</v>
      </c>
      <c r="K99" s="83">
        <v>180887.04000000001</v>
      </c>
      <c r="L99" s="83">
        <v>677923.85499999998</v>
      </c>
      <c r="M99" s="83">
        <v>157036.72999999998</v>
      </c>
      <c r="N99" s="83">
        <v>258426.98000000004</v>
      </c>
      <c r="O99" s="83">
        <v>241993.86000000002</v>
      </c>
      <c r="P99" s="83">
        <v>167377.85800000001</v>
      </c>
      <c r="Q99" s="83">
        <v>338148.81999999989</v>
      </c>
      <c r="R99" s="83">
        <v>213602.36999999997</v>
      </c>
      <c r="S99" s="121">
        <f t="shared" si="19"/>
        <v>8887457.6900000032</v>
      </c>
      <c r="T99" s="87">
        <f t="shared" si="17"/>
        <v>9.0543783635123054E-2</v>
      </c>
      <c r="U99" s="136">
        <f t="shared" ref="U99:U100" si="81">D99/D51-1</f>
        <v>0.14174762251984996</v>
      </c>
      <c r="V99" s="124">
        <f t="shared" si="80"/>
        <v>0.24971354055994266</v>
      </c>
      <c r="W99" s="124">
        <f t="shared" si="66"/>
        <v>-1.2823873085500925E-2</v>
      </c>
      <c r="X99" s="124">
        <f t="shared" si="67"/>
        <v>2.0093332425688892E-2</v>
      </c>
      <c r="Y99" s="124">
        <f t="shared" si="68"/>
        <v>0.10755069569952047</v>
      </c>
      <c r="Z99" s="124">
        <f t="shared" si="69"/>
        <v>2.6044834762858127E-2</v>
      </c>
      <c r="AA99" s="124">
        <f t="shared" si="70"/>
        <v>8.352529741895709E-2</v>
      </c>
      <c r="AB99" s="124">
        <f t="shared" si="71"/>
        <v>5.8422867363559616E-2</v>
      </c>
      <c r="AC99" s="124">
        <f t="shared" si="72"/>
        <v>9.0672419253980951E-3</v>
      </c>
      <c r="AD99" s="124">
        <f t="shared" si="73"/>
        <v>1.7943771696334432E-2</v>
      </c>
      <c r="AE99" s="124">
        <f t="shared" si="74"/>
        <v>-6.8097506923449513E-2</v>
      </c>
      <c r="AF99" s="124">
        <f t="shared" si="75"/>
        <v>4.5293184532793074E-2</v>
      </c>
      <c r="AG99" s="124">
        <f t="shared" si="76"/>
        <v>0.39147790761542556</v>
      </c>
      <c r="AH99" s="124">
        <f t="shared" si="77"/>
        <v>2.1717193676468183E-2</v>
      </c>
      <c r="AI99" s="124">
        <f t="shared" si="78"/>
        <v>0.14337746100435589</v>
      </c>
    </row>
    <row r="100" spans="1:35" x14ac:dyDescent="0.35">
      <c r="A100" s="81">
        <v>2021</v>
      </c>
      <c r="B100" s="81">
        <v>2</v>
      </c>
      <c r="C100" s="81" t="s">
        <v>42</v>
      </c>
      <c r="D100" s="83">
        <v>19870282.102999996</v>
      </c>
      <c r="E100" s="83">
        <v>2572975.3740000003</v>
      </c>
      <c r="F100" s="83">
        <v>1977920.432</v>
      </c>
      <c r="G100" s="83">
        <v>6222604.7589999987</v>
      </c>
      <c r="H100" s="83">
        <v>348359.81</v>
      </c>
      <c r="I100" s="83">
        <v>2382349.8099999996</v>
      </c>
      <c r="J100" s="83">
        <v>3101425.83</v>
      </c>
      <c r="K100" s="83">
        <v>675823.93</v>
      </c>
      <c r="L100" s="83">
        <v>4671649.9019999998</v>
      </c>
      <c r="M100" s="83">
        <v>930018.37</v>
      </c>
      <c r="N100" s="83">
        <v>1985292.8399999999</v>
      </c>
      <c r="O100" s="83">
        <v>965220.45</v>
      </c>
      <c r="P100" s="83">
        <v>1369761.1010000003</v>
      </c>
      <c r="Q100" s="83">
        <v>1962227.3169999993</v>
      </c>
      <c r="R100" s="83">
        <v>1684952.9800000002</v>
      </c>
      <c r="S100" s="121">
        <f>SUM(D100:R100)</f>
        <v>50720865.008000001</v>
      </c>
      <c r="T100" s="87">
        <f t="shared" si="17"/>
        <v>0.14434570319551177</v>
      </c>
      <c r="U100" s="136">
        <f t="shared" si="81"/>
        <v>0.10566040405392374</v>
      </c>
      <c r="V100" s="124">
        <f t="shared" si="80"/>
        <v>-0.11951162904596646</v>
      </c>
      <c r="W100" s="124">
        <f t="shared" si="66"/>
        <v>0.15301598239459135</v>
      </c>
      <c r="X100" s="124">
        <f t="shared" si="67"/>
        <v>0.15697580229147889</v>
      </c>
      <c r="Y100" s="124">
        <f t="shared" si="68"/>
        <v>2.0921636953608713E-2</v>
      </c>
      <c r="Z100" s="124">
        <f t="shared" si="69"/>
        <v>0.20017135950657727</v>
      </c>
      <c r="AA100" s="124">
        <f t="shared" si="70"/>
        <v>0.11604609601194005</v>
      </c>
      <c r="AB100" s="124">
        <f t="shared" si="71"/>
        <v>9.1436004539941829E-2</v>
      </c>
      <c r="AC100" s="124">
        <f t="shared" si="72"/>
        <v>0.33682194711971625</v>
      </c>
      <c r="AD100" s="124">
        <f t="shared" si="73"/>
        <v>0.24144551808375958</v>
      </c>
      <c r="AE100" s="124">
        <f t="shared" si="74"/>
        <v>0.23097744680343668</v>
      </c>
      <c r="AF100" s="124">
        <f t="shared" si="75"/>
        <v>-3.5665474485245263E-2</v>
      </c>
      <c r="AG100" s="124">
        <f t="shared" si="76"/>
        <v>1.1002874184963609</v>
      </c>
      <c r="AH100" s="124">
        <f t="shared" si="77"/>
        <v>8.6556297850005848E-2</v>
      </c>
      <c r="AI100" s="124">
        <f t="shared" si="78"/>
        <v>0.30038901470471568</v>
      </c>
    </row>
    <row r="101" spans="1:35" x14ac:dyDescent="0.35">
      <c r="A101" s="84">
        <v>2021</v>
      </c>
      <c r="B101" s="84">
        <v>2</v>
      </c>
      <c r="C101" s="84" t="s">
        <v>43</v>
      </c>
      <c r="D101" s="102">
        <v>91105.078999999983</v>
      </c>
      <c r="E101" s="102">
        <v>6966.9980000000005</v>
      </c>
      <c r="F101" s="102">
        <v>48492.209999999992</v>
      </c>
      <c r="G101" s="102">
        <v>82053.705000000002</v>
      </c>
      <c r="H101" s="102">
        <v>13895</v>
      </c>
      <c r="I101" s="102">
        <v>36644.267</v>
      </c>
      <c r="J101" s="102">
        <v>38350.519999999997</v>
      </c>
      <c r="K101" s="102">
        <v>15567.460999999999</v>
      </c>
      <c r="L101" s="102">
        <v>49361.979999999996</v>
      </c>
      <c r="M101" s="102">
        <v>20030.54</v>
      </c>
      <c r="N101" s="102">
        <v>29407.842000000001</v>
      </c>
      <c r="O101" s="102">
        <v>37597.22</v>
      </c>
      <c r="P101" s="102">
        <v>34918.129999999997</v>
      </c>
      <c r="Q101" s="102">
        <v>53749.254000000008</v>
      </c>
      <c r="R101" s="102">
        <v>28004.000000000004</v>
      </c>
      <c r="S101" s="122">
        <f t="shared" si="19"/>
        <v>586144.20599999989</v>
      </c>
      <c r="T101" s="128">
        <f t="shared" si="17"/>
        <v>-0.17884105708093845</v>
      </c>
      <c r="U101" s="137">
        <f>D101/D53-1</f>
        <v>-0.34249146910394601</v>
      </c>
      <c r="V101" s="127">
        <f>E101/E53-1</f>
        <v>-0.30725439193085857</v>
      </c>
      <c r="W101" s="127">
        <f t="shared" si="66"/>
        <v>0.11615235234097043</v>
      </c>
      <c r="X101" s="127">
        <f t="shared" si="67"/>
        <v>-0.18315020995227538</v>
      </c>
      <c r="Y101" s="127">
        <f t="shared" si="68"/>
        <v>0.32262037796768595</v>
      </c>
      <c r="Z101" s="127">
        <f t="shared" si="69"/>
        <v>-0.14007461518478614</v>
      </c>
      <c r="AA101" s="127">
        <f t="shared" si="70"/>
        <v>4.2965800975995894E-2</v>
      </c>
      <c r="AB101" s="127">
        <f t="shared" si="71"/>
        <v>-0.18342170113080725</v>
      </c>
      <c r="AC101" s="126">
        <f t="shared" si="72"/>
        <v>-0.26926936084654784</v>
      </c>
      <c r="AD101" s="126">
        <f t="shared" si="73"/>
        <v>-0.20770158170619224</v>
      </c>
      <c r="AE101" s="126">
        <f t="shared" si="74"/>
        <v>-0.29299489481295204</v>
      </c>
      <c r="AF101" s="127">
        <f t="shared" si="75"/>
        <v>-0.15659243533098122</v>
      </c>
      <c r="AG101" s="127">
        <f t="shared" si="76"/>
        <v>0.13846043996744828</v>
      </c>
      <c r="AH101" s="127">
        <f t="shared" si="77"/>
        <v>-0.17973807414171927</v>
      </c>
      <c r="AI101" s="126">
        <f t="shared" si="78"/>
        <v>-0.24573977914644485</v>
      </c>
    </row>
    <row r="102" spans="1:35" x14ac:dyDescent="0.35">
      <c r="A102" s="81">
        <v>2021</v>
      </c>
      <c r="B102" s="81">
        <v>3</v>
      </c>
      <c r="C102" s="81" t="s">
        <v>40</v>
      </c>
      <c r="D102" s="83">
        <v>5460120.6300000045</v>
      </c>
      <c r="E102" s="83">
        <v>679377</v>
      </c>
      <c r="F102" s="83">
        <v>210482.15999999997</v>
      </c>
      <c r="G102" s="83">
        <v>1146392.1239999998</v>
      </c>
      <c r="H102" s="83">
        <v>39436.442999999999</v>
      </c>
      <c r="I102" s="83">
        <v>231302.59</v>
      </c>
      <c r="J102" s="83">
        <v>400885.24800000002</v>
      </c>
      <c r="K102" s="83">
        <v>131724.57999999999</v>
      </c>
      <c r="L102" s="83">
        <v>611992.90799999994</v>
      </c>
      <c r="M102" s="83">
        <v>129117.45599999999</v>
      </c>
      <c r="N102" s="83">
        <v>246779.88</v>
      </c>
      <c r="O102" s="83">
        <v>235535.93</v>
      </c>
      <c r="P102" s="83">
        <v>119251.66</v>
      </c>
      <c r="Q102" s="83">
        <v>332090.74700000009</v>
      </c>
      <c r="R102" s="83">
        <v>204057.94999999998</v>
      </c>
      <c r="S102" s="121">
        <f>SUM(D102:R102)</f>
        <v>10178547.306000004</v>
      </c>
      <c r="T102" s="87">
        <f>S102/S54-1</f>
        <v>-7.4913094380831713E-2</v>
      </c>
      <c r="U102" s="135">
        <f>D102/D54-1</f>
        <v>-0.11933388938696343</v>
      </c>
      <c r="V102" s="124">
        <f t="shared" ref="V102:V104" si="82">E102/E54-1</f>
        <v>6.6272658727568379E-2</v>
      </c>
      <c r="W102" s="123">
        <f t="shared" ref="W102:W109" si="83">F102/F54-1</f>
        <v>-4.1618500689273752E-2</v>
      </c>
      <c r="X102" s="125">
        <f t="shared" ref="X102:X109" si="84">G102/G54-1</f>
        <v>5.2977344206458499E-2</v>
      </c>
      <c r="Y102" s="123">
        <f t="shared" ref="Y102:Y109" si="85">H102/H54-1</f>
        <v>-0.12366790061977639</v>
      </c>
      <c r="Z102" s="125">
        <f t="shared" ref="Z102:Z109" si="86">I102/I54-1</f>
        <v>-4.3313268918526826E-2</v>
      </c>
      <c r="AA102" s="123">
        <f t="shared" ref="AA102:AA109" si="87">J102/J54-1</f>
        <v>-0.16044492485674156</v>
      </c>
      <c r="AB102" s="123">
        <f t="shared" ref="AB102:AB109" si="88">K102/K54-1</f>
        <v>-5.1725903613549784E-3</v>
      </c>
      <c r="AC102" s="123">
        <f t="shared" ref="AC102:AC109" si="89">L102/L54-1</f>
        <v>-5.856142241818596E-2</v>
      </c>
      <c r="AD102" s="125">
        <f t="shared" ref="AD102:AD109" si="90">M102/M54-1</f>
        <v>9.4426452279625206E-2</v>
      </c>
      <c r="AE102" s="123">
        <f t="shared" ref="AE102:AE109" si="91">N102/N54-1</f>
        <v>-3.2092780137363719E-2</v>
      </c>
      <c r="AF102" s="125">
        <f t="shared" ref="AF102:AF109" si="92">O102/O54-1</f>
        <v>-4.8932374426539305E-2</v>
      </c>
      <c r="AG102" s="124">
        <f t="shared" ref="AG102:AG109" si="93">P102/P54-1</f>
        <v>-2.6179045983961147E-2</v>
      </c>
      <c r="AH102" s="125">
        <f t="shared" ref="AH102:AH109" si="94">Q102/Q54-1</f>
        <v>-0.1190001181862036</v>
      </c>
      <c r="AI102" s="125">
        <f t="shared" ref="AI102:AI109" si="95">R102/R54-1</f>
        <v>7.0722998197236153E-2</v>
      </c>
    </row>
    <row r="103" spans="1:35" x14ac:dyDescent="0.35">
      <c r="A103" s="81">
        <v>2021</v>
      </c>
      <c r="B103" s="81">
        <v>3</v>
      </c>
      <c r="C103" s="81" t="s">
        <v>41</v>
      </c>
      <c r="D103" s="83">
        <v>3537180.6899999985</v>
      </c>
      <c r="E103" s="83">
        <v>336690.77300000004</v>
      </c>
      <c r="F103" s="83">
        <v>209050.51999999996</v>
      </c>
      <c r="G103" s="83">
        <v>1055252.7499999995</v>
      </c>
      <c r="H103" s="83">
        <v>78198.220000000016</v>
      </c>
      <c r="I103" s="83">
        <v>215915.58999999997</v>
      </c>
      <c r="J103" s="83">
        <v>398090.32000000007</v>
      </c>
      <c r="K103" s="83">
        <v>162624.06000000003</v>
      </c>
      <c r="L103" s="83">
        <v>605794.44999999984</v>
      </c>
      <c r="M103" s="83">
        <v>152221.30000000002</v>
      </c>
      <c r="N103" s="83">
        <v>221288.73</v>
      </c>
      <c r="O103" s="83">
        <v>236578.78</v>
      </c>
      <c r="P103" s="83">
        <v>154858.00100000002</v>
      </c>
      <c r="Q103" s="83">
        <v>300752.94</v>
      </c>
      <c r="R103" s="83">
        <v>195536.69999999998</v>
      </c>
      <c r="S103" s="121">
        <f t="shared" ref="S103:S105" si="96">SUM(D103:R103)</f>
        <v>7860033.8239999991</v>
      </c>
      <c r="T103" s="87">
        <f t="shared" ref="T103:T105" si="97">S103/S55-1</f>
        <v>-1.8544857989027941E-2</v>
      </c>
      <c r="U103" s="136">
        <f t="shared" ref="U103:U104" si="98">D103/D55-1</f>
        <v>2.9239643956443739E-2</v>
      </c>
      <c r="V103" s="124">
        <f t="shared" si="82"/>
        <v>4.9916306872596961E-2</v>
      </c>
      <c r="W103" s="124">
        <f t="shared" si="83"/>
        <v>-0.11498109120845468</v>
      </c>
      <c r="X103" s="124">
        <f t="shared" si="84"/>
        <v>-9.0505832145780118E-2</v>
      </c>
      <c r="Y103" s="124">
        <f t="shared" si="85"/>
        <v>4.3427451653316629E-2</v>
      </c>
      <c r="Z103" s="124">
        <f t="shared" si="86"/>
        <v>-0.11498310268537137</v>
      </c>
      <c r="AA103" s="124">
        <f t="shared" si="87"/>
        <v>-3.6725136202900632E-2</v>
      </c>
      <c r="AB103" s="124">
        <f t="shared" si="88"/>
        <v>1.308082572186775E-2</v>
      </c>
      <c r="AC103" s="124">
        <f t="shared" si="89"/>
        <v>-6.0265516670147679E-2</v>
      </c>
      <c r="AD103" s="124">
        <f t="shared" si="90"/>
        <v>-0.1298363212203909</v>
      </c>
      <c r="AE103" s="124">
        <f t="shared" si="91"/>
        <v>-0.18726452471376043</v>
      </c>
      <c r="AF103" s="124">
        <f t="shared" si="92"/>
        <v>5.5204970987511981E-2</v>
      </c>
      <c r="AG103" s="124">
        <f t="shared" si="93"/>
        <v>0.16506593548794846</v>
      </c>
      <c r="AH103" s="124">
        <f t="shared" si="94"/>
        <v>-7.9450947366565217E-2</v>
      </c>
      <c r="AI103" s="124">
        <f t="shared" si="95"/>
        <v>4.9505180066922616E-2</v>
      </c>
    </row>
    <row r="104" spans="1:35" x14ac:dyDescent="0.35">
      <c r="A104" s="81">
        <v>2021</v>
      </c>
      <c r="B104" s="81">
        <v>3</v>
      </c>
      <c r="C104" s="81" t="s">
        <v>42</v>
      </c>
      <c r="D104" s="83">
        <v>20343773.550999995</v>
      </c>
      <c r="E104" s="83">
        <v>2459325.11</v>
      </c>
      <c r="F104" s="83">
        <v>2266859.0440000002</v>
      </c>
      <c r="G104" s="83">
        <v>6570783.5479999995</v>
      </c>
      <c r="H104" s="83">
        <v>383862.68000000005</v>
      </c>
      <c r="I104" s="83">
        <v>2516466.6800000006</v>
      </c>
      <c r="J104" s="83">
        <v>3358520.3589999992</v>
      </c>
      <c r="K104" s="83">
        <v>696332.01999999979</v>
      </c>
      <c r="L104" s="83">
        <v>4860359.7550000008</v>
      </c>
      <c r="M104" s="83">
        <v>1041811.2200000001</v>
      </c>
      <c r="N104" s="83">
        <v>2061234.66</v>
      </c>
      <c r="O104" s="83">
        <v>1050063.76</v>
      </c>
      <c r="P104" s="83">
        <v>1351881.9979999999</v>
      </c>
      <c r="Q104" s="83">
        <v>1996142.094999999</v>
      </c>
      <c r="R104" s="83">
        <v>1676818.0239999997</v>
      </c>
      <c r="S104" s="121">
        <f>SUM(D104:R104)</f>
        <v>52634234.503999993</v>
      </c>
      <c r="T104" s="87">
        <f>S104/S56-1</f>
        <v>0.18454921869860197</v>
      </c>
      <c r="U104" s="136">
        <f t="shared" si="98"/>
        <v>0.13146879173835768</v>
      </c>
      <c r="V104" s="124">
        <f t="shared" si="82"/>
        <v>-0.15275731306062434</v>
      </c>
      <c r="W104" s="124">
        <f t="shared" si="83"/>
        <v>0.277579918170624</v>
      </c>
      <c r="X104" s="124">
        <f t="shared" si="84"/>
        <v>0.19835819701199608</v>
      </c>
      <c r="Y104" s="124">
        <f t="shared" si="85"/>
        <v>0.14373362091838637</v>
      </c>
      <c r="Z104" s="124">
        <f t="shared" si="86"/>
        <v>0.24715033896870087</v>
      </c>
      <c r="AA104" s="124">
        <f t="shared" si="87"/>
        <v>0.17745091188348727</v>
      </c>
      <c r="AB104" s="124">
        <f t="shared" si="88"/>
        <v>0.17739537962804297</v>
      </c>
      <c r="AC104" s="124">
        <f t="shared" si="89"/>
        <v>0.39367956410352289</v>
      </c>
      <c r="AD104" s="124">
        <f t="shared" si="90"/>
        <v>0.34080946464865502</v>
      </c>
      <c r="AE104" s="124">
        <f t="shared" si="91"/>
        <v>0.30819097962271047</v>
      </c>
      <c r="AF104" s="124">
        <f t="shared" si="92"/>
        <v>0.15524588240084358</v>
      </c>
      <c r="AG104" s="124">
        <f t="shared" si="93"/>
        <v>0.90931091346794224</v>
      </c>
      <c r="AH104" s="124">
        <f t="shared" si="94"/>
        <v>0.12421262213361262</v>
      </c>
      <c r="AI104" s="124">
        <f t="shared" si="95"/>
        <v>0.32666144362632399</v>
      </c>
    </row>
    <row r="105" spans="1:35" x14ac:dyDescent="0.35">
      <c r="A105" s="84">
        <v>2021</v>
      </c>
      <c r="B105" s="84">
        <v>3</v>
      </c>
      <c r="C105" s="84" t="s">
        <v>43</v>
      </c>
      <c r="D105" s="102">
        <v>89926.316000000006</v>
      </c>
      <c r="E105" s="102">
        <v>7654.2240000000002</v>
      </c>
      <c r="F105" s="102">
        <v>39609.08</v>
      </c>
      <c r="G105" s="102">
        <v>78716.517000000007</v>
      </c>
      <c r="H105" s="102">
        <v>14067.36</v>
      </c>
      <c r="I105" s="102">
        <v>33206.627</v>
      </c>
      <c r="J105" s="102">
        <v>34237.381000000001</v>
      </c>
      <c r="K105" s="102">
        <v>14647.26</v>
      </c>
      <c r="L105" s="102">
        <v>50887.221999999987</v>
      </c>
      <c r="M105" s="102">
        <v>21413.963</v>
      </c>
      <c r="N105" s="102">
        <v>28224.905000000002</v>
      </c>
      <c r="O105" s="102">
        <v>41922.400000000001</v>
      </c>
      <c r="P105" s="102">
        <v>35130.99</v>
      </c>
      <c r="Q105" s="102">
        <v>50400.77199999999</v>
      </c>
      <c r="R105" s="102">
        <v>28516.650999999998</v>
      </c>
      <c r="S105" s="122">
        <f t="shared" si="96"/>
        <v>568561.66799999995</v>
      </c>
      <c r="T105" s="128">
        <f t="shared" si="97"/>
        <v>-0.32499475725621396</v>
      </c>
      <c r="U105" s="137">
        <f>D105/D57-1</f>
        <v>-0.37369924966193835</v>
      </c>
      <c r="V105" s="127">
        <f>E105/E57-1</f>
        <v>-0.52907776634105852</v>
      </c>
      <c r="W105" s="127">
        <f t="shared" si="83"/>
        <v>-0.57142571183016944</v>
      </c>
      <c r="X105" s="127">
        <f t="shared" si="84"/>
        <v>-0.26023998342984522</v>
      </c>
      <c r="Y105" s="127">
        <f t="shared" si="85"/>
        <v>-0.17425638310423974</v>
      </c>
      <c r="Z105" s="127">
        <f t="shared" si="86"/>
        <v>-0.31752274435927974</v>
      </c>
      <c r="AA105" s="127">
        <f t="shared" si="87"/>
        <v>-0.23818250351399617</v>
      </c>
      <c r="AB105" s="127">
        <f t="shared" si="88"/>
        <v>-5.554194307173288E-2</v>
      </c>
      <c r="AC105" s="126">
        <f t="shared" si="89"/>
        <v>-0.32517609833950323</v>
      </c>
      <c r="AD105" s="126">
        <f t="shared" si="90"/>
        <v>-0.3095463904761474</v>
      </c>
      <c r="AE105" s="126">
        <f t="shared" si="91"/>
        <v>-0.31103163504399034</v>
      </c>
      <c r="AF105" s="127">
        <f t="shared" si="92"/>
        <v>-0.1520774833838342</v>
      </c>
      <c r="AG105" s="127">
        <f t="shared" si="93"/>
        <v>2.8096719166399442E-3</v>
      </c>
      <c r="AH105" s="127">
        <f t="shared" si="94"/>
        <v>-0.33006845957450448</v>
      </c>
      <c r="AI105" s="126">
        <f t="shared" si="95"/>
        <v>-0.43422677274771715</v>
      </c>
    </row>
    <row r="106" spans="1:35" x14ac:dyDescent="0.35">
      <c r="A106" s="81">
        <v>2021</v>
      </c>
      <c r="B106" s="81">
        <v>4</v>
      </c>
      <c r="C106" s="81" t="s">
        <v>40</v>
      </c>
      <c r="D106" s="83">
        <v>3666093.441000001</v>
      </c>
      <c r="E106" s="83">
        <v>448746.53000000009</v>
      </c>
      <c r="F106" s="83">
        <v>124878.43</v>
      </c>
      <c r="G106" s="83">
        <v>691863.73199999996</v>
      </c>
      <c r="H106" s="83">
        <v>23577.048999999999</v>
      </c>
      <c r="I106" s="83">
        <v>141502.47999999998</v>
      </c>
      <c r="J106" s="83">
        <v>254130.65999999992</v>
      </c>
      <c r="K106" s="83">
        <v>88594.84</v>
      </c>
      <c r="L106" s="83">
        <v>388884.81299999997</v>
      </c>
      <c r="M106" s="83">
        <v>73563.199999999997</v>
      </c>
      <c r="N106" s="83">
        <v>164090.76</v>
      </c>
      <c r="O106" s="83">
        <v>165198.91</v>
      </c>
      <c r="P106" s="83">
        <v>67650.13</v>
      </c>
      <c r="Q106" s="83">
        <v>210217.01</v>
      </c>
      <c r="R106" s="83">
        <v>128671.23</v>
      </c>
      <c r="S106" s="121">
        <f t="shared" ref="S106:S109" si="99">SUM(D106:R106)</f>
        <v>6637663.2150000008</v>
      </c>
      <c r="T106" s="87">
        <f t="shared" ref="T106:T109" si="100">S106/S58-1</f>
        <v>-0.27170227602940633</v>
      </c>
      <c r="U106" s="135">
        <f>D106/D58-1</f>
        <v>-0.24607165406552567</v>
      </c>
      <c r="V106" s="124">
        <f t="shared" ref="V106:V108" si="101">E106/E58-1</f>
        <v>-0.26470313439610138</v>
      </c>
      <c r="W106" s="123">
        <f t="shared" si="83"/>
        <v>-0.38981896627544488</v>
      </c>
      <c r="X106" s="125">
        <f t="shared" si="84"/>
        <v>-0.26178523962561306</v>
      </c>
      <c r="Y106" s="123">
        <f t="shared" si="85"/>
        <v>-0.42153567397811476</v>
      </c>
      <c r="Z106" s="125">
        <f t="shared" si="86"/>
        <v>-0.32904142326075425</v>
      </c>
      <c r="AA106" s="123">
        <f t="shared" si="87"/>
        <v>-0.37206570647057535</v>
      </c>
      <c r="AB106" s="123">
        <f t="shared" si="88"/>
        <v>-0.2621155031399397</v>
      </c>
      <c r="AC106" s="123">
        <f t="shared" si="89"/>
        <v>-0.26189327687390396</v>
      </c>
      <c r="AD106" s="125">
        <f t="shared" si="90"/>
        <v>-0.42185021887943164</v>
      </c>
      <c r="AE106" s="123">
        <f t="shared" si="91"/>
        <v>-0.20285472776028912</v>
      </c>
      <c r="AF106" s="125">
        <f t="shared" si="92"/>
        <v>-0.22576680992262299</v>
      </c>
      <c r="AG106" s="124">
        <f t="shared" si="93"/>
        <v>-0.49863538671330743</v>
      </c>
      <c r="AH106" s="125">
        <f t="shared" si="94"/>
        <v>-0.34314984470594112</v>
      </c>
      <c r="AI106" s="125">
        <f t="shared" si="95"/>
        <v>-0.33810755199358022</v>
      </c>
    </row>
    <row r="107" spans="1:35" x14ac:dyDescent="0.35">
      <c r="A107" s="81">
        <v>2021</v>
      </c>
      <c r="B107" s="81">
        <v>4</v>
      </c>
      <c r="C107" s="81" t="s">
        <v>41</v>
      </c>
      <c r="D107" s="83">
        <v>2300841.7799999998</v>
      </c>
      <c r="E107" s="83">
        <v>211835.15</v>
      </c>
      <c r="F107" s="83">
        <v>127256.00000000001</v>
      </c>
      <c r="G107" s="83">
        <v>638442.98199999984</v>
      </c>
      <c r="H107" s="83">
        <v>63801.89</v>
      </c>
      <c r="I107" s="83">
        <v>133955.86000000002</v>
      </c>
      <c r="J107" s="83">
        <v>235528.66999999998</v>
      </c>
      <c r="K107" s="83">
        <v>109670.36000000002</v>
      </c>
      <c r="L107" s="83">
        <v>376915.56999999995</v>
      </c>
      <c r="M107" s="83">
        <v>85035.57</v>
      </c>
      <c r="N107" s="83">
        <v>146608.46999999997</v>
      </c>
      <c r="O107" s="83">
        <v>167193.60000000001</v>
      </c>
      <c r="P107" s="83">
        <v>92942.266000000003</v>
      </c>
      <c r="Q107" s="83">
        <v>176158.18</v>
      </c>
      <c r="R107" s="83">
        <v>121904.95000000001</v>
      </c>
      <c r="S107" s="121">
        <f t="shared" si="99"/>
        <v>4988091.2979999986</v>
      </c>
      <c r="T107" s="87">
        <f t="shared" si="100"/>
        <v>-0.31235446761521801</v>
      </c>
      <c r="U107" s="136">
        <f t="shared" ref="U107:U108" si="102">D107/D59-1</f>
        <v>-0.269386629967306</v>
      </c>
      <c r="V107" s="124">
        <f t="shared" si="101"/>
        <v>-0.29907667517032133</v>
      </c>
      <c r="W107" s="124">
        <f t="shared" si="83"/>
        <v>-0.36921414479880232</v>
      </c>
      <c r="X107" s="124">
        <f t="shared" si="84"/>
        <v>-0.31626431501986074</v>
      </c>
      <c r="Y107" s="124">
        <f t="shared" si="85"/>
        <v>-0.11591322903820311</v>
      </c>
      <c r="Z107" s="124">
        <f t="shared" si="86"/>
        <v>-0.39568603213844245</v>
      </c>
      <c r="AA107" s="124">
        <f t="shared" si="87"/>
        <v>-0.37847524627064577</v>
      </c>
      <c r="AB107" s="124">
        <f t="shared" si="88"/>
        <v>-0.31903757792514209</v>
      </c>
      <c r="AC107" s="124">
        <f t="shared" si="89"/>
        <v>-0.36204453825035809</v>
      </c>
      <c r="AD107" s="124">
        <f t="shared" si="90"/>
        <v>-0.41139227100623654</v>
      </c>
      <c r="AE107" s="124">
        <f t="shared" si="91"/>
        <v>-0.43090750646305787</v>
      </c>
      <c r="AF107" s="124">
        <f t="shared" si="92"/>
        <v>-0.19982387793975476</v>
      </c>
      <c r="AG107" s="124">
        <f t="shared" si="93"/>
        <v>-0.36767516413239443</v>
      </c>
      <c r="AH107" s="124">
        <f t="shared" si="94"/>
        <v>-0.41039260707161318</v>
      </c>
      <c r="AI107" s="124">
        <f t="shared" si="95"/>
        <v>-0.34286588324079559</v>
      </c>
    </row>
    <row r="108" spans="1:35" x14ac:dyDescent="0.35">
      <c r="A108" s="81">
        <v>2021</v>
      </c>
      <c r="B108" s="81">
        <v>4</v>
      </c>
      <c r="C108" s="81" t="s">
        <v>42</v>
      </c>
      <c r="D108" s="83">
        <v>12145996.012000004</v>
      </c>
      <c r="E108" s="83">
        <v>1417220.7529999998</v>
      </c>
      <c r="F108" s="83">
        <v>1060091.6709999999</v>
      </c>
      <c r="G108" s="83">
        <v>3594838.5759999999</v>
      </c>
      <c r="H108" s="83">
        <v>212864.01700000002</v>
      </c>
      <c r="I108" s="83">
        <v>1229074.8999999999</v>
      </c>
      <c r="J108" s="83">
        <v>1651208.3199999998</v>
      </c>
      <c r="K108" s="83">
        <v>396176.24</v>
      </c>
      <c r="L108" s="83">
        <v>2665167.9149999996</v>
      </c>
      <c r="M108" s="83">
        <v>525738.86</v>
      </c>
      <c r="N108" s="83">
        <v>1073717.3999999999</v>
      </c>
      <c r="O108" s="83">
        <v>626067.16</v>
      </c>
      <c r="P108" s="83">
        <v>659513.93099999998</v>
      </c>
      <c r="Q108" s="83">
        <v>994930.5560000001</v>
      </c>
      <c r="R108" s="83">
        <v>834822.46000000008</v>
      </c>
      <c r="S108" s="121">
        <f t="shared" si="99"/>
        <v>29087428.771000005</v>
      </c>
      <c r="T108" s="87">
        <f t="shared" si="100"/>
        <v>-0.29552249662836894</v>
      </c>
      <c r="U108" s="136">
        <f t="shared" si="102"/>
        <v>-0.24814232956360271</v>
      </c>
      <c r="V108" s="124">
        <f t="shared" si="101"/>
        <v>-0.39157448917604898</v>
      </c>
      <c r="W108" s="124">
        <f t="shared" si="83"/>
        <v>-0.38017172962154577</v>
      </c>
      <c r="X108" s="124">
        <f t="shared" si="84"/>
        <v>-0.28776729966094616</v>
      </c>
      <c r="Y108" s="124">
        <f t="shared" si="85"/>
        <v>-0.30148973879372576</v>
      </c>
      <c r="Z108" s="124">
        <f t="shared" si="86"/>
        <v>-0.39486245406970821</v>
      </c>
      <c r="AA108" s="124">
        <f t="shared" si="87"/>
        <v>-0.3821948957253356</v>
      </c>
      <c r="AB108" s="124">
        <f t="shared" si="88"/>
        <v>-0.33925145141572455</v>
      </c>
      <c r="AC108" s="124">
        <f t="shared" si="89"/>
        <v>-0.20090239420344447</v>
      </c>
      <c r="AD108" s="124">
        <f t="shared" si="90"/>
        <v>-0.37312710974174557</v>
      </c>
      <c r="AE108" s="124">
        <f t="shared" si="91"/>
        <v>-0.30212109630923789</v>
      </c>
      <c r="AF108" s="124">
        <f t="shared" si="92"/>
        <v>-0.24135968659156204</v>
      </c>
      <c r="AG108" s="124">
        <f t="shared" si="93"/>
        <v>-0.21222344072509747</v>
      </c>
      <c r="AH108" s="124">
        <f t="shared" si="94"/>
        <v>-0.44025371160195936</v>
      </c>
      <c r="AI108" s="124">
        <f t="shared" si="95"/>
        <v>-0.35153477367246078</v>
      </c>
    </row>
    <row r="109" spans="1:35" x14ac:dyDescent="0.35">
      <c r="A109" s="81">
        <v>2021</v>
      </c>
      <c r="B109" s="81">
        <v>4</v>
      </c>
      <c r="C109" s="81" t="s">
        <v>43</v>
      </c>
      <c r="D109" s="83">
        <v>48614.535000000003</v>
      </c>
      <c r="E109" s="83">
        <v>6140.0810000000001</v>
      </c>
      <c r="F109" s="83">
        <v>42828.14</v>
      </c>
      <c r="G109" s="83">
        <v>53586.469000000005</v>
      </c>
      <c r="H109" s="83">
        <v>12345.96</v>
      </c>
      <c r="I109" s="83">
        <v>13689.594000000001</v>
      </c>
      <c r="J109" s="83">
        <v>30091.496000000003</v>
      </c>
      <c r="K109" s="83">
        <v>9195.4880000000012</v>
      </c>
      <c r="L109" s="83">
        <v>29243.842999999997</v>
      </c>
      <c r="M109" s="83">
        <v>12711.34</v>
      </c>
      <c r="N109" s="83">
        <v>15975.843000000001</v>
      </c>
      <c r="O109" s="83">
        <v>47221.270000000004</v>
      </c>
      <c r="P109" s="83">
        <v>13948.76</v>
      </c>
      <c r="Q109" s="83">
        <v>34158.810000000005</v>
      </c>
      <c r="R109" s="83">
        <v>14478.857</v>
      </c>
      <c r="S109" s="122">
        <f t="shared" si="99"/>
        <v>384230.48600000009</v>
      </c>
      <c r="T109" s="128">
        <f t="shared" si="100"/>
        <v>-0.60827143758684987</v>
      </c>
      <c r="U109" s="137">
        <f>D109/D61-1</f>
        <v>-0.63184751987883381</v>
      </c>
      <c r="V109" s="127">
        <f>E109/E61-1</f>
        <v>-0.61732122156435021</v>
      </c>
      <c r="W109" s="127">
        <f t="shared" si="83"/>
        <v>-0.51005399592742584</v>
      </c>
      <c r="X109" s="127">
        <f t="shared" si="84"/>
        <v>-0.62777610219292446</v>
      </c>
      <c r="Y109" s="127">
        <f t="shared" si="85"/>
        <v>-0.449087014725569</v>
      </c>
      <c r="Z109" s="127">
        <f t="shared" si="86"/>
        <v>-0.76214348264238807</v>
      </c>
      <c r="AA109" s="127">
        <f t="shared" si="87"/>
        <v>-0.29183149769368344</v>
      </c>
      <c r="AB109" s="127">
        <f t="shared" si="88"/>
        <v>-0.63195965579347602</v>
      </c>
      <c r="AC109" s="126">
        <f t="shared" si="89"/>
        <v>-0.70963766072581047</v>
      </c>
      <c r="AD109" s="126">
        <f t="shared" si="90"/>
        <v>-0.65658949074699446</v>
      </c>
      <c r="AE109" s="126">
        <f t="shared" si="91"/>
        <v>-0.62984608433734945</v>
      </c>
      <c r="AF109" s="127">
        <f t="shared" si="92"/>
        <v>-0.33592183720537772</v>
      </c>
      <c r="AG109" s="127">
        <f t="shared" si="93"/>
        <v>-0.71851962465946928</v>
      </c>
      <c r="AH109" s="127">
        <f t="shared" si="94"/>
        <v>-0.66542787741069764</v>
      </c>
      <c r="AI109" s="126">
        <f t="shared" si="95"/>
        <v>-0.71212706775886758</v>
      </c>
    </row>
    <row r="110" spans="1:35" x14ac:dyDescent="0.35">
      <c r="D110" s="106">
        <f>D52/$S$52</f>
        <v>0.4054645296303826</v>
      </c>
      <c r="E110" s="106">
        <f t="shared" ref="E110:R110" si="103">E52/$S$52</f>
        <v>6.5929927311820749E-2</v>
      </c>
      <c r="F110" s="106">
        <f t="shared" si="103"/>
        <v>3.8702951101292543E-2</v>
      </c>
      <c r="G110" s="106">
        <f>G52/$S$52</f>
        <v>0.12134406303472793</v>
      </c>
      <c r="H110" s="106">
        <f t="shared" si="103"/>
        <v>7.6985020294384659E-3</v>
      </c>
      <c r="I110" s="106">
        <f t="shared" si="103"/>
        <v>4.4785029444346446E-2</v>
      </c>
      <c r="J110" s="106">
        <f t="shared" si="103"/>
        <v>6.2697447242488699E-2</v>
      </c>
      <c r="K110" s="106">
        <f t="shared" si="103"/>
        <v>1.3970304781016671E-2</v>
      </c>
      <c r="L110" s="106">
        <f t="shared" si="103"/>
        <v>7.8843757532688727E-2</v>
      </c>
      <c r="M110" s="106">
        <f t="shared" si="103"/>
        <v>1.6901858198173129E-2</v>
      </c>
      <c r="N110" s="106">
        <f t="shared" si="103"/>
        <v>3.6386901229610684E-2</v>
      </c>
      <c r="O110" s="106">
        <f t="shared" si="103"/>
        <v>2.2582363332504712E-2</v>
      </c>
      <c r="P110" s="106">
        <f t="shared" si="103"/>
        <v>1.4714201183215814E-2</v>
      </c>
      <c r="Q110" s="106">
        <f t="shared" si="103"/>
        <v>4.0744376450644534E-2</v>
      </c>
      <c r="R110" s="106">
        <f t="shared" si="103"/>
        <v>2.9233787497648312E-2</v>
      </c>
    </row>
    <row r="111" spans="1:35" x14ac:dyDescent="0.35">
      <c r="D111" s="106">
        <f>D56/$S$56</f>
        <v>0.40464458486530624</v>
      </c>
      <c r="E111" s="106">
        <f t="shared" ref="E111:R111" si="104">E56/$S$56</f>
        <v>6.5327030093721386E-2</v>
      </c>
      <c r="F111" s="106">
        <f t="shared" si="104"/>
        <v>3.9932016224910397E-2</v>
      </c>
      <c r="G111" s="106">
        <f t="shared" si="104"/>
        <v>0.12340004263255426</v>
      </c>
      <c r="H111" s="106">
        <f t="shared" si="104"/>
        <v>7.5532838022940646E-3</v>
      </c>
      <c r="I111" s="106">
        <f t="shared" si="104"/>
        <v>4.5410593166986056E-2</v>
      </c>
      <c r="J111" s="106">
        <f t="shared" si="104"/>
        <v>6.4193340252931275E-2</v>
      </c>
      <c r="K111" s="106">
        <f t="shared" si="104"/>
        <v>1.3310023997358242E-2</v>
      </c>
      <c r="L111" s="106">
        <f t="shared" si="104"/>
        <v>7.8485654413881834E-2</v>
      </c>
      <c r="M111" s="106">
        <f t="shared" si="104"/>
        <v>1.7486655852229534E-2</v>
      </c>
      <c r="N111" s="106">
        <f t="shared" si="104"/>
        <v>3.5460192257026943E-2</v>
      </c>
      <c r="O111" s="106">
        <f t="shared" si="104"/>
        <v>2.0456250844262402E-2</v>
      </c>
      <c r="P111" s="106">
        <f t="shared" si="104"/>
        <v>1.5934811467745294E-2</v>
      </c>
      <c r="Q111" s="106">
        <f t="shared" si="104"/>
        <v>3.9960213114826115E-2</v>
      </c>
      <c r="R111" s="106">
        <f t="shared" si="104"/>
        <v>2.8445307013965741E-2</v>
      </c>
    </row>
    <row r="112" spans="1:35" x14ac:dyDescent="0.35">
      <c r="D112" s="106">
        <f>D60/$S$60</f>
        <v>0.3912544549910128</v>
      </c>
      <c r="E112" s="106">
        <f t="shared" ref="E112:R112" si="105">E60/$S$60</f>
        <v>5.6414648178774368E-2</v>
      </c>
      <c r="F112" s="106">
        <f t="shared" si="105"/>
        <v>4.1422264546814899E-2</v>
      </c>
      <c r="G112" s="106">
        <f t="shared" si="105"/>
        <v>0.1222416716750185</v>
      </c>
      <c r="H112" s="106">
        <f t="shared" si="105"/>
        <v>7.3805930413315879E-3</v>
      </c>
      <c r="I112" s="106">
        <f t="shared" si="105"/>
        <v>4.9191044715751864E-2</v>
      </c>
      <c r="J112" s="106">
        <f t="shared" si="105"/>
        <v>6.4730978546170423E-2</v>
      </c>
      <c r="K112" s="106">
        <f t="shared" si="105"/>
        <v>1.4521584432213961E-2</v>
      </c>
      <c r="L112" s="106">
        <f t="shared" si="105"/>
        <v>8.077678113964698E-2</v>
      </c>
      <c r="M112" s="106">
        <f t="shared" si="105"/>
        <v>2.0311985907266919E-2</v>
      </c>
      <c r="N112" s="106">
        <f t="shared" si="105"/>
        <v>3.7262476669234317E-2</v>
      </c>
      <c r="O112" s="106">
        <f t="shared" si="105"/>
        <v>1.9986962744522711E-2</v>
      </c>
      <c r="P112" s="106">
        <f t="shared" si="105"/>
        <v>2.0276020229422275E-2</v>
      </c>
      <c r="Q112" s="106">
        <f t="shared" si="105"/>
        <v>4.3049027273730174E-2</v>
      </c>
      <c r="R112" s="106">
        <f t="shared" si="105"/>
        <v>3.1179505909088211E-2</v>
      </c>
    </row>
    <row r="113" spans="4:19" x14ac:dyDescent="0.35">
      <c r="D113" s="106">
        <f>D64/$S$64</f>
        <v>0.38278710506919778</v>
      </c>
      <c r="E113" s="106">
        <f t="shared" ref="E113:R113" si="106">E64/$S$64</f>
        <v>6.2405780918556107E-2</v>
      </c>
      <c r="F113" s="106">
        <f t="shared" si="106"/>
        <v>4.0784367569837082E-2</v>
      </c>
      <c r="G113" s="106">
        <f t="shared" si="106"/>
        <v>0.12250538987233794</v>
      </c>
      <c r="H113" s="106">
        <f t="shared" si="106"/>
        <v>6.8897135908112736E-3</v>
      </c>
      <c r="I113" s="106">
        <f t="shared" si="106"/>
        <v>4.4666658155302477E-2</v>
      </c>
      <c r="J113" s="106">
        <f t="shared" si="106"/>
        <v>6.183682552822125E-2</v>
      </c>
      <c r="K113" s="106">
        <f t="shared" si="106"/>
        <v>1.4224802150918566E-2</v>
      </c>
      <c r="L113" s="106">
        <f t="shared" si="106"/>
        <v>8.4973580241382796E-2</v>
      </c>
      <c r="M113" s="106">
        <f t="shared" si="106"/>
        <v>2.0614575028223201E-2</v>
      </c>
      <c r="N113" s="106">
        <f t="shared" si="106"/>
        <v>3.8227212294038686E-2</v>
      </c>
      <c r="O113" s="106">
        <f t="shared" si="106"/>
        <v>2.2097062272070953E-2</v>
      </c>
      <c r="P113" s="106">
        <f t="shared" si="106"/>
        <v>2.231823032531275E-2</v>
      </c>
      <c r="Q113" s="106">
        <f t="shared" si="106"/>
        <v>4.3191873186381825E-2</v>
      </c>
      <c r="R113" s="106">
        <f t="shared" si="106"/>
        <v>3.2476823797407309E-2</v>
      </c>
    </row>
    <row r="114" spans="4:19" x14ac:dyDescent="0.35">
      <c r="D114" s="106">
        <f>D68/$S$68</f>
        <v>0.38269735097375251</v>
      </c>
      <c r="E114" s="106">
        <f t="shared" ref="E114:R114" si="107">E68/$S$68</f>
        <v>6.5099820407804695E-2</v>
      </c>
      <c r="F114" s="106">
        <f t="shared" si="107"/>
        <v>4.0324927393698917E-2</v>
      </c>
      <c r="G114" s="106">
        <f t="shared" si="107"/>
        <v>0.12840014627309718</v>
      </c>
      <c r="H114" s="106">
        <f t="shared" si="107"/>
        <v>7.6576576237781932E-3</v>
      </c>
      <c r="I114" s="106">
        <f t="shared" si="107"/>
        <v>4.3421591587882918E-2</v>
      </c>
      <c r="J114" s="106">
        <f t="shared" si="107"/>
        <v>5.9036665900001492E-2</v>
      </c>
      <c r="K114" s="106">
        <f t="shared" si="107"/>
        <v>1.421883111188463E-2</v>
      </c>
      <c r="L114" s="106">
        <f t="shared" si="107"/>
        <v>8.7216293144283433E-2</v>
      </c>
      <c r="M114" s="106">
        <f t="shared" si="107"/>
        <v>1.894269701778277E-2</v>
      </c>
      <c r="N114" s="106">
        <f t="shared" si="107"/>
        <v>3.7272976977932228E-2</v>
      </c>
      <c r="O114" s="106">
        <f t="shared" si="107"/>
        <v>2.2925006156135852E-2</v>
      </c>
      <c r="P114" s="106">
        <f t="shared" si="107"/>
        <v>2.4712767562511666E-2</v>
      </c>
      <c r="Q114" s="106">
        <f t="shared" si="107"/>
        <v>4.0202049117013812E-2</v>
      </c>
      <c r="R114" s="106">
        <f t="shared" si="107"/>
        <v>2.7871218752439704E-2</v>
      </c>
    </row>
    <row r="115" spans="4:19" x14ac:dyDescent="0.35">
      <c r="D115" s="106">
        <f>D72/$S$72</f>
        <v>0.38049394332734443</v>
      </c>
      <c r="E115" s="106">
        <f t="shared" ref="E115:R115" si="108">E72/$S$72</f>
        <v>5.5261364295866068E-2</v>
      </c>
      <c r="F115" s="106">
        <f t="shared" si="108"/>
        <v>3.9568618688970283E-2</v>
      </c>
      <c r="G115" s="106">
        <f t="shared" si="108"/>
        <v>0.127058380094451</v>
      </c>
      <c r="H115" s="106">
        <f t="shared" si="108"/>
        <v>7.7531310812118861E-3</v>
      </c>
      <c r="I115" s="106">
        <f t="shared" si="108"/>
        <v>4.2509137476787348E-2</v>
      </c>
      <c r="J115" s="106">
        <f t="shared" si="108"/>
        <v>5.7133360132158098E-2</v>
      </c>
      <c r="K115" s="106">
        <f t="shared" si="108"/>
        <v>1.4727451351841727E-2</v>
      </c>
      <c r="L115" s="106">
        <f t="shared" si="108"/>
        <v>9.5839322644613256E-2</v>
      </c>
      <c r="M115" s="106">
        <f t="shared" si="108"/>
        <v>1.9058125122865918E-2</v>
      </c>
      <c r="N115" s="106">
        <f t="shared" si="108"/>
        <v>3.7815997765016929E-2</v>
      </c>
      <c r="O115" s="106">
        <f t="shared" si="108"/>
        <v>2.4855301531619727E-2</v>
      </c>
      <c r="P115" s="106">
        <f t="shared" si="108"/>
        <v>2.6924476877564801E-2</v>
      </c>
      <c r="Q115" s="106">
        <f t="shared" si="108"/>
        <v>4.2719135577357355E-2</v>
      </c>
      <c r="R115" s="106">
        <f t="shared" si="108"/>
        <v>2.8282254032331249E-2</v>
      </c>
    </row>
    <row r="116" spans="4:19" x14ac:dyDescent="0.35">
      <c r="D116" s="106">
        <f>D76/$S$76</f>
        <v>0.37693819698992725</v>
      </c>
      <c r="E116" s="106">
        <f t="shared" ref="E116:R116" si="109">E76/$S$76</f>
        <v>5.3427630518865225E-2</v>
      </c>
      <c r="F116" s="106">
        <f t="shared" si="109"/>
        <v>4.2480552393086603E-2</v>
      </c>
      <c r="G116" s="106">
        <f t="shared" si="109"/>
        <v>0.1224177118993966</v>
      </c>
      <c r="H116" s="106">
        <f t="shared" si="109"/>
        <v>7.2550918127557923E-3</v>
      </c>
      <c r="I116" s="106">
        <f t="shared" si="109"/>
        <v>4.5387092040659729E-2</v>
      </c>
      <c r="J116" s="106">
        <f t="shared" si="109"/>
        <v>5.9921994024183765E-2</v>
      </c>
      <c r="K116" s="106">
        <f t="shared" si="109"/>
        <v>1.4242666365658999E-2</v>
      </c>
      <c r="L116" s="106">
        <f t="shared" si="109"/>
        <v>9.4031011784681776E-2</v>
      </c>
      <c r="M116" s="106">
        <f t="shared" si="109"/>
        <v>2.0206172373761155E-2</v>
      </c>
      <c r="N116" s="106">
        <f t="shared" si="109"/>
        <v>3.8080499302570701E-2</v>
      </c>
      <c r="O116" s="106">
        <f t="shared" si="109"/>
        <v>2.3589056213044451E-2</v>
      </c>
      <c r="P116" s="106">
        <f t="shared" si="109"/>
        <v>3.1260656577711571E-2</v>
      </c>
      <c r="Q116" s="106">
        <f>Q76/$S$76</f>
        <v>4.1587329593815815E-2</v>
      </c>
      <c r="R116" s="106">
        <f t="shared" si="109"/>
        <v>2.9174338109880495E-2</v>
      </c>
    </row>
    <row r="117" spans="4:19" x14ac:dyDescent="0.35">
      <c r="D117" s="106">
        <f>D80/$S$80</f>
        <v>0.38499140823410083</v>
      </c>
      <c r="E117" s="106">
        <f t="shared" ref="E117:R117" si="110">E80/$S$80</f>
        <v>5.3969781047588969E-2</v>
      </c>
      <c r="F117" s="106">
        <f t="shared" si="110"/>
        <v>4.2643490720536817E-2</v>
      </c>
      <c r="G117" s="106">
        <f t="shared" si="110"/>
        <v>0.12602191930804069</v>
      </c>
      <c r="H117" s="106">
        <f t="shared" si="110"/>
        <v>6.6092346166643353E-3</v>
      </c>
      <c r="I117" s="106">
        <f t="shared" si="110"/>
        <v>4.6603672988945438E-2</v>
      </c>
      <c r="J117" s="106">
        <f t="shared" si="110"/>
        <v>6.0404349644481714E-2</v>
      </c>
      <c r="K117" s="106">
        <f t="shared" si="110"/>
        <v>1.3214198397287926E-2</v>
      </c>
      <c r="L117" s="106">
        <f t="shared" si="110"/>
        <v>8.69053584600879E-2</v>
      </c>
      <c r="M117" s="106">
        <f t="shared" si="110"/>
        <v>1.9937159657298462E-2</v>
      </c>
      <c r="N117" s="106">
        <f t="shared" si="110"/>
        <v>3.6770130243486632E-2</v>
      </c>
      <c r="O117" s="106">
        <f t="shared" si="110"/>
        <v>2.1706068491397924E-2</v>
      </c>
      <c r="P117" s="106">
        <f t="shared" si="110"/>
        <v>2.9303590167480274E-2</v>
      </c>
      <c r="Q117" s="106">
        <f t="shared" si="110"/>
        <v>4.0356432630804989E-2</v>
      </c>
      <c r="R117" s="106">
        <f t="shared" si="110"/>
        <v>3.0563205391797025E-2</v>
      </c>
      <c r="S117" s="1"/>
    </row>
    <row r="118" spans="4:19" x14ac:dyDescent="0.35">
      <c r="D118" s="106">
        <f>D84/$S$84</f>
        <v>0.38815723587893591</v>
      </c>
      <c r="E118" s="106">
        <f t="shared" ref="E118:R118" si="111">E84/$S$84</f>
        <v>5.3574110533452721E-2</v>
      </c>
      <c r="F118" s="106">
        <f t="shared" si="111"/>
        <v>4.0264256716877167E-2</v>
      </c>
      <c r="G118" s="106">
        <f t="shared" si="111"/>
        <v>0.12664083953904826</v>
      </c>
      <c r="H118" s="106">
        <f t="shared" si="111"/>
        <v>6.3439527675100858E-3</v>
      </c>
      <c r="I118" s="106">
        <f t="shared" si="111"/>
        <v>4.5010579904011354E-2</v>
      </c>
      <c r="J118" s="106">
        <f t="shared" si="111"/>
        <v>6.1390954961727362E-2</v>
      </c>
      <c r="K118" s="106">
        <f t="shared" si="111"/>
        <v>1.3429626960332388E-2</v>
      </c>
      <c r="L118" s="106">
        <f t="shared" si="111"/>
        <v>8.9225623865660214E-2</v>
      </c>
      <c r="M118" s="106">
        <f t="shared" si="111"/>
        <v>1.9683293162515405E-2</v>
      </c>
      <c r="N118" s="106">
        <f t="shared" si="111"/>
        <v>3.6124507083176112E-2</v>
      </c>
      <c r="O118" s="106">
        <f t="shared" si="111"/>
        <v>2.1187791893045555E-2</v>
      </c>
      <c r="P118" s="106">
        <f t="shared" si="111"/>
        <v>2.8199970221350429E-2</v>
      </c>
      <c r="Q118" s="106">
        <f t="shared" si="111"/>
        <v>3.9415343892649946E-2</v>
      </c>
      <c r="R118" s="106">
        <f t="shared" si="111"/>
        <v>3.1351912619707198E-2</v>
      </c>
      <c r="S118" s="1"/>
    </row>
    <row r="119" spans="4:19" x14ac:dyDescent="0.35"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</row>
    <row r="120" spans="4:19" x14ac:dyDescent="0.35"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</row>
  </sheetData>
  <autoFilter ref="A1:AI77" xr:uid="{E96A1C13-2F3D-4CDC-9351-887172830FB8}"/>
  <phoneticPr fontId="6" type="noConversion"/>
  <conditionalFormatting sqref="U50:AI10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910D-77F2-4891-A7DA-B01F92B1E4EB}">
  <dimension ref="A1:AB991"/>
  <sheetViews>
    <sheetView topLeftCell="A825" zoomScaleNormal="100" workbookViewId="0">
      <selection activeCell="I872" sqref="I872"/>
    </sheetView>
  </sheetViews>
  <sheetFormatPr defaultRowHeight="14.5" x14ac:dyDescent="0.35"/>
  <cols>
    <col min="3" max="3" width="13.7265625" bestFit="1" customWidth="1"/>
    <col min="4" max="4" width="9.7265625" bestFit="1" customWidth="1"/>
    <col min="6" max="6" width="17.54296875" bestFit="1" customWidth="1"/>
    <col min="8" max="8" width="9.7265625" bestFit="1" customWidth="1"/>
    <col min="23" max="23" width="9.7265625" bestFit="1" customWidth="1"/>
  </cols>
  <sheetData>
    <row r="1" spans="1:6" x14ac:dyDescent="0.35">
      <c r="A1" s="114" t="s">
        <v>52</v>
      </c>
      <c r="B1" s="114" t="s">
        <v>45</v>
      </c>
      <c r="C1" s="114" t="s">
        <v>51</v>
      </c>
      <c r="D1" s="114" t="s">
        <v>53</v>
      </c>
      <c r="E1" s="114" t="s">
        <v>54</v>
      </c>
      <c r="F1" s="114" t="s">
        <v>55</v>
      </c>
    </row>
    <row r="2" spans="1:6" x14ac:dyDescent="0.35">
      <c r="A2" s="113">
        <v>43497</v>
      </c>
      <c r="B2" t="s">
        <v>40</v>
      </c>
      <c r="C2" t="s">
        <v>47</v>
      </c>
      <c r="D2" s="74">
        <f>müük_maakondades!D2</f>
        <v>8563103.5099999998</v>
      </c>
    </row>
    <row r="3" spans="1:6" x14ac:dyDescent="0.35">
      <c r="A3" s="113">
        <v>43497</v>
      </c>
      <c r="B3" t="s">
        <v>41</v>
      </c>
      <c r="C3" t="s">
        <v>47</v>
      </c>
      <c r="D3" s="74">
        <f>müük_maakondades!D3</f>
        <v>1571859.81</v>
      </c>
    </row>
    <row r="4" spans="1:6" x14ac:dyDescent="0.35">
      <c r="A4" s="113">
        <v>43497</v>
      </c>
      <c r="B4" t="s">
        <v>42</v>
      </c>
      <c r="C4" t="s">
        <v>47</v>
      </c>
      <c r="D4" s="74">
        <f>müük_maakondades!D4</f>
        <v>17602368.649999999</v>
      </c>
    </row>
    <row r="5" spans="1:6" x14ac:dyDescent="0.35">
      <c r="A5" s="113">
        <v>43497</v>
      </c>
      <c r="B5" t="s">
        <v>40</v>
      </c>
      <c r="C5" t="s">
        <v>26</v>
      </c>
      <c r="D5" s="74">
        <f>müük_maakondades!E2</f>
        <v>756656.12</v>
      </c>
    </row>
    <row r="6" spans="1:6" x14ac:dyDescent="0.35">
      <c r="A6" s="113">
        <v>43497</v>
      </c>
      <c r="B6" t="s">
        <v>41</v>
      </c>
      <c r="C6" t="s">
        <v>26</v>
      </c>
      <c r="D6" s="74">
        <f>müük_maakondades!E3</f>
        <v>126691.07</v>
      </c>
    </row>
    <row r="7" spans="1:6" x14ac:dyDescent="0.35">
      <c r="A7" s="113">
        <v>43497</v>
      </c>
      <c r="B7" t="s">
        <v>42</v>
      </c>
      <c r="C7" t="s">
        <v>26</v>
      </c>
      <c r="D7" s="74">
        <f>müük_maakondades!E4</f>
        <v>2112204.5999999996</v>
      </c>
    </row>
    <row r="8" spans="1:6" x14ac:dyDescent="0.35">
      <c r="A8" s="113">
        <v>43497</v>
      </c>
      <c r="B8" t="s">
        <v>40</v>
      </c>
      <c r="C8" t="s">
        <v>27</v>
      </c>
      <c r="D8" s="74">
        <f>müük_maakondades!F2</f>
        <v>403503.81</v>
      </c>
    </row>
    <row r="9" spans="1:6" x14ac:dyDescent="0.35">
      <c r="A9" s="113">
        <v>43497</v>
      </c>
      <c r="B9" t="s">
        <v>41</v>
      </c>
      <c r="C9" t="s">
        <v>27</v>
      </c>
      <c r="D9" s="74">
        <f>müük_maakondades!F3</f>
        <v>95837.75</v>
      </c>
    </row>
    <row r="10" spans="1:6" x14ac:dyDescent="0.35">
      <c r="A10" s="113">
        <v>43497</v>
      </c>
      <c r="B10" t="s">
        <v>42</v>
      </c>
      <c r="C10" t="s">
        <v>27</v>
      </c>
      <c r="D10" s="74">
        <f>müük_maakondades!F4</f>
        <v>1899294.03</v>
      </c>
    </row>
    <row r="11" spans="1:6" x14ac:dyDescent="0.35">
      <c r="A11" s="113">
        <v>43497</v>
      </c>
      <c r="B11" t="s">
        <v>40</v>
      </c>
      <c r="C11" t="s">
        <v>28</v>
      </c>
      <c r="D11" s="74">
        <f>müük_maakondades!G2</f>
        <v>1960394</v>
      </c>
    </row>
    <row r="12" spans="1:6" x14ac:dyDescent="0.35">
      <c r="A12" s="113">
        <v>43497</v>
      </c>
      <c r="B12" t="s">
        <v>41</v>
      </c>
      <c r="C12" t="s">
        <v>28</v>
      </c>
      <c r="D12" s="74">
        <f>müük_maakondades!G3</f>
        <v>350766.95999999996</v>
      </c>
    </row>
    <row r="13" spans="1:6" x14ac:dyDescent="0.35">
      <c r="A13" s="113">
        <v>43497</v>
      </c>
      <c r="B13" t="s">
        <v>42</v>
      </c>
      <c r="C13" t="s">
        <v>28</v>
      </c>
      <c r="D13" s="74">
        <f>müük_maakondades!G4</f>
        <v>5553305.0099999998</v>
      </c>
    </row>
    <row r="14" spans="1:6" x14ac:dyDescent="0.35">
      <c r="A14" s="113">
        <v>43497</v>
      </c>
      <c r="B14" t="s">
        <v>40</v>
      </c>
      <c r="C14" t="s">
        <v>29</v>
      </c>
      <c r="D14" s="74">
        <f>müük_maakondades!H2</f>
        <v>102855.76999999999</v>
      </c>
    </row>
    <row r="15" spans="1:6" x14ac:dyDescent="0.35">
      <c r="A15" s="113">
        <v>43497</v>
      </c>
      <c r="B15" t="s">
        <v>41</v>
      </c>
      <c r="C15" t="s">
        <v>29</v>
      </c>
      <c r="D15" s="74">
        <f>müük_maakondades!H3</f>
        <v>8657.07</v>
      </c>
    </row>
    <row r="16" spans="1:6" x14ac:dyDescent="0.35">
      <c r="A16" s="113">
        <v>43497</v>
      </c>
      <c r="B16" t="s">
        <v>42</v>
      </c>
      <c r="C16" t="s">
        <v>29</v>
      </c>
      <c r="D16" s="74">
        <f>müük_maakondades!H4</f>
        <v>346218.66000000003</v>
      </c>
    </row>
    <row r="17" spans="1:4" x14ac:dyDescent="0.35">
      <c r="A17" s="113">
        <v>43497</v>
      </c>
      <c r="B17" t="s">
        <v>40</v>
      </c>
      <c r="C17" t="s">
        <v>30</v>
      </c>
      <c r="D17" s="74">
        <f>müük_maakondades!I2</f>
        <v>421697.32999999996</v>
      </c>
    </row>
    <row r="18" spans="1:4" x14ac:dyDescent="0.35">
      <c r="A18" s="113">
        <v>43497</v>
      </c>
      <c r="B18" t="s">
        <v>41</v>
      </c>
      <c r="C18" t="s">
        <v>30</v>
      </c>
      <c r="D18" s="74">
        <f>müük_maakondades!I3</f>
        <v>82751.39</v>
      </c>
    </row>
    <row r="19" spans="1:4" x14ac:dyDescent="0.35">
      <c r="A19" s="113">
        <v>43497</v>
      </c>
      <c r="B19" t="s">
        <v>42</v>
      </c>
      <c r="C19" t="s">
        <v>30</v>
      </c>
      <c r="D19" s="74">
        <f>müük_maakondades!I4</f>
        <v>1824536.06</v>
      </c>
    </row>
    <row r="20" spans="1:4" x14ac:dyDescent="0.35">
      <c r="A20" s="113">
        <v>43497</v>
      </c>
      <c r="B20" t="s">
        <v>40</v>
      </c>
      <c r="C20" t="s">
        <v>31</v>
      </c>
      <c r="D20" s="74">
        <f>müük_maakondades!J2</f>
        <v>752806.88</v>
      </c>
    </row>
    <row r="21" spans="1:4" x14ac:dyDescent="0.35">
      <c r="A21" s="113">
        <v>43497</v>
      </c>
      <c r="B21" t="s">
        <v>41</v>
      </c>
      <c r="C21" t="s">
        <v>31</v>
      </c>
      <c r="D21" s="74">
        <f>müük_maakondades!J3</f>
        <v>134602.80000000002</v>
      </c>
    </row>
    <row r="22" spans="1:4" x14ac:dyDescent="0.35">
      <c r="A22" s="113">
        <v>43497</v>
      </c>
      <c r="B22" t="s">
        <v>42</v>
      </c>
      <c r="C22" t="s">
        <v>31</v>
      </c>
      <c r="D22" s="74">
        <f>müük_maakondades!J4</f>
        <v>2791717.13</v>
      </c>
    </row>
    <row r="23" spans="1:4" x14ac:dyDescent="0.35">
      <c r="A23" s="113">
        <v>43497</v>
      </c>
      <c r="B23" t="s">
        <v>40</v>
      </c>
      <c r="C23" t="s">
        <v>32</v>
      </c>
      <c r="D23" s="74">
        <f>müük_maakondades!K2</f>
        <v>268930.41000000003</v>
      </c>
    </row>
    <row r="24" spans="1:4" x14ac:dyDescent="0.35">
      <c r="A24" s="113">
        <v>43497</v>
      </c>
      <c r="B24" t="s">
        <v>41</v>
      </c>
      <c r="C24" t="s">
        <v>32</v>
      </c>
      <c r="D24" s="74">
        <f>müük_maakondades!K3</f>
        <v>46746.09</v>
      </c>
    </row>
    <row r="25" spans="1:4" x14ac:dyDescent="0.35">
      <c r="A25" s="113">
        <v>43497</v>
      </c>
      <c r="B25" t="s">
        <v>42</v>
      </c>
      <c r="C25" t="s">
        <v>32</v>
      </c>
      <c r="D25" s="74">
        <f>müük_maakondades!K4</f>
        <v>621495.81000000006</v>
      </c>
    </row>
    <row r="26" spans="1:4" x14ac:dyDescent="0.35">
      <c r="A26" s="113">
        <v>43497</v>
      </c>
      <c r="B26" t="s">
        <v>40</v>
      </c>
      <c r="C26" t="s">
        <v>33</v>
      </c>
      <c r="D26" s="74">
        <f>müük_maakondades!L2</f>
        <v>1068503.77</v>
      </c>
    </row>
    <row r="27" spans="1:4" x14ac:dyDescent="0.35">
      <c r="A27" s="113">
        <v>43497</v>
      </c>
      <c r="B27" t="s">
        <v>41</v>
      </c>
      <c r="C27" t="s">
        <v>33</v>
      </c>
      <c r="D27" s="74">
        <f>müük_maakondades!L3</f>
        <v>251589.75</v>
      </c>
    </row>
    <row r="28" spans="1:4" x14ac:dyDescent="0.35">
      <c r="A28" s="113">
        <v>43497</v>
      </c>
      <c r="B28" t="s">
        <v>42</v>
      </c>
      <c r="C28" t="s">
        <v>33</v>
      </c>
      <c r="D28" s="74">
        <f>müük_maakondades!L4</f>
        <v>3528221.45</v>
      </c>
    </row>
    <row r="29" spans="1:4" x14ac:dyDescent="0.35">
      <c r="A29" s="113">
        <v>43497</v>
      </c>
      <c r="B29" t="s">
        <v>40</v>
      </c>
      <c r="C29" t="s">
        <v>34</v>
      </c>
      <c r="D29" s="74">
        <f>müük_maakondades!M2</f>
        <v>232603.53</v>
      </c>
    </row>
    <row r="30" spans="1:4" x14ac:dyDescent="0.35">
      <c r="A30" s="113">
        <v>43497</v>
      </c>
      <c r="B30" t="s">
        <v>41</v>
      </c>
      <c r="C30" t="s">
        <v>34</v>
      </c>
      <c r="D30" s="74">
        <f>müük_maakondades!M3</f>
        <v>41878.490000000005</v>
      </c>
    </row>
    <row r="31" spans="1:4" x14ac:dyDescent="0.35">
      <c r="A31" s="113">
        <v>43497</v>
      </c>
      <c r="B31" t="s">
        <v>42</v>
      </c>
      <c r="C31" t="s">
        <v>34</v>
      </c>
      <c r="D31" s="74">
        <f>müük_maakondades!M4</f>
        <v>712376.21</v>
      </c>
    </row>
    <row r="32" spans="1:4" x14ac:dyDescent="0.35">
      <c r="A32" s="113">
        <v>43497</v>
      </c>
      <c r="B32" t="s">
        <v>40</v>
      </c>
      <c r="C32" t="s">
        <v>35</v>
      </c>
      <c r="D32" s="74">
        <f>müük_maakondades!N2</f>
        <v>442444.52</v>
      </c>
    </row>
    <row r="33" spans="1:4" x14ac:dyDescent="0.35">
      <c r="A33" s="113">
        <v>43497</v>
      </c>
      <c r="B33" t="s">
        <v>41</v>
      </c>
      <c r="C33" t="s">
        <v>35</v>
      </c>
      <c r="D33" s="74">
        <f>müük_maakondades!N3</f>
        <v>108430.07</v>
      </c>
    </row>
    <row r="34" spans="1:4" x14ac:dyDescent="0.35">
      <c r="A34" s="113">
        <v>43497</v>
      </c>
      <c r="B34" t="s">
        <v>42</v>
      </c>
      <c r="C34" t="s">
        <v>35</v>
      </c>
      <c r="D34" s="74">
        <f>müük_maakondades!N4</f>
        <v>1619858.48</v>
      </c>
    </row>
    <row r="35" spans="1:4" x14ac:dyDescent="0.35">
      <c r="A35" s="113">
        <v>43497</v>
      </c>
      <c r="B35" t="s">
        <v>40</v>
      </c>
      <c r="C35" t="s">
        <v>36</v>
      </c>
      <c r="D35" s="74">
        <f>müük_maakondades!O2</f>
        <v>407933.84</v>
      </c>
    </row>
    <row r="36" spans="1:4" x14ac:dyDescent="0.35">
      <c r="A36" s="113">
        <v>43497</v>
      </c>
      <c r="B36" t="s">
        <v>41</v>
      </c>
      <c r="C36" t="s">
        <v>36</v>
      </c>
      <c r="D36" s="74">
        <f>müük_maakondades!O3</f>
        <v>86080.35</v>
      </c>
    </row>
    <row r="37" spans="1:4" x14ac:dyDescent="0.35">
      <c r="A37" s="113">
        <v>43497</v>
      </c>
      <c r="B37" t="s">
        <v>42</v>
      </c>
      <c r="C37" t="s">
        <v>36</v>
      </c>
      <c r="D37" s="74">
        <f>müük_maakondades!O4</f>
        <v>987767.97</v>
      </c>
    </row>
    <row r="38" spans="1:4" x14ac:dyDescent="0.35">
      <c r="A38" s="113">
        <v>43497</v>
      </c>
      <c r="B38" t="s">
        <v>40</v>
      </c>
      <c r="C38" t="s">
        <v>37</v>
      </c>
      <c r="D38" s="74">
        <f>müük_maakondades!P2</f>
        <v>216627.26</v>
      </c>
    </row>
    <row r="39" spans="1:4" x14ac:dyDescent="0.35">
      <c r="A39" s="113">
        <v>43497</v>
      </c>
      <c r="B39" t="s">
        <v>41</v>
      </c>
      <c r="C39" t="s">
        <v>37</v>
      </c>
      <c r="D39" s="74">
        <f>müük_maakondades!P3</f>
        <v>37078.800000000003</v>
      </c>
    </row>
    <row r="40" spans="1:4" x14ac:dyDescent="0.35">
      <c r="A40" s="113">
        <v>43497</v>
      </c>
      <c r="B40" t="s">
        <v>42</v>
      </c>
      <c r="C40" t="s">
        <v>37</v>
      </c>
      <c r="D40" s="74">
        <f>müük_maakondades!P4</f>
        <v>711053.08000000007</v>
      </c>
    </row>
    <row r="41" spans="1:4" x14ac:dyDescent="0.35">
      <c r="A41" s="113">
        <v>43497</v>
      </c>
      <c r="B41" t="s">
        <v>40</v>
      </c>
      <c r="C41" t="s">
        <v>38</v>
      </c>
      <c r="D41" s="74">
        <f>müük_maakondades!Q2</f>
        <v>591275.05000000005</v>
      </c>
    </row>
    <row r="42" spans="1:4" x14ac:dyDescent="0.35">
      <c r="A42" s="113">
        <v>43497</v>
      </c>
      <c r="B42" t="s">
        <v>41</v>
      </c>
      <c r="C42" t="s">
        <v>38</v>
      </c>
      <c r="D42" s="74">
        <f>müük_maakondades!Q3</f>
        <v>129173.97</v>
      </c>
    </row>
    <row r="43" spans="1:4" x14ac:dyDescent="0.35">
      <c r="A43" s="113">
        <v>43497</v>
      </c>
      <c r="B43" t="s">
        <v>42</v>
      </c>
      <c r="C43" t="s">
        <v>38</v>
      </c>
      <c r="D43" s="74">
        <f>müük_maakondades!Q4</f>
        <v>1808569.08</v>
      </c>
    </row>
    <row r="44" spans="1:4" x14ac:dyDescent="0.35">
      <c r="A44" s="113">
        <v>43497</v>
      </c>
      <c r="B44" t="s">
        <v>40</v>
      </c>
      <c r="C44" t="s">
        <v>39</v>
      </c>
      <c r="D44" s="74">
        <f>müük_maakondades!R2</f>
        <v>351024.48</v>
      </c>
    </row>
    <row r="45" spans="1:4" x14ac:dyDescent="0.35">
      <c r="A45" s="113">
        <v>43497</v>
      </c>
      <c r="B45" t="s">
        <v>41</v>
      </c>
      <c r="C45" t="s">
        <v>39</v>
      </c>
      <c r="D45" s="74">
        <f>müük_maakondades!R3</f>
        <v>59436.590000000004</v>
      </c>
    </row>
    <row r="46" spans="1:4" x14ac:dyDescent="0.35">
      <c r="A46" s="113">
        <v>43497</v>
      </c>
      <c r="B46" t="s">
        <v>42</v>
      </c>
      <c r="C46" t="s">
        <v>39</v>
      </c>
      <c r="D46" s="74">
        <f>müük_maakondades!R4</f>
        <v>1328028.1099999999</v>
      </c>
    </row>
    <row r="47" spans="1:4" x14ac:dyDescent="0.35">
      <c r="A47" s="113">
        <v>43525</v>
      </c>
      <c r="B47" t="s">
        <v>40</v>
      </c>
      <c r="C47" t="s">
        <v>47</v>
      </c>
      <c r="D47" s="74">
        <f>müük_maakondades!D6</f>
        <v>10071669.379999999</v>
      </c>
    </row>
    <row r="48" spans="1:4" x14ac:dyDescent="0.35">
      <c r="A48" s="113">
        <v>43525</v>
      </c>
      <c r="B48" t="s">
        <v>41</v>
      </c>
      <c r="C48" t="s">
        <v>47</v>
      </c>
      <c r="D48" s="74">
        <f>müük_maakondades!D7</f>
        <v>1934916.26</v>
      </c>
    </row>
    <row r="49" spans="1:4" x14ac:dyDescent="0.35">
      <c r="A49" s="113">
        <v>43525</v>
      </c>
      <c r="B49" t="s">
        <v>42</v>
      </c>
      <c r="C49" t="s">
        <v>47</v>
      </c>
      <c r="D49" s="74">
        <f>müük_maakondades!D8</f>
        <v>19659402.379999999</v>
      </c>
    </row>
    <row r="50" spans="1:4" x14ac:dyDescent="0.35">
      <c r="A50" s="113">
        <v>43525</v>
      </c>
      <c r="B50" t="s">
        <v>40</v>
      </c>
      <c r="C50" t="s">
        <v>26</v>
      </c>
      <c r="D50" s="74">
        <f>müük_maakondades!E6</f>
        <v>910525.35000000009</v>
      </c>
    </row>
    <row r="51" spans="1:4" x14ac:dyDescent="0.35">
      <c r="A51" s="113">
        <v>43525</v>
      </c>
      <c r="B51" t="s">
        <v>41</v>
      </c>
      <c r="C51" t="s">
        <v>26</v>
      </c>
      <c r="D51" s="74">
        <f>müük_maakondades!E7</f>
        <v>154509.10999999999</v>
      </c>
    </row>
    <row r="52" spans="1:4" x14ac:dyDescent="0.35">
      <c r="A52" s="113">
        <v>43525</v>
      </c>
      <c r="B52" t="s">
        <v>42</v>
      </c>
      <c r="C52" t="s">
        <v>26</v>
      </c>
      <c r="D52" s="74">
        <f>müük_maakondades!E8</f>
        <v>2255878.67</v>
      </c>
    </row>
    <row r="53" spans="1:4" x14ac:dyDescent="0.35">
      <c r="A53" s="113">
        <v>43525</v>
      </c>
      <c r="B53" t="s">
        <v>40</v>
      </c>
      <c r="C53" t="s">
        <v>27</v>
      </c>
      <c r="D53" s="74">
        <f>müük_maakondades!F6</f>
        <v>482950.27</v>
      </c>
    </row>
    <row r="54" spans="1:4" x14ac:dyDescent="0.35">
      <c r="A54" s="113">
        <v>43525</v>
      </c>
      <c r="B54" t="s">
        <v>41</v>
      </c>
      <c r="C54" t="s">
        <v>27</v>
      </c>
      <c r="D54" s="74">
        <f>müük_maakondades!F7</f>
        <v>112875.66</v>
      </c>
    </row>
    <row r="55" spans="1:4" x14ac:dyDescent="0.35">
      <c r="A55" s="113">
        <v>43525</v>
      </c>
      <c r="B55" t="s">
        <v>42</v>
      </c>
      <c r="C55" t="s">
        <v>27</v>
      </c>
      <c r="D55" s="74">
        <f>müük_maakondades!F8</f>
        <v>1914030.8</v>
      </c>
    </row>
    <row r="56" spans="1:4" x14ac:dyDescent="0.35">
      <c r="A56" s="113">
        <v>43525</v>
      </c>
      <c r="B56" t="s">
        <v>40</v>
      </c>
      <c r="C56" t="s">
        <v>28</v>
      </c>
      <c r="D56" s="74">
        <f>müük_maakondades!G6</f>
        <v>2342060.4900000002</v>
      </c>
    </row>
    <row r="57" spans="1:4" x14ac:dyDescent="0.35">
      <c r="A57" s="113">
        <v>43525</v>
      </c>
      <c r="B57" t="s">
        <v>41</v>
      </c>
      <c r="C57" t="s">
        <v>28</v>
      </c>
      <c r="D57" s="74">
        <f>müük_maakondades!G7</f>
        <v>438072.17</v>
      </c>
    </row>
    <row r="58" spans="1:4" x14ac:dyDescent="0.35">
      <c r="A58" s="113">
        <v>43525</v>
      </c>
      <c r="B58" t="s">
        <v>42</v>
      </c>
      <c r="C58" t="s">
        <v>28</v>
      </c>
      <c r="D58" s="74">
        <f>müük_maakondades!G8</f>
        <v>5887127.0499999998</v>
      </c>
    </row>
    <row r="59" spans="1:4" x14ac:dyDescent="0.35">
      <c r="A59" s="113">
        <v>43525</v>
      </c>
      <c r="B59" t="s">
        <v>40</v>
      </c>
      <c r="C59" t="s">
        <v>29</v>
      </c>
      <c r="D59" s="74">
        <f>müük_maakondades!H6</f>
        <v>122391.58</v>
      </c>
    </row>
    <row r="60" spans="1:4" x14ac:dyDescent="0.35">
      <c r="A60" s="113">
        <v>43525</v>
      </c>
      <c r="B60" t="s">
        <v>41</v>
      </c>
      <c r="C60" t="s">
        <v>29</v>
      </c>
      <c r="D60" s="74">
        <f>müük_maakondades!H7</f>
        <v>18354.169999999998</v>
      </c>
    </row>
    <row r="61" spans="1:4" x14ac:dyDescent="0.35">
      <c r="A61" s="113">
        <v>43525</v>
      </c>
      <c r="B61" t="s">
        <v>42</v>
      </c>
      <c r="C61" t="s">
        <v>29</v>
      </c>
      <c r="D61" s="74">
        <f>müük_maakondades!H8</f>
        <v>362235.94</v>
      </c>
    </row>
    <row r="62" spans="1:4" x14ac:dyDescent="0.35">
      <c r="A62" s="113">
        <v>43525</v>
      </c>
      <c r="B62" t="s">
        <v>40</v>
      </c>
      <c r="C62" t="s">
        <v>30</v>
      </c>
      <c r="D62" s="74">
        <f>müük_maakondades!I6</f>
        <v>492378.33999999997</v>
      </c>
    </row>
    <row r="63" spans="1:4" x14ac:dyDescent="0.35">
      <c r="A63" s="113">
        <v>43525</v>
      </c>
      <c r="B63" t="s">
        <v>41</v>
      </c>
      <c r="C63" t="s">
        <v>30</v>
      </c>
      <c r="D63" s="74">
        <f>müük_maakondades!I7</f>
        <v>102951.29999999999</v>
      </c>
    </row>
    <row r="64" spans="1:4" x14ac:dyDescent="0.35">
      <c r="A64" s="113">
        <v>43525</v>
      </c>
      <c r="B64" t="s">
        <v>42</v>
      </c>
      <c r="C64" t="s">
        <v>30</v>
      </c>
      <c r="D64" s="74">
        <f>müük_maakondades!I8</f>
        <v>1937309.06</v>
      </c>
    </row>
    <row r="65" spans="1:4" x14ac:dyDescent="0.35">
      <c r="A65" s="113">
        <v>43525</v>
      </c>
      <c r="B65" t="s">
        <v>40</v>
      </c>
      <c r="C65" t="s">
        <v>31</v>
      </c>
      <c r="D65" s="74">
        <f>müük_maakondades!J6</f>
        <v>884702.41999999993</v>
      </c>
    </row>
    <row r="66" spans="1:4" x14ac:dyDescent="0.35">
      <c r="A66" s="113">
        <v>43525</v>
      </c>
      <c r="B66" t="s">
        <v>41</v>
      </c>
      <c r="C66" t="s">
        <v>31</v>
      </c>
      <c r="D66" s="74">
        <f>müük_maakondades!J7</f>
        <v>166213.53</v>
      </c>
    </row>
    <row r="67" spans="1:4" x14ac:dyDescent="0.35">
      <c r="A67" s="113">
        <v>43525</v>
      </c>
      <c r="B67" t="s">
        <v>42</v>
      </c>
      <c r="C67" t="s">
        <v>31</v>
      </c>
      <c r="D67" s="74">
        <f>müük_maakondades!J8</f>
        <v>2969920.0300000003</v>
      </c>
    </row>
    <row r="68" spans="1:4" x14ac:dyDescent="0.35">
      <c r="A68" s="113">
        <v>43525</v>
      </c>
      <c r="B68" t="s">
        <v>40</v>
      </c>
      <c r="C68" t="s">
        <v>32</v>
      </c>
      <c r="D68" s="74">
        <f>müük_maakondades!K6</f>
        <v>317599.92</v>
      </c>
    </row>
    <row r="69" spans="1:4" x14ac:dyDescent="0.35">
      <c r="A69" s="113">
        <v>43525</v>
      </c>
      <c r="B69" t="s">
        <v>41</v>
      </c>
      <c r="C69" t="s">
        <v>32</v>
      </c>
      <c r="D69" s="74">
        <f>müük_maakondades!K7</f>
        <v>58139.770000000004</v>
      </c>
    </row>
    <row r="70" spans="1:4" x14ac:dyDescent="0.35">
      <c r="A70" s="113">
        <v>43525</v>
      </c>
      <c r="B70" t="s">
        <v>42</v>
      </c>
      <c r="C70" t="s">
        <v>32</v>
      </c>
      <c r="D70" s="74">
        <f>müük_maakondades!K8</f>
        <v>667037.39</v>
      </c>
    </row>
    <row r="71" spans="1:4" x14ac:dyDescent="0.35">
      <c r="A71" s="113">
        <v>43525</v>
      </c>
      <c r="B71" t="s">
        <v>40</v>
      </c>
      <c r="C71" t="s">
        <v>33</v>
      </c>
      <c r="D71" s="74">
        <f>müük_maakondades!L6</f>
        <v>1265950.1299999999</v>
      </c>
    </row>
    <row r="72" spans="1:4" x14ac:dyDescent="0.35">
      <c r="A72" s="113">
        <v>43525</v>
      </c>
      <c r="B72" t="s">
        <v>41</v>
      </c>
      <c r="C72" t="s">
        <v>33</v>
      </c>
      <c r="D72" s="74">
        <f>müük_maakondades!L7</f>
        <v>313309.87</v>
      </c>
    </row>
    <row r="73" spans="1:4" x14ac:dyDescent="0.35">
      <c r="A73" s="113">
        <v>43525</v>
      </c>
      <c r="B73" t="s">
        <v>42</v>
      </c>
      <c r="C73" t="s">
        <v>33</v>
      </c>
      <c r="D73" s="74">
        <f>müük_maakondades!L8</f>
        <v>3664072.27</v>
      </c>
    </row>
    <row r="74" spans="1:4" x14ac:dyDescent="0.35">
      <c r="A74" s="113">
        <v>43525</v>
      </c>
      <c r="B74" t="s">
        <v>40</v>
      </c>
      <c r="C74" t="s">
        <v>34</v>
      </c>
      <c r="D74" s="74">
        <f>müük_maakondades!M6</f>
        <v>285731.89</v>
      </c>
    </row>
    <row r="75" spans="1:4" x14ac:dyDescent="0.35">
      <c r="A75" s="113">
        <v>43525</v>
      </c>
      <c r="B75" t="s">
        <v>41</v>
      </c>
      <c r="C75" t="s">
        <v>34</v>
      </c>
      <c r="D75" s="74">
        <f>müük_maakondades!M7</f>
        <v>56494.490000000005</v>
      </c>
    </row>
    <row r="76" spans="1:4" x14ac:dyDescent="0.35">
      <c r="A76" s="113">
        <v>43525</v>
      </c>
      <c r="B76" t="s">
        <v>42</v>
      </c>
      <c r="C76" t="s">
        <v>34</v>
      </c>
      <c r="D76" s="74">
        <f>müük_maakondades!M8</f>
        <v>775458.94</v>
      </c>
    </row>
    <row r="77" spans="1:4" x14ac:dyDescent="0.35">
      <c r="A77" s="113">
        <v>43525</v>
      </c>
      <c r="B77" t="s">
        <v>40</v>
      </c>
      <c r="C77" t="s">
        <v>35</v>
      </c>
      <c r="D77" s="74">
        <f>müük_maakondades!N6</f>
        <v>512118.46</v>
      </c>
    </row>
    <row r="78" spans="1:4" x14ac:dyDescent="0.35">
      <c r="A78" s="113">
        <v>43525</v>
      </c>
      <c r="B78" t="s">
        <v>41</v>
      </c>
      <c r="C78" t="s">
        <v>35</v>
      </c>
      <c r="D78" s="74">
        <f>müük_maakondades!N7</f>
        <v>133404.32999999999</v>
      </c>
    </row>
    <row r="79" spans="1:4" x14ac:dyDescent="0.35">
      <c r="A79" s="113">
        <v>43525</v>
      </c>
      <c r="B79" t="s">
        <v>42</v>
      </c>
      <c r="C79" t="s">
        <v>35</v>
      </c>
      <c r="D79" s="74">
        <f>müük_maakondades!N8</f>
        <v>1786599.6400000001</v>
      </c>
    </row>
    <row r="80" spans="1:4" x14ac:dyDescent="0.35">
      <c r="A80" s="113">
        <v>43525</v>
      </c>
      <c r="B80" t="s">
        <v>40</v>
      </c>
      <c r="C80" t="s">
        <v>36</v>
      </c>
      <c r="D80" s="74">
        <f>müük_maakondades!O6</f>
        <v>496093.51</v>
      </c>
    </row>
    <row r="81" spans="1:19" x14ac:dyDescent="0.35">
      <c r="A81" s="113">
        <v>43525</v>
      </c>
      <c r="B81" t="s">
        <v>41</v>
      </c>
      <c r="C81" t="s">
        <v>36</v>
      </c>
      <c r="D81" s="74">
        <f>müük_maakondades!O7</f>
        <v>113850.43</v>
      </c>
    </row>
    <row r="82" spans="1:19" x14ac:dyDescent="0.35">
      <c r="A82" s="113">
        <v>43525</v>
      </c>
      <c r="B82" t="s">
        <v>42</v>
      </c>
      <c r="C82" t="s">
        <v>36</v>
      </c>
      <c r="D82" s="74">
        <f>müük_maakondades!O8</f>
        <v>1040128.86</v>
      </c>
    </row>
    <row r="83" spans="1:19" x14ac:dyDescent="0.35">
      <c r="A83" s="113">
        <v>43525</v>
      </c>
      <c r="B83" t="s">
        <v>40</v>
      </c>
      <c r="C83" t="s">
        <v>37</v>
      </c>
      <c r="D83" s="74">
        <f>müük_maakondades!P6</f>
        <v>232899.24</v>
      </c>
    </row>
    <row r="84" spans="1:19" x14ac:dyDescent="0.35">
      <c r="A84" s="113">
        <v>43525</v>
      </c>
      <c r="B84" t="s">
        <v>41</v>
      </c>
      <c r="C84" t="s">
        <v>37</v>
      </c>
      <c r="D84" s="74">
        <f>müük_maakondades!P7</f>
        <v>46947.4</v>
      </c>
    </row>
    <row r="85" spans="1:19" x14ac:dyDescent="0.35">
      <c r="A85" s="113">
        <v>43525</v>
      </c>
      <c r="B85" t="s">
        <v>42</v>
      </c>
      <c r="C85" t="s">
        <v>37</v>
      </c>
      <c r="D85" s="74">
        <f>müük_maakondades!P8</f>
        <v>686952.22</v>
      </c>
    </row>
    <row r="86" spans="1:19" x14ac:dyDescent="0.35">
      <c r="A86" s="113">
        <v>43525</v>
      </c>
      <c r="B86" t="s">
        <v>40</v>
      </c>
      <c r="C86" t="s">
        <v>38</v>
      </c>
      <c r="D86" s="74">
        <f>müük_maakondades!Q6</f>
        <v>702669.75</v>
      </c>
    </row>
    <row r="87" spans="1:19" x14ac:dyDescent="0.35">
      <c r="A87" s="113">
        <v>43525</v>
      </c>
      <c r="B87" t="s">
        <v>41</v>
      </c>
      <c r="C87" t="s">
        <v>38</v>
      </c>
      <c r="D87" s="74">
        <f>müük_maakondades!Q7</f>
        <v>164680.04999999999</v>
      </c>
    </row>
    <row r="88" spans="1:19" x14ac:dyDescent="0.35">
      <c r="A88" s="113">
        <v>43525</v>
      </c>
      <c r="B88" t="s">
        <v>42</v>
      </c>
      <c r="C88" t="s">
        <v>38</v>
      </c>
      <c r="D88" s="74">
        <f>müük_maakondades!Q8</f>
        <v>1852509.0299999998</v>
      </c>
    </row>
    <row r="89" spans="1:19" x14ac:dyDescent="0.35">
      <c r="A89" s="113">
        <v>43525</v>
      </c>
      <c r="B89" t="s">
        <v>40</v>
      </c>
      <c r="C89" t="s">
        <v>39</v>
      </c>
      <c r="D89" s="74">
        <f>müük_maakondades!R6</f>
        <v>416667.25</v>
      </c>
    </row>
    <row r="90" spans="1:19" x14ac:dyDescent="0.35">
      <c r="A90" s="113">
        <v>43525</v>
      </c>
      <c r="B90" t="s">
        <v>41</v>
      </c>
      <c r="C90" t="s">
        <v>39</v>
      </c>
      <c r="D90" s="74">
        <f>müük_maakondades!R7</f>
        <v>78469.19</v>
      </c>
    </row>
    <row r="91" spans="1:19" x14ac:dyDescent="0.35">
      <c r="A91" s="113">
        <v>43525</v>
      </c>
      <c r="B91" t="s">
        <v>42</v>
      </c>
      <c r="C91" t="s">
        <v>39</v>
      </c>
      <c r="D91" s="74">
        <f>müük_maakondades!R8</f>
        <v>1358311.65</v>
      </c>
    </row>
    <row r="92" spans="1:19" x14ac:dyDescent="0.35">
      <c r="A92" s="113">
        <v>43556</v>
      </c>
      <c r="B92" t="s">
        <v>40</v>
      </c>
      <c r="C92" t="s">
        <v>47</v>
      </c>
      <c r="D92" s="74">
        <f>müük_maakondades!D10</f>
        <v>8251757.6399999997</v>
      </c>
      <c r="S92" s="74"/>
    </row>
    <row r="93" spans="1:19" x14ac:dyDescent="0.35">
      <c r="A93" s="113">
        <v>43556</v>
      </c>
      <c r="B93" t="s">
        <v>41</v>
      </c>
      <c r="C93" t="s">
        <v>47</v>
      </c>
      <c r="D93" s="74">
        <f>müük_maakondades!D11</f>
        <v>3388172.98</v>
      </c>
      <c r="S93" s="74"/>
    </row>
    <row r="94" spans="1:19" x14ac:dyDescent="0.35">
      <c r="A94" s="113">
        <v>43556</v>
      </c>
      <c r="B94" t="s">
        <v>42</v>
      </c>
      <c r="C94" t="s">
        <v>47</v>
      </c>
      <c r="D94" s="74">
        <f>müük_maakondades!D12</f>
        <v>19339767.869999997</v>
      </c>
      <c r="S94" s="74"/>
    </row>
    <row r="95" spans="1:19" x14ac:dyDescent="0.35">
      <c r="A95" s="113">
        <v>43556</v>
      </c>
      <c r="B95" t="s">
        <v>40</v>
      </c>
      <c r="C95" t="s">
        <v>26</v>
      </c>
      <c r="D95" s="74">
        <f>müük_maakondades!E10</f>
        <v>792548.44</v>
      </c>
    </row>
    <row r="96" spans="1:19" x14ac:dyDescent="0.35">
      <c r="A96" s="113">
        <v>43556</v>
      </c>
      <c r="B96" t="s">
        <v>41</v>
      </c>
      <c r="C96" t="s">
        <v>26</v>
      </c>
      <c r="D96" s="74">
        <f>müük_maakondades!E11</f>
        <v>296286.17</v>
      </c>
    </row>
    <row r="97" spans="1:4" x14ac:dyDescent="0.35">
      <c r="A97" s="113">
        <v>43556</v>
      </c>
      <c r="B97" t="s">
        <v>42</v>
      </c>
      <c r="C97" t="s">
        <v>26</v>
      </c>
      <c r="D97" s="74">
        <f>müük_maakondades!E12</f>
        <v>2225630.71</v>
      </c>
    </row>
    <row r="98" spans="1:4" x14ac:dyDescent="0.35">
      <c r="A98" s="113">
        <v>43556</v>
      </c>
      <c r="B98" t="s">
        <v>40</v>
      </c>
      <c r="C98" t="s">
        <v>27</v>
      </c>
      <c r="D98" s="74">
        <f>müük_maakondades!F10</f>
        <v>373894.72</v>
      </c>
    </row>
    <row r="99" spans="1:4" x14ac:dyDescent="0.35">
      <c r="A99" s="113">
        <v>43556</v>
      </c>
      <c r="B99" t="s">
        <v>41</v>
      </c>
      <c r="C99" t="s">
        <v>27</v>
      </c>
      <c r="D99" s="74">
        <f>müük_maakondades!F11</f>
        <v>245412.81</v>
      </c>
    </row>
    <row r="100" spans="1:4" x14ac:dyDescent="0.35">
      <c r="A100" s="113">
        <v>43556</v>
      </c>
      <c r="B100" t="s">
        <v>42</v>
      </c>
      <c r="C100" t="s">
        <v>27</v>
      </c>
      <c r="D100" s="74">
        <f>müük_maakondades!F12</f>
        <v>1959072.19</v>
      </c>
    </row>
    <row r="101" spans="1:4" x14ac:dyDescent="0.35">
      <c r="A101" s="113">
        <v>43556</v>
      </c>
      <c r="B101" t="s">
        <v>40</v>
      </c>
      <c r="C101" t="s">
        <v>28</v>
      </c>
      <c r="D101" s="74">
        <f>müük_maakondades!G10</f>
        <v>1711069.63</v>
      </c>
    </row>
    <row r="102" spans="1:4" x14ac:dyDescent="0.35">
      <c r="A102" s="113">
        <v>43556</v>
      </c>
      <c r="B102" t="s">
        <v>41</v>
      </c>
      <c r="C102" t="s">
        <v>28</v>
      </c>
      <c r="D102" s="74">
        <f>müük_maakondades!G11</f>
        <v>933235.08</v>
      </c>
    </row>
    <row r="103" spans="1:4" x14ac:dyDescent="0.35">
      <c r="A103" s="113">
        <v>43556</v>
      </c>
      <c r="B103" t="s">
        <v>42</v>
      </c>
      <c r="C103" t="s">
        <v>28</v>
      </c>
      <c r="D103" s="74">
        <f>müük_maakondades!G12</f>
        <v>5945147.8799999999</v>
      </c>
    </row>
    <row r="104" spans="1:4" x14ac:dyDescent="0.35">
      <c r="A104" s="113">
        <v>43556</v>
      </c>
      <c r="B104" t="s">
        <v>40</v>
      </c>
      <c r="C104" t="s">
        <v>29</v>
      </c>
      <c r="D104" s="74">
        <f>müük_maakondades!H10</f>
        <v>87125.450000000012</v>
      </c>
    </row>
    <row r="105" spans="1:4" x14ac:dyDescent="0.35">
      <c r="A105" s="113">
        <v>43556</v>
      </c>
      <c r="B105" t="s">
        <v>41</v>
      </c>
      <c r="C105" t="s">
        <v>29</v>
      </c>
      <c r="D105" s="74">
        <f>müük_maakondades!H11</f>
        <v>63771.34</v>
      </c>
    </row>
    <row r="106" spans="1:4" x14ac:dyDescent="0.35">
      <c r="A106" s="113">
        <v>43556</v>
      </c>
      <c r="B106" t="s">
        <v>42</v>
      </c>
      <c r="C106" t="s">
        <v>29</v>
      </c>
      <c r="D106" s="74">
        <f>müük_maakondades!H12</f>
        <v>378709.97</v>
      </c>
    </row>
    <row r="107" spans="1:4" x14ac:dyDescent="0.35">
      <c r="A107" s="113">
        <v>43556</v>
      </c>
      <c r="B107" t="s">
        <v>40</v>
      </c>
      <c r="C107" t="s">
        <v>30</v>
      </c>
      <c r="D107" s="74">
        <f>müük_maakondades!I10</f>
        <v>371548.39</v>
      </c>
    </row>
    <row r="108" spans="1:4" x14ac:dyDescent="0.35">
      <c r="A108" s="113">
        <v>43556</v>
      </c>
      <c r="B108" t="s">
        <v>41</v>
      </c>
      <c r="C108" t="s">
        <v>30</v>
      </c>
      <c r="D108" s="74">
        <f>müük_maakondades!I11</f>
        <v>225774.96</v>
      </c>
    </row>
    <row r="109" spans="1:4" x14ac:dyDescent="0.35">
      <c r="A109" s="113">
        <v>43556</v>
      </c>
      <c r="B109" t="s">
        <v>42</v>
      </c>
      <c r="C109" t="s">
        <v>30</v>
      </c>
      <c r="D109" s="74">
        <f>müük_maakondades!I12</f>
        <v>1869537.85</v>
      </c>
    </row>
    <row r="110" spans="1:4" x14ac:dyDescent="0.35">
      <c r="A110" s="113">
        <v>43556</v>
      </c>
      <c r="B110" t="s">
        <v>40</v>
      </c>
      <c r="C110" t="s">
        <v>31</v>
      </c>
      <c r="D110" s="74">
        <f>müük_maakondades!J10</f>
        <v>725079.24</v>
      </c>
    </row>
    <row r="111" spans="1:4" x14ac:dyDescent="0.35">
      <c r="A111" s="113">
        <v>43556</v>
      </c>
      <c r="B111" t="s">
        <v>41</v>
      </c>
      <c r="C111" t="s">
        <v>31</v>
      </c>
      <c r="D111" s="74">
        <f>müük_maakondades!J11</f>
        <v>365052.14</v>
      </c>
    </row>
    <row r="112" spans="1:4" x14ac:dyDescent="0.35">
      <c r="A112" s="113">
        <v>43556</v>
      </c>
      <c r="B112" t="s">
        <v>42</v>
      </c>
      <c r="C112" t="s">
        <v>31</v>
      </c>
      <c r="D112" s="74">
        <f>müük_maakondades!J12</f>
        <v>2958851.64</v>
      </c>
    </row>
    <row r="113" spans="1:4" x14ac:dyDescent="0.35">
      <c r="A113" s="113">
        <v>43556</v>
      </c>
      <c r="B113" t="s">
        <v>40</v>
      </c>
      <c r="C113" t="s">
        <v>32</v>
      </c>
      <c r="D113" s="74">
        <f>müük_maakondades!K10</f>
        <v>273691.23</v>
      </c>
    </row>
    <row r="114" spans="1:4" x14ac:dyDescent="0.35">
      <c r="A114" s="113">
        <v>43556</v>
      </c>
      <c r="B114" t="s">
        <v>41</v>
      </c>
      <c r="C114" t="s">
        <v>32</v>
      </c>
      <c r="D114" s="74">
        <f>müük_maakondades!K11</f>
        <v>132197.68</v>
      </c>
    </row>
    <row r="115" spans="1:4" x14ac:dyDescent="0.35">
      <c r="A115" s="113">
        <v>43556</v>
      </c>
      <c r="B115" t="s">
        <v>42</v>
      </c>
      <c r="C115" t="s">
        <v>32</v>
      </c>
      <c r="D115" s="74">
        <f>müük_maakondades!K12</f>
        <v>672739.41</v>
      </c>
    </row>
    <row r="116" spans="1:4" x14ac:dyDescent="0.35">
      <c r="A116" s="113">
        <v>43556</v>
      </c>
      <c r="B116" t="s">
        <v>40</v>
      </c>
      <c r="C116" t="s">
        <v>33</v>
      </c>
      <c r="D116" s="74">
        <f>müük_maakondades!L10</f>
        <v>966537.86</v>
      </c>
    </row>
    <row r="117" spans="1:4" x14ac:dyDescent="0.35">
      <c r="A117" s="113">
        <v>43556</v>
      </c>
      <c r="B117" t="s">
        <v>41</v>
      </c>
      <c r="C117" t="s">
        <v>33</v>
      </c>
      <c r="D117" s="74">
        <f>müük_maakondades!L11</f>
        <v>645975.06000000006</v>
      </c>
    </row>
    <row r="118" spans="1:4" x14ac:dyDescent="0.35">
      <c r="A118" s="113">
        <v>43556</v>
      </c>
      <c r="B118" t="s">
        <v>42</v>
      </c>
      <c r="C118" t="s">
        <v>33</v>
      </c>
      <c r="D118" s="74">
        <f>müük_maakondades!L12</f>
        <v>3735812.98</v>
      </c>
    </row>
    <row r="119" spans="1:4" x14ac:dyDescent="0.35">
      <c r="A119" s="113">
        <v>43556</v>
      </c>
      <c r="B119" t="s">
        <v>40</v>
      </c>
      <c r="C119" t="s">
        <v>34</v>
      </c>
      <c r="D119" s="74">
        <f>müük_maakondades!M10</f>
        <v>211836.84</v>
      </c>
    </row>
    <row r="120" spans="1:4" x14ac:dyDescent="0.35">
      <c r="A120" s="113">
        <v>43556</v>
      </c>
      <c r="B120" t="s">
        <v>41</v>
      </c>
      <c r="C120" t="s">
        <v>34</v>
      </c>
      <c r="D120" s="74">
        <f>müük_maakondades!M11</f>
        <v>128437.17</v>
      </c>
    </row>
    <row r="121" spans="1:4" x14ac:dyDescent="0.35">
      <c r="A121" s="113">
        <v>43556</v>
      </c>
      <c r="B121" t="s">
        <v>42</v>
      </c>
      <c r="C121" t="s">
        <v>34</v>
      </c>
      <c r="D121" s="74">
        <f>müük_maakondades!M12</f>
        <v>808496.63</v>
      </c>
    </row>
    <row r="122" spans="1:4" x14ac:dyDescent="0.35">
      <c r="A122" s="113">
        <v>43556</v>
      </c>
      <c r="B122" t="s">
        <v>40</v>
      </c>
      <c r="C122" t="s">
        <v>35</v>
      </c>
      <c r="D122" s="74">
        <f>müük_maakondades!N10</f>
        <v>400479.35</v>
      </c>
    </row>
    <row r="123" spans="1:4" x14ac:dyDescent="0.35">
      <c r="A123" s="113">
        <v>43556</v>
      </c>
      <c r="B123" t="s">
        <v>41</v>
      </c>
      <c r="C123" t="s">
        <v>35</v>
      </c>
      <c r="D123" s="74">
        <f>müük_maakondades!N11</f>
        <v>268838.7</v>
      </c>
    </row>
    <row r="124" spans="1:4" x14ac:dyDescent="0.35">
      <c r="A124" s="113">
        <v>43556</v>
      </c>
      <c r="B124" t="s">
        <v>42</v>
      </c>
      <c r="C124" t="s">
        <v>35</v>
      </c>
      <c r="D124" s="74">
        <f>müük_maakondades!N12</f>
        <v>1729864.75</v>
      </c>
    </row>
    <row r="125" spans="1:4" x14ac:dyDescent="0.35">
      <c r="A125" s="113">
        <v>43556</v>
      </c>
      <c r="B125" t="s">
        <v>40</v>
      </c>
      <c r="C125" t="s">
        <v>36</v>
      </c>
      <c r="D125" s="74">
        <f>müük_maakondades!O10</f>
        <v>370649.83999999997</v>
      </c>
    </row>
    <row r="126" spans="1:4" x14ac:dyDescent="0.35">
      <c r="A126" s="113">
        <v>43556</v>
      </c>
      <c r="B126" t="s">
        <v>41</v>
      </c>
      <c r="C126" t="s">
        <v>36</v>
      </c>
      <c r="D126" s="74">
        <f>müük_maakondades!O11</f>
        <v>254397.08000000002</v>
      </c>
    </row>
    <row r="127" spans="1:4" x14ac:dyDescent="0.35">
      <c r="A127" s="113">
        <v>43556</v>
      </c>
      <c r="B127" t="s">
        <v>42</v>
      </c>
      <c r="C127" t="s">
        <v>36</v>
      </c>
      <c r="D127" s="74">
        <f>müük_maakondades!O12</f>
        <v>1130796.93</v>
      </c>
    </row>
    <row r="128" spans="1:4" x14ac:dyDescent="0.35">
      <c r="A128" s="113">
        <v>43556</v>
      </c>
      <c r="B128" t="s">
        <v>40</v>
      </c>
      <c r="C128" t="s">
        <v>37</v>
      </c>
      <c r="D128" s="74">
        <f>müük_maakondades!P10</f>
        <v>165978.66999999998</v>
      </c>
    </row>
    <row r="129" spans="1:4" x14ac:dyDescent="0.35">
      <c r="A129" s="113">
        <v>43556</v>
      </c>
      <c r="B129" t="s">
        <v>41</v>
      </c>
      <c r="C129" t="s">
        <v>37</v>
      </c>
      <c r="D129" s="74">
        <f>müük_maakondades!P11</f>
        <v>104693.15</v>
      </c>
    </row>
    <row r="130" spans="1:4" x14ac:dyDescent="0.35">
      <c r="A130" s="113">
        <v>43556</v>
      </c>
      <c r="B130" t="s">
        <v>42</v>
      </c>
      <c r="C130" t="s">
        <v>37</v>
      </c>
      <c r="D130" s="74">
        <f>müük_maakondades!P12</f>
        <v>693394.96</v>
      </c>
    </row>
    <row r="131" spans="1:4" x14ac:dyDescent="0.35">
      <c r="A131" s="113">
        <v>43556</v>
      </c>
      <c r="B131" t="s">
        <v>40</v>
      </c>
      <c r="C131" t="s">
        <v>38</v>
      </c>
      <c r="D131" s="74">
        <f>müük_maakondades!Q10</f>
        <v>522582.01</v>
      </c>
    </row>
    <row r="132" spans="1:4" x14ac:dyDescent="0.35">
      <c r="A132" s="113">
        <v>43556</v>
      </c>
      <c r="B132" t="s">
        <v>41</v>
      </c>
      <c r="C132" t="s">
        <v>38</v>
      </c>
      <c r="D132" s="74">
        <f>müük_maakondades!Q11</f>
        <v>327348.46999999997</v>
      </c>
    </row>
    <row r="133" spans="1:4" x14ac:dyDescent="0.35">
      <c r="A133" s="113">
        <v>43556</v>
      </c>
      <c r="B133" t="s">
        <v>42</v>
      </c>
      <c r="C133" t="s">
        <v>38</v>
      </c>
      <c r="D133" s="74">
        <f>müük_maakondades!Q12</f>
        <v>1934229.08</v>
      </c>
    </row>
    <row r="134" spans="1:4" x14ac:dyDescent="0.35">
      <c r="A134" s="113">
        <v>43556</v>
      </c>
      <c r="B134" t="s">
        <v>40</v>
      </c>
      <c r="C134" t="s">
        <v>39</v>
      </c>
      <c r="D134" s="74">
        <f>müük_maakondades!R10</f>
        <v>303861.25</v>
      </c>
    </row>
    <row r="135" spans="1:4" x14ac:dyDescent="0.35">
      <c r="A135" s="113">
        <v>43556</v>
      </c>
      <c r="B135" t="s">
        <v>41</v>
      </c>
      <c r="C135" t="s">
        <v>39</v>
      </c>
      <c r="D135" s="74">
        <f>müük_maakondades!R11</f>
        <v>188365.3</v>
      </c>
    </row>
    <row r="136" spans="1:4" x14ac:dyDescent="0.35">
      <c r="A136" s="113">
        <v>43556</v>
      </c>
      <c r="B136" t="s">
        <v>42</v>
      </c>
      <c r="C136" t="s">
        <v>39</v>
      </c>
      <c r="D136" s="74">
        <f>müük_maakondades!R12</f>
        <v>1371705.19</v>
      </c>
    </row>
    <row r="137" spans="1:4" x14ac:dyDescent="0.35">
      <c r="A137" s="113">
        <v>43586</v>
      </c>
      <c r="B137" t="s">
        <v>40</v>
      </c>
      <c r="C137" t="s">
        <v>47</v>
      </c>
      <c r="D137" s="74">
        <f>müük_maakondades!D14</f>
        <v>8508398.7200000007</v>
      </c>
    </row>
    <row r="138" spans="1:4" x14ac:dyDescent="0.35">
      <c r="A138" s="113">
        <v>43586</v>
      </c>
      <c r="B138" t="s">
        <v>41</v>
      </c>
      <c r="C138" t="s">
        <v>47</v>
      </c>
      <c r="D138" s="74">
        <f>müük_maakondades!D15</f>
        <v>4393803.13</v>
      </c>
    </row>
    <row r="139" spans="1:4" x14ac:dyDescent="0.35">
      <c r="A139" s="113">
        <v>43586</v>
      </c>
      <c r="B139" t="s">
        <v>42</v>
      </c>
      <c r="C139" t="s">
        <v>47</v>
      </c>
      <c r="D139" s="74">
        <f>müük_maakondades!D16</f>
        <v>20976221.43</v>
      </c>
    </row>
    <row r="140" spans="1:4" x14ac:dyDescent="0.35">
      <c r="A140" s="113">
        <v>43586</v>
      </c>
      <c r="B140" t="s">
        <v>40</v>
      </c>
      <c r="C140" t="s">
        <v>26</v>
      </c>
      <c r="D140" s="74">
        <f>müük_maakondades!E14</f>
        <v>847721.17999999993</v>
      </c>
    </row>
    <row r="141" spans="1:4" x14ac:dyDescent="0.35">
      <c r="A141" s="113">
        <v>43586</v>
      </c>
      <c r="B141" t="s">
        <v>41</v>
      </c>
      <c r="C141" t="s">
        <v>26</v>
      </c>
      <c r="D141" s="74">
        <f>müük_maakondades!E15</f>
        <v>412728.77</v>
      </c>
    </row>
    <row r="142" spans="1:4" x14ac:dyDescent="0.35">
      <c r="A142" s="113">
        <v>43586</v>
      </c>
      <c r="B142" t="s">
        <v>42</v>
      </c>
      <c r="C142" t="s">
        <v>26</v>
      </c>
      <c r="D142" s="74">
        <f>müük_maakondades!E16</f>
        <v>2463203.63</v>
      </c>
    </row>
    <row r="143" spans="1:4" x14ac:dyDescent="0.35">
      <c r="A143" s="113">
        <v>43586</v>
      </c>
      <c r="B143" t="s">
        <v>40</v>
      </c>
      <c r="C143" t="s">
        <v>27</v>
      </c>
      <c r="D143" s="74">
        <f>müük_maakondades!F14</f>
        <v>373307.82</v>
      </c>
    </row>
    <row r="144" spans="1:4" x14ac:dyDescent="0.35">
      <c r="A144" s="113">
        <v>43586</v>
      </c>
      <c r="B144" t="s">
        <v>41</v>
      </c>
      <c r="C144" t="s">
        <v>27</v>
      </c>
      <c r="D144" s="74">
        <f>müük_maakondades!F15</f>
        <v>354932.05</v>
      </c>
    </row>
    <row r="145" spans="1:4" x14ac:dyDescent="0.35">
      <c r="A145" s="113">
        <v>43586</v>
      </c>
      <c r="B145" t="s">
        <v>42</v>
      </c>
      <c r="C145" t="s">
        <v>27</v>
      </c>
      <c r="D145" s="74">
        <f>müük_maakondades!F16</f>
        <v>2121899.11</v>
      </c>
    </row>
    <row r="146" spans="1:4" x14ac:dyDescent="0.35">
      <c r="A146" s="113">
        <v>43586</v>
      </c>
      <c r="B146" t="s">
        <v>40</v>
      </c>
      <c r="C146" t="s">
        <v>28</v>
      </c>
      <c r="D146" s="74">
        <f>müük_maakondades!G14</f>
        <v>1698235.75</v>
      </c>
    </row>
    <row r="147" spans="1:4" x14ac:dyDescent="0.35">
      <c r="A147" s="113">
        <v>43586</v>
      </c>
      <c r="B147" t="s">
        <v>41</v>
      </c>
      <c r="C147" t="s">
        <v>28</v>
      </c>
      <c r="D147" s="74">
        <f>müük_maakondades!G15</f>
        <v>1343699.8399999999</v>
      </c>
    </row>
    <row r="148" spans="1:4" x14ac:dyDescent="0.35">
      <c r="A148" s="113">
        <v>43586</v>
      </c>
      <c r="B148" t="s">
        <v>42</v>
      </c>
      <c r="C148" t="s">
        <v>28</v>
      </c>
      <c r="D148" s="74">
        <f>müük_maakondades!G16</f>
        <v>6371672.25</v>
      </c>
    </row>
    <row r="149" spans="1:4" x14ac:dyDescent="0.35">
      <c r="A149" s="113">
        <v>43586</v>
      </c>
      <c r="B149" t="s">
        <v>40</v>
      </c>
      <c r="C149" t="s">
        <v>29</v>
      </c>
      <c r="D149" s="74">
        <f>müük_maakondades!H14</f>
        <v>76196.299999999988</v>
      </c>
    </row>
    <row r="150" spans="1:4" x14ac:dyDescent="0.35">
      <c r="A150" s="113">
        <v>43586</v>
      </c>
      <c r="B150" t="s">
        <v>41</v>
      </c>
      <c r="C150" t="s">
        <v>29</v>
      </c>
      <c r="D150" s="74">
        <f>müük_maakondades!H15</f>
        <v>109659.82</v>
      </c>
    </row>
    <row r="151" spans="1:4" x14ac:dyDescent="0.35">
      <c r="A151" s="113">
        <v>43586</v>
      </c>
      <c r="B151" t="s">
        <v>42</v>
      </c>
      <c r="C151" t="s">
        <v>29</v>
      </c>
      <c r="D151" s="74">
        <f>müük_maakondades!H16</f>
        <v>400670.17000000004</v>
      </c>
    </row>
    <row r="152" spans="1:4" x14ac:dyDescent="0.35">
      <c r="A152" s="113">
        <v>43586</v>
      </c>
      <c r="B152" t="s">
        <v>40</v>
      </c>
      <c r="C152" t="s">
        <v>30</v>
      </c>
      <c r="D152" s="74">
        <f>müük_maakondades!I14</f>
        <v>375551.19</v>
      </c>
    </row>
    <row r="153" spans="1:4" x14ac:dyDescent="0.35">
      <c r="A153" s="113">
        <v>43586</v>
      </c>
      <c r="B153" t="s">
        <v>41</v>
      </c>
      <c r="C153" t="s">
        <v>30</v>
      </c>
      <c r="D153" s="74">
        <f>müük_maakondades!I15</f>
        <v>351931.11</v>
      </c>
    </row>
    <row r="154" spans="1:4" x14ac:dyDescent="0.35">
      <c r="A154" s="113">
        <v>43586</v>
      </c>
      <c r="B154" t="s">
        <v>42</v>
      </c>
      <c r="C154" t="s">
        <v>30</v>
      </c>
      <c r="D154" s="74">
        <f>müük_maakondades!I16</f>
        <v>2218248.89</v>
      </c>
    </row>
    <row r="155" spans="1:4" x14ac:dyDescent="0.35">
      <c r="A155" s="113">
        <v>43586</v>
      </c>
      <c r="B155" t="s">
        <v>40</v>
      </c>
      <c r="C155" t="s">
        <v>31</v>
      </c>
      <c r="D155" s="74">
        <f>müük_maakondades!J14</f>
        <v>721792.88</v>
      </c>
    </row>
    <row r="156" spans="1:4" x14ac:dyDescent="0.35">
      <c r="A156" s="113">
        <v>43586</v>
      </c>
      <c r="B156" t="s">
        <v>41</v>
      </c>
      <c r="C156" t="s">
        <v>31</v>
      </c>
      <c r="D156" s="74">
        <f>müük_maakondades!J15</f>
        <v>522026.01</v>
      </c>
    </row>
    <row r="157" spans="1:4" x14ac:dyDescent="0.35">
      <c r="A157" s="113">
        <v>43586</v>
      </c>
      <c r="B157" t="s">
        <v>42</v>
      </c>
      <c r="C157" t="s">
        <v>31</v>
      </c>
      <c r="D157" s="74">
        <f>müük_maakondades!J16</f>
        <v>3152633.96</v>
      </c>
    </row>
    <row r="158" spans="1:4" x14ac:dyDescent="0.35">
      <c r="A158" s="113">
        <v>43586</v>
      </c>
      <c r="B158" t="s">
        <v>40</v>
      </c>
      <c r="C158" t="s">
        <v>32</v>
      </c>
      <c r="D158" s="74">
        <f>müük_maakondades!K14</f>
        <v>272746.83</v>
      </c>
    </row>
    <row r="159" spans="1:4" x14ac:dyDescent="0.35">
      <c r="A159" s="113">
        <v>43586</v>
      </c>
      <c r="B159" t="s">
        <v>41</v>
      </c>
      <c r="C159" t="s">
        <v>32</v>
      </c>
      <c r="D159" s="74">
        <f>müük_maakondades!K15</f>
        <v>193314.21000000002</v>
      </c>
    </row>
    <row r="160" spans="1:4" x14ac:dyDescent="0.35">
      <c r="A160" s="113">
        <v>43586</v>
      </c>
      <c r="B160" t="s">
        <v>42</v>
      </c>
      <c r="C160" t="s">
        <v>32</v>
      </c>
      <c r="D160" s="74">
        <f>müük_maakondades!K16</f>
        <v>755909.27</v>
      </c>
    </row>
    <row r="161" spans="1:4" x14ac:dyDescent="0.35">
      <c r="A161" s="113">
        <v>43586</v>
      </c>
      <c r="B161" t="s">
        <v>40</v>
      </c>
      <c r="C161" t="s">
        <v>33</v>
      </c>
      <c r="D161" s="74">
        <f>müük_maakondades!L14</f>
        <v>967903.79</v>
      </c>
    </row>
    <row r="162" spans="1:4" x14ac:dyDescent="0.35">
      <c r="A162" s="113">
        <v>43586</v>
      </c>
      <c r="B162" t="s">
        <v>41</v>
      </c>
      <c r="C162" t="s">
        <v>33</v>
      </c>
      <c r="D162" s="74">
        <f>müük_maakondades!L15</f>
        <v>894638.89</v>
      </c>
    </row>
    <row r="163" spans="1:4" x14ac:dyDescent="0.35">
      <c r="A163" s="113">
        <v>43586</v>
      </c>
      <c r="B163" t="s">
        <v>42</v>
      </c>
      <c r="C163" t="s">
        <v>33</v>
      </c>
      <c r="D163" s="74">
        <f>müük_maakondades!L16</f>
        <v>4311929.6100000003</v>
      </c>
    </row>
    <row r="164" spans="1:4" x14ac:dyDescent="0.35">
      <c r="A164" s="113">
        <v>43586</v>
      </c>
      <c r="B164" t="s">
        <v>40</v>
      </c>
      <c r="C164" t="s">
        <v>34</v>
      </c>
      <c r="D164" s="74">
        <f>müük_maakondades!M14</f>
        <v>203375.54</v>
      </c>
    </row>
    <row r="165" spans="1:4" x14ac:dyDescent="0.35">
      <c r="A165" s="113">
        <v>43586</v>
      </c>
      <c r="B165" t="s">
        <v>41</v>
      </c>
      <c r="C165" t="s">
        <v>34</v>
      </c>
      <c r="D165" s="74">
        <f>müük_maakondades!M15</f>
        <v>211483.28999999998</v>
      </c>
    </row>
    <row r="166" spans="1:4" x14ac:dyDescent="0.35">
      <c r="A166" s="113">
        <v>43586</v>
      </c>
      <c r="B166" t="s">
        <v>42</v>
      </c>
      <c r="C166" t="s">
        <v>34</v>
      </c>
      <c r="D166" s="74">
        <f>müük_maakondades!M16</f>
        <v>948198.94</v>
      </c>
    </row>
    <row r="167" spans="1:4" x14ac:dyDescent="0.35">
      <c r="A167" s="113">
        <v>43586</v>
      </c>
      <c r="B167" t="s">
        <v>40</v>
      </c>
      <c r="C167" t="s">
        <v>35</v>
      </c>
      <c r="D167" s="74">
        <f>müük_maakondades!N14</f>
        <v>414466.67000000004</v>
      </c>
    </row>
    <row r="168" spans="1:4" x14ac:dyDescent="0.35">
      <c r="A168" s="113">
        <v>43586</v>
      </c>
      <c r="B168" t="s">
        <v>41</v>
      </c>
      <c r="C168" t="s">
        <v>35</v>
      </c>
      <c r="D168" s="74">
        <f>müük_maakondades!N15</f>
        <v>395253.17</v>
      </c>
    </row>
    <row r="169" spans="1:4" x14ac:dyDescent="0.35">
      <c r="A169" s="113">
        <v>43586</v>
      </c>
      <c r="B169" t="s">
        <v>42</v>
      </c>
      <c r="C169" t="s">
        <v>35</v>
      </c>
      <c r="D169" s="74">
        <f>müük_maakondades!N16</f>
        <v>1969769.5699999998</v>
      </c>
    </row>
    <row r="170" spans="1:4" x14ac:dyDescent="0.35">
      <c r="A170" s="113">
        <v>43586</v>
      </c>
      <c r="B170" t="s">
        <v>40</v>
      </c>
      <c r="C170" t="s">
        <v>36</v>
      </c>
      <c r="D170" s="74">
        <f>müük_maakondades!O14</f>
        <v>370911.70999999996</v>
      </c>
    </row>
    <row r="171" spans="1:4" x14ac:dyDescent="0.35">
      <c r="A171" s="113">
        <v>43586</v>
      </c>
      <c r="B171" t="s">
        <v>41</v>
      </c>
      <c r="C171" t="s">
        <v>36</v>
      </c>
      <c r="D171" s="74">
        <f>müük_maakondades!O15</f>
        <v>381242.43000000005</v>
      </c>
    </row>
    <row r="172" spans="1:4" x14ac:dyDescent="0.35">
      <c r="A172" s="113">
        <v>43586</v>
      </c>
      <c r="B172" t="s">
        <v>42</v>
      </c>
      <c r="C172" t="s">
        <v>36</v>
      </c>
      <c r="D172" s="74">
        <f>müük_maakondades!O16</f>
        <v>1239477.58</v>
      </c>
    </row>
    <row r="173" spans="1:4" x14ac:dyDescent="0.35">
      <c r="A173" s="113">
        <v>43586</v>
      </c>
      <c r="B173" t="s">
        <v>40</v>
      </c>
      <c r="C173" t="s">
        <v>37</v>
      </c>
      <c r="D173" s="74">
        <f>müük_maakondades!P14</f>
        <v>155914.69</v>
      </c>
    </row>
    <row r="174" spans="1:4" x14ac:dyDescent="0.35">
      <c r="A174" s="113">
        <v>43586</v>
      </c>
      <c r="B174" t="s">
        <v>41</v>
      </c>
      <c r="C174" t="s">
        <v>37</v>
      </c>
      <c r="D174" s="74">
        <f>müük_maakondades!P15</f>
        <v>177857.28</v>
      </c>
    </row>
    <row r="175" spans="1:4" x14ac:dyDescent="0.35">
      <c r="A175" s="113">
        <v>43586</v>
      </c>
      <c r="B175" t="s">
        <v>42</v>
      </c>
      <c r="C175" t="s">
        <v>37</v>
      </c>
      <c r="D175" s="74">
        <f>müük_maakondades!P16</f>
        <v>733382.79</v>
      </c>
    </row>
    <row r="176" spans="1:4" x14ac:dyDescent="0.35">
      <c r="A176" s="113">
        <v>43586</v>
      </c>
      <c r="B176" t="s">
        <v>40</v>
      </c>
      <c r="C176" t="s">
        <v>38</v>
      </c>
      <c r="D176" s="74">
        <f>müük_maakondades!Q14</f>
        <v>538075.68999999994</v>
      </c>
    </row>
    <row r="177" spans="1:4" x14ac:dyDescent="0.35">
      <c r="A177" s="113">
        <v>43586</v>
      </c>
      <c r="B177" t="s">
        <v>41</v>
      </c>
      <c r="C177" t="s">
        <v>38</v>
      </c>
      <c r="D177" s="74">
        <f>müük_maakondades!Q15</f>
        <v>474728.07</v>
      </c>
    </row>
    <row r="178" spans="1:4" x14ac:dyDescent="0.35">
      <c r="A178" s="113">
        <v>43586</v>
      </c>
      <c r="B178" t="s">
        <v>42</v>
      </c>
      <c r="C178" t="s">
        <v>38</v>
      </c>
      <c r="D178" s="74">
        <f>müük_maakondades!Q16</f>
        <v>2174976</v>
      </c>
    </row>
    <row r="179" spans="1:4" x14ac:dyDescent="0.35">
      <c r="A179" s="113">
        <v>43586</v>
      </c>
      <c r="B179" t="s">
        <v>40</v>
      </c>
      <c r="C179" t="s">
        <v>39</v>
      </c>
      <c r="D179" s="74">
        <f>müük_maakondades!R14</f>
        <v>326192.99</v>
      </c>
    </row>
    <row r="180" spans="1:4" x14ac:dyDescent="0.35">
      <c r="A180" s="113">
        <v>43586</v>
      </c>
      <c r="B180" t="s">
        <v>41</v>
      </c>
      <c r="C180" t="s">
        <v>39</v>
      </c>
      <c r="D180" s="74">
        <f>müük_maakondades!R15</f>
        <v>300146.64</v>
      </c>
    </row>
    <row r="181" spans="1:4" x14ac:dyDescent="0.35">
      <c r="A181" s="113">
        <v>43586</v>
      </c>
      <c r="B181" t="s">
        <v>42</v>
      </c>
      <c r="C181" t="s">
        <v>39</v>
      </c>
      <c r="D181" s="74">
        <f>müük_maakondades!R16</f>
        <v>1539192.77</v>
      </c>
    </row>
    <row r="182" spans="1:4" x14ac:dyDescent="0.35">
      <c r="A182" s="113">
        <v>43617</v>
      </c>
      <c r="B182" t="s">
        <v>40</v>
      </c>
      <c r="C182" t="s">
        <v>47</v>
      </c>
      <c r="D182" s="74">
        <f>müük_maakondades!D18</f>
        <v>8639474.7300000004</v>
      </c>
    </row>
    <row r="183" spans="1:4" x14ac:dyDescent="0.35">
      <c r="A183" s="113">
        <v>43617</v>
      </c>
      <c r="B183" t="s">
        <v>41</v>
      </c>
      <c r="C183" t="s">
        <v>47</v>
      </c>
      <c r="D183" s="74">
        <f>müük_maakondades!D19</f>
        <v>4651889.29</v>
      </c>
    </row>
    <row r="184" spans="1:4" x14ac:dyDescent="0.35">
      <c r="A184" s="113">
        <v>43617</v>
      </c>
      <c r="B184" t="s">
        <v>42</v>
      </c>
      <c r="C184" t="s">
        <v>47</v>
      </c>
      <c r="D184" s="74">
        <f>müük_maakondades!D20</f>
        <v>20162325.010000002</v>
      </c>
    </row>
    <row r="185" spans="1:4" x14ac:dyDescent="0.35">
      <c r="A185" s="113">
        <v>43617</v>
      </c>
      <c r="B185" t="s">
        <v>40</v>
      </c>
      <c r="C185" t="s">
        <v>26</v>
      </c>
      <c r="D185" s="74">
        <f>müük_maakondades!E18</f>
        <v>853000.83</v>
      </c>
    </row>
    <row r="186" spans="1:4" x14ac:dyDescent="0.35">
      <c r="A186" s="113">
        <v>43617</v>
      </c>
      <c r="B186" t="s">
        <v>41</v>
      </c>
      <c r="C186" t="s">
        <v>26</v>
      </c>
      <c r="D186" s="74">
        <f>müük_maakondades!E19</f>
        <v>459508.88</v>
      </c>
    </row>
    <row r="187" spans="1:4" x14ac:dyDescent="0.35">
      <c r="A187" s="113">
        <v>43617</v>
      </c>
      <c r="B187" t="s">
        <v>42</v>
      </c>
      <c r="C187" t="s">
        <v>26</v>
      </c>
      <c r="D187" s="74">
        <f>müük_maakondades!E20</f>
        <v>2317608.27</v>
      </c>
    </row>
    <row r="188" spans="1:4" x14ac:dyDescent="0.35">
      <c r="A188" s="113">
        <v>43617</v>
      </c>
      <c r="B188" t="s">
        <v>40</v>
      </c>
      <c r="C188" t="s">
        <v>27</v>
      </c>
      <c r="D188" s="74">
        <f>müük_maakondades!F18</f>
        <v>405725.85</v>
      </c>
    </row>
    <row r="189" spans="1:4" ht="15.65" customHeight="1" x14ac:dyDescent="0.35">
      <c r="A189" s="113">
        <v>43617</v>
      </c>
      <c r="B189" t="s">
        <v>41</v>
      </c>
      <c r="C189" t="s">
        <v>27</v>
      </c>
      <c r="D189" s="74">
        <f>müük_maakondades!F19</f>
        <v>407997.65</v>
      </c>
    </row>
    <row r="190" spans="1:4" ht="15.65" customHeight="1" x14ac:dyDescent="0.35">
      <c r="A190" s="113">
        <v>43617</v>
      </c>
      <c r="B190" t="s">
        <v>42</v>
      </c>
      <c r="C190" t="s">
        <v>27</v>
      </c>
      <c r="D190" s="74">
        <f>müük_maakondades!F20</f>
        <v>2006237.1800000002</v>
      </c>
    </row>
    <row r="191" spans="1:4" x14ac:dyDescent="0.35">
      <c r="A191" s="113">
        <v>43617</v>
      </c>
      <c r="B191" t="s">
        <v>40</v>
      </c>
      <c r="C191" t="s">
        <v>28</v>
      </c>
      <c r="D191" s="74">
        <f>müük_maakondades!G18</f>
        <v>1770358.8</v>
      </c>
    </row>
    <row r="192" spans="1:4" x14ac:dyDescent="0.35">
      <c r="A192" s="113">
        <v>43617</v>
      </c>
      <c r="B192" t="s">
        <v>41</v>
      </c>
      <c r="C192" t="s">
        <v>28</v>
      </c>
      <c r="D192" s="74">
        <f>müük_maakondades!G19</f>
        <v>1505740.44</v>
      </c>
    </row>
    <row r="193" spans="1:4" x14ac:dyDescent="0.35">
      <c r="A193" s="113">
        <v>43617</v>
      </c>
      <c r="B193" t="s">
        <v>42</v>
      </c>
      <c r="C193" t="s">
        <v>28</v>
      </c>
      <c r="D193" s="74">
        <f>müük_maakondades!G20</f>
        <v>6094963.8100000005</v>
      </c>
    </row>
    <row r="194" spans="1:4" x14ac:dyDescent="0.35">
      <c r="A194" s="113">
        <v>43617</v>
      </c>
      <c r="B194" t="s">
        <v>40</v>
      </c>
      <c r="C194" t="s">
        <v>29</v>
      </c>
      <c r="D194" s="74">
        <f>müük_maakondades!H18</f>
        <v>88244.4</v>
      </c>
    </row>
    <row r="195" spans="1:4" x14ac:dyDescent="0.35">
      <c r="A195" s="113">
        <v>43617</v>
      </c>
      <c r="B195" t="s">
        <v>41</v>
      </c>
      <c r="C195" t="s">
        <v>29</v>
      </c>
      <c r="D195" s="74">
        <f>müük_maakondades!H19</f>
        <v>139487.29</v>
      </c>
    </row>
    <row r="196" spans="1:4" x14ac:dyDescent="0.35">
      <c r="A196" s="113">
        <v>43617</v>
      </c>
      <c r="B196" t="s">
        <v>42</v>
      </c>
      <c r="C196" t="s">
        <v>29</v>
      </c>
      <c r="D196" s="74">
        <f>müük_maakondades!H20</f>
        <v>379665.80000000005</v>
      </c>
    </row>
    <row r="197" spans="1:4" x14ac:dyDescent="0.35">
      <c r="A197" s="113">
        <v>43617</v>
      </c>
      <c r="B197" t="s">
        <v>40</v>
      </c>
      <c r="C197" t="s">
        <v>30</v>
      </c>
      <c r="D197" s="74">
        <f>müük_maakondades!I18</f>
        <v>412731.4</v>
      </c>
    </row>
    <row r="198" spans="1:4" x14ac:dyDescent="0.35">
      <c r="A198" s="113">
        <v>43617</v>
      </c>
      <c r="B198" t="s">
        <v>41</v>
      </c>
      <c r="C198" t="s">
        <v>30</v>
      </c>
      <c r="D198" s="74">
        <f>müük_maakondades!I19</f>
        <v>409096.5</v>
      </c>
    </row>
    <row r="199" spans="1:4" x14ac:dyDescent="0.35">
      <c r="A199" s="113">
        <v>43617</v>
      </c>
      <c r="B199" t="s">
        <v>42</v>
      </c>
      <c r="C199" t="s">
        <v>30</v>
      </c>
      <c r="D199" s="74">
        <f>müük_maakondades!I20</f>
        <v>2029084.9700000002</v>
      </c>
    </row>
    <row r="200" spans="1:4" x14ac:dyDescent="0.35">
      <c r="A200" s="113">
        <v>43617</v>
      </c>
      <c r="B200" t="s">
        <v>40</v>
      </c>
      <c r="C200" t="s">
        <v>31</v>
      </c>
      <c r="D200" s="74">
        <f>müük_maakondades!J18</f>
        <v>749389.39</v>
      </c>
    </row>
    <row r="201" spans="1:4" x14ac:dyDescent="0.35">
      <c r="A201" s="113">
        <v>43617</v>
      </c>
      <c r="B201" t="s">
        <v>41</v>
      </c>
      <c r="C201" t="s">
        <v>31</v>
      </c>
      <c r="D201" s="74">
        <f>müük_maakondades!J19</f>
        <v>621610.37</v>
      </c>
    </row>
    <row r="202" spans="1:4" x14ac:dyDescent="0.35">
      <c r="A202" s="113">
        <v>43617</v>
      </c>
      <c r="B202" t="s">
        <v>42</v>
      </c>
      <c r="C202" t="s">
        <v>31</v>
      </c>
      <c r="D202" s="74">
        <f>müük_maakondades!J20</f>
        <v>2849371.0700000003</v>
      </c>
    </row>
    <row r="203" spans="1:4" x14ac:dyDescent="0.35">
      <c r="A203" s="113">
        <v>43617</v>
      </c>
      <c r="B203" t="s">
        <v>40</v>
      </c>
      <c r="C203" t="s">
        <v>32</v>
      </c>
      <c r="D203" s="74">
        <f>müük_maakondades!K18</f>
        <v>300806.12</v>
      </c>
    </row>
    <row r="204" spans="1:4" x14ac:dyDescent="0.35">
      <c r="A204" s="113">
        <v>43617</v>
      </c>
      <c r="B204" t="s">
        <v>41</v>
      </c>
      <c r="C204" t="s">
        <v>32</v>
      </c>
      <c r="D204" s="74">
        <f>müük_maakondades!K19</f>
        <v>227162.97</v>
      </c>
    </row>
    <row r="205" spans="1:4" x14ac:dyDescent="0.35">
      <c r="A205" s="113">
        <v>43617</v>
      </c>
      <c r="B205" t="s">
        <v>42</v>
      </c>
      <c r="C205" t="s">
        <v>32</v>
      </c>
      <c r="D205" s="74">
        <f>müük_maakondades!K20</f>
        <v>781020.39</v>
      </c>
    </row>
    <row r="206" spans="1:4" x14ac:dyDescent="0.35">
      <c r="A206" s="113">
        <v>43617</v>
      </c>
      <c r="B206" t="s">
        <v>40</v>
      </c>
      <c r="C206" t="s">
        <v>33</v>
      </c>
      <c r="D206" s="74">
        <f>müük_maakondades!L18</f>
        <v>1116438.9500000002</v>
      </c>
    </row>
    <row r="207" spans="1:4" x14ac:dyDescent="0.35">
      <c r="A207" s="113">
        <v>43617</v>
      </c>
      <c r="B207" t="s">
        <v>41</v>
      </c>
      <c r="C207" t="s">
        <v>33</v>
      </c>
      <c r="D207" s="74">
        <f>müük_maakondades!L19</f>
        <v>1037331.79</v>
      </c>
    </row>
    <row r="208" spans="1:4" x14ac:dyDescent="0.35">
      <c r="A208" s="113">
        <v>43617</v>
      </c>
      <c r="B208" t="s">
        <v>42</v>
      </c>
      <c r="C208" t="s">
        <v>33</v>
      </c>
      <c r="D208" s="74">
        <f>müük_maakondades!L20</f>
        <v>4144366.14</v>
      </c>
    </row>
    <row r="209" spans="1:4" x14ac:dyDescent="0.35">
      <c r="A209" s="113">
        <v>43617</v>
      </c>
      <c r="B209" t="s">
        <v>40</v>
      </c>
      <c r="C209" t="s">
        <v>34</v>
      </c>
      <c r="D209" s="74">
        <f>müük_maakondades!M18</f>
        <v>214564.74</v>
      </c>
    </row>
    <row r="210" spans="1:4" ht="15.65" customHeight="1" x14ac:dyDescent="0.35">
      <c r="A210" s="113">
        <v>43617</v>
      </c>
      <c r="B210" t="s">
        <v>41</v>
      </c>
      <c r="C210" t="s">
        <v>34</v>
      </c>
      <c r="D210" s="74">
        <f>müük_maakondades!M19</f>
        <v>253596.95</v>
      </c>
    </row>
    <row r="211" spans="1:4" ht="15.65" customHeight="1" x14ac:dyDescent="0.35">
      <c r="A211" s="113">
        <v>43617</v>
      </c>
      <c r="B211" t="s">
        <v>42</v>
      </c>
      <c r="C211" t="s">
        <v>34</v>
      </c>
      <c r="D211" s="74">
        <f>müük_maakondades!M20</f>
        <v>939751.15999999992</v>
      </c>
    </row>
    <row r="212" spans="1:4" x14ac:dyDescent="0.35">
      <c r="A212" s="113">
        <v>43617</v>
      </c>
      <c r="B212" t="s">
        <v>40</v>
      </c>
      <c r="C212" t="s">
        <v>35</v>
      </c>
      <c r="D212" s="74">
        <f>müük_maakondades!N18</f>
        <v>452690.08999999997</v>
      </c>
    </row>
    <row r="213" spans="1:4" x14ac:dyDescent="0.35">
      <c r="A213" s="113">
        <v>43617</v>
      </c>
      <c r="B213" t="s">
        <v>41</v>
      </c>
      <c r="C213" t="s">
        <v>35</v>
      </c>
      <c r="D213" s="74">
        <f>müük_maakondades!N19</f>
        <v>436935.47</v>
      </c>
    </row>
    <row r="214" spans="1:4" x14ac:dyDescent="0.35">
      <c r="A214" s="113">
        <v>43617</v>
      </c>
      <c r="B214" t="s">
        <v>42</v>
      </c>
      <c r="C214" t="s">
        <v>35</v>
      </c>
      <c r="D214" s="74">
        <f>müük_maakondades!N20</f>
        <v>1875690.1800000002</v>
      </c>
    </row>
    <row r="215" spans="1:4" x14ac:dyDescent="0.35">
      <c r="A215" s="113">
        <v>43617</v>
      </c>
      <c r="B215" t="s">
        <v>40</v>
      </c>
      <c r="C215" t="s">
        <v>36</v>
      </c>
      <c r="D215" s="74">
        <f>müük_maakondades!O18</f>
        <v>423318.75</v>
      </c>
    </row>
    <row r="216" spans="1:4" x14ac:dyDescent="0.35">
      <c r="A216" s="113">
        <v>43617</v>
      </c>
      <c r="B216" t="s">
        <v>41</v>
      </c>
      <c r="C216" t="s">
        <v>36</v>
      </c>
      <c r="D216" s="74">
        <f>müük_maakondades!O19</f>
        <v>433392.63</v>
      </c>
    </row>
    <row r="217" spans="1:4" x14ac:dyDescent="0.35">
      <c r="A217" s="113">
        <v>43617</v>
      </c>
      <c r="B217" t="s">
        <v>42</v>
      </c>
      <c r="C217" t="s">
        <v>36</v>
      </c>
      <c r="D217" s="74">
        <f>müük_maakondades!O20</f>
        <v>1260829.73</v>
      </c>
    </row>
    <row r="218" spans="1:4" x14ac:dyDescent="0.35">
      <c r="A218" s="113">
        <v>43617</v>
      </c>
      <c r="B218" t="s">
        <v>40</v>
      </c>
      <c r="C218" t="s">
        <v>37</v>
      </c>
      <c r="D218" s="74">
        <f>müük_maakondades!P18</f>
        <v>175491.01</v>
      </c>
    </row>
    <row r="219" spans="1:4" x14ac:dyDescent="0.35">
      <c r="A219" s="113">
        <v>43617</v>
      </c>
      <c r="B219" t="s">
        <v>41</v>
      </c>
      <c r="C219" t="s">
        <v>37</v>
      </c>
      <c r="D219" s="74">
        <f>müük_maakondades!P19</f>
        <v>231335.78</v>
      </c>
    </row>
    <row r="220" spans="1:4" x14ac:dyDescent="0.35">
      <c r="A220" s="113">
        <v>43617</v>
      </c>
      <c r="B220" t="s">
        <v>42</v>
      </c>
      <c r="C220" t="s">
        <v>37</v>
      </c>
      <c r="D220" s="74">
        <f>müük_maakondades!P20</f>
        <v>734358</v>
      </c>
    </row>
    <row r="221" spans="1:4" x14ac:dyDescent="0.35">
      <c r="A221" s="113">
        <v>43617</v>
      </c>
      <c r="B221" t="s">
        <v>40</v>
      </c>
      <c r="C221" t="s">
        <v>38</v>
      </c>
      <c r="D221" s="74">
        <f>müük_maakondades!Q18</f>
        <v>555273.41999999993</v>
      </c>
    </row>
    <row r="222" spans="1:4" x14ac:dyDescent="0.35">
      <c r="A222" s="113">
        <v>43617</v>
      </c>
      <c r="B222" t="s">
        <v>41</v>
      </c>
      <c r="C222" t="s">
        <v>38</v>
      </c>
      <c r="D222" s="74">
        <f>müük_maakondades!Q19</f>
        <v>530152.30000000005</v>
      </c>
    </row>
    <row r="223" spans="1:4" x14ac:dyDescent="0.35">
      <c r="A223" s="113">
        <v>43617</v>
      </c>
      <c r="B223" t="s">
        <v>42</v>
      </c>
      <c r="C223" t="s">
        <v>38</v>
      </c>
      <c r="D223" s="74">
        <f>müük_maakondades!Q20</f>
        <v>2049067.54</v>
      </c>
    </row>
    <row r="224" spans="1:4" x14ac:dyDescent="0.35">
      <c r="A224" s="113">
        <v>43617</v>
      </c>
      <c r="B224" t="s">
        <v>40</v>
      </c>
      <c r="C224" t="s">
        <v>39</v>
      </c>
      <c r="D224" s="74">
        <f>müük_maakondades!R18</f>
        <v>341699.89</v>
      </c>
    </row>
    <row r="225" spans="1:4" x14ac:dyDescent="0.35">
      <c r="A225" s="113">
        <v>43617</v>
      </c>
      <c r="B225" t="s">
        <v>41</v>
      </c>
      <c r="C225" t="s">
        <v>39</v>
      </c>
      <c r="D225" s="74">
        <f>müük_maakondades!R19</f>
        <v>348427.99</v>
      </c>
    </row>
    <row r="226" spans="1:4" x14ac:dyDescent="0.35">
      <c r="A226" s="113">
        <v>43617</v>
      </c>
      <c r="B226" t="s">
        <v>42</v>
      </c>
      <c r="C226" t="s">
        <v>39</v>
      </c>
      <c r="D226" s="74">
        <f>müük_maakondades!R20</f>
        <v>1419448.99</v>
      </c>
    </row>
    <row r="227" spans="1:4" x14ac:dyDescent="0.35">
      <c r="A227" s="113">
        <v>43647</v>
      </c>
      <c r="B227" t="s">
        <v>40</v>
      </c>
      <c r="C227" t="s">
        <v>47</v>
      </c>
      <c r="D227" s="74">
        <f>müük_maakondades!D22</f>
        <v>8525389.6600000001</v>
      </c>
    </row>
    <row r="228" spans="1:4" x14ac:dyDescent="0.35">
      <c r="A228" s="113">
        <v>43647</v>
      </c>
      <c r="B228" t="s">
        <v>41</v>
      </c>
      <c r="C228" t="s">
        <v>47</v>
      </c>
      <c r="D228" s="74">
        <f>müük_maakondades!D23</f>
        <v>4597844.4399999995</v>
      </c>
    </row>
    <row r="229" spans="1:4" x14ac:dyDescent="0.35">
      <c r="A229" s="113">
        <v>43647</v>
      </c>
      <c r="B229" t="s">
        <v>42</v>
      </c>
      <c r="C229" t="s">
        <v>47</v>
      </c>
      <c r="D229" s="74">
        <f>müük_maakondades!D24</f>
        <v>21064032.490000002</v>
      </c>
    </row>
    <row r="230" spans="1:4" x14ac:dyDescent="0.35">
      <c r="A230" s="113">
        <v>43647</v>
      </c>
      <c r="B230" t="s">
        <v>40</v>
      </c>
      <c r="C230" t="s">
        <v>26</v>
      </c>
      <c r="D230" s="74">
        <f>müük_maakondades!E22</f>
        <v>841322.10000000009</v>
      </c>
    </row>
    <row r="231" spans="1:4" x14ac:dyDescent="0.35">
      <c r="A231" s="113">
        <v>43647</v>
      </c>
      <c r="B231" t="s">
        <v>41</v>
      </c>
      <c r="C231" t="s">
        <v>26</v>
      </c>
      <c r="D231" s="74">
        <f>müük_maakondades!E23</f>
        <v>448266.46</v>
      </c>
    </row>
    <row r="232" spans="1:4" x14ac:dyDescent="0.35">
      <c r="A232" s="113">
        <v>43647</v>
      </c>
      <c r="B232" t="s">
        <v>42</v>
      </c>
      <c r="C232" t="s">
        <v>26</v>
      </c>
      <c r="D232" s="74">
        <f>müük_maakondades!E24</f>
        <v>2509919.27</v>
      </c>
    </row>
    <row r="233" spans="1:4" x14ac:dyDescent="0.35">
      <c r="A233" s="113">
        <v>43647</v>
      </c>
      <c r="B233" t="s">
        <v>40</v>
      </c>
      <c r="C233" t="s">
        <v>27</v>
      </c>
      <c r="D233" s="74">
        <f>müük_maakondades!F22</f>
        <v>429042.01</v>
      </c>
    </row>
    <row r="234" spans="1:4" x14ac:dyDescent="0.35">
      <c r="A234" s="113">
        <v>43647</v>
      </c>
      <c r="B234" t="s">
        <v>41</v>
      </c>
      <c r="C234" t="s">
        <v>27</v>
      </c>
      <c r="D234" s="74">
        <f>müük_maakondades!F23</f>
        <v>397446.02</v>
      </c>
    </row>
    <row r="235" spans="1:4" x14ac:dyDescent="0.35">
      <c r="A235" s="113">
        <v>43647</v>
      </c>
      <c r="B235" t="s">
        <v>42</v>
      </c>
      <c r="C235" t="s">
        <v>27</v>
      </c>
      <c r="D235" s="74">
        <f>müük_maakondades!F24</f>
        <v>2186781.67</v>
      </c>
    </row>
    <row r="236" spans="1:4" x14ac:dyDescent="0.35">
      <c r="A236" s="113">
        <v>43647</v>
      </c>
      <c r="B236" t="s">
        <v>40</v>
      </c>
      <c r="C236" t="s">
        <v>28</v>
      </c>
      <c r="D236" s="74">
        <f>müük_maakondades!G22</f>
        <v>1670909.33</v>
      </c>
    </row>
    <row r="237" spans="1:4" x14ac:dyDescent="0.35">
      <c r="A237" s="113">
        <v>43647</v>
      </c>
      <c r="B237" t="s">
        <v>41</v>
      </c>
      <c r="C237" t="s">
        <v>28</v>
      </c>
      <c r="D237" s="74">
        <f>müük_maakondades!G23</f>
        <v>1383442.03</v>
      </c>
    </row>
    <row r="238" spans="1:4" x14ac:dyDescent="0.35">
      <c r="A238" s="113">
        <v>43647</v>
      </c>
      <c r="B238" t="s">
        <v>42</v>
      </c>
      <c r="C238" t="s">
        <v>28</v>
      </c>
      <c r="D238" s="74">
        <f>müük_maakondades!G24</f>
        <v>6325063.0700000003</v>
      </c>
    </row>
    <row r="239" spans="1:4" x14ac:dyDescent="0.35">
      <c r="A239" s="113">
        <v>43647</v>
      </c>
      <c r="B239" t="s">
        <v>40</v>
      </c>
      <c r="C239" t="s">
        <v>29</v>
      </c>
      <c r="D239" s="74">
        <f>müük_maakondades!H22</f>
        <v>116103.03</v>
      </c>
    </row>
    <row r="240" spans="1:4" x14ac:dyDescent="0.35">
      <c r="A240" s="113">
        <v>43647</v>
      </c>
      <c r="B240" t="s">
        <v>41</v>
      </c>
      <c r="C240" t="s">
        <v>29</v>
      </c>
      <c r="D240" s="74">
        <f>müük_maakondades!H23</f>
        <v>156075.19</v>
      </c>
    </row>
    <row r="241" spans="1:4" x14ac:dyDescent="0.35">
      <c r="A241" s="113">
        <v>43647</v>
      </c>
      <c r="B241" t="s">
        <v>42</v>
      </c>
      <c r="C241" t="s">
        <v>29</v>
      </c>
      <c r="D241" s="74">
        <f>müük_maakondades!H24</f>
        <v>472995.02</v>
      </c>
    </row>
    <row r="242" spans="1:4" x14ac:dyDescent="0.35">
      <c r="A242" s="113">
        <v>43647</v>
      </c>
      <c r="B242" t="s">
        <v>40</v>
      </c>
      <c r="C242" t="s">
        <v>30</v>
      </c>
      <c r="D242" s="74">
        <f>müük_maakondades!I22</f>
        <v>423501.93</v>
      </c>
    </row>
    <row r="243" spans="1:4" x14ac:dyDescent="0.35">
      <c r="A243" s="113">
        <v>43647</v>
      </c>
      <c r="B243" t="s">
        <v>41</v>
      </c>
      <c r="C243" t="s">
        <v>30</v>
      </c>
      <c r="D243" s="74">
        <f>müük_maakondades!I23</f>
        <v>389914.03</v>
      </c>
    </row>
    <row r="244" spans="1:4" x14ac:dyDescent="0.35">
      <c r="A244" s="113">
        <v>43647</v>
      </c>
      <c r="B244" t="s">
        <v>42</v>
      </c>
      <c r="C244" t="s">
        <v>30</v>
      </c>
      <c r="D244" s="74">
        <f>müük_maakondades!I24</f>
        <v>2318442.66</v>
      </c>
    </row>
    <row r="245" spans="1:4" x14ac:dyDescent="0.35">
      <c r="A245" s="113">
        <v>43647</v>
      </c>
      <c r="B245" t="s">
        <v>40</v>
      </c>
      <c r="C245" t="s">
        <v>31</v>
      </c>
      <c r="D245" s="74">
        <f>müük_maakondades!J22</f>
        <v>743162.89</v>
      </c>
    </row>
    <row r="246" spans="1:4" x14ac:dyDescent="0.35">
      <c r="A246" s="113">
        <v>43647</v>
      </c>
      <c r="B246" t="s">
        <v>41</v>
      </c>
      <c r="C246" t="s">
        <v>31</v>
      </c>
      <c r="D246" s="74">
        <f>müük_maakondades!J23</f>
        <v>583545.67000000004</v>
      </c>
    </row>
    <row r="247" spans="1:4" x14ac:dyDescent="0.35">
      <c r="A247" s="113">
        <v>43647</v>
      </c>
      <c r="B247" t="s">
        <v>42</v>
      </c>
      <c r="C247" t="s">
        <v>31</v>
      </c>
      <c r="D247" s="74">
        <f>müük_maakondades!J24</f>
        <v>3090190.6</v>
      </c>
    </row>
    <row r="248" spans="1:4" x14ac:dyDescent="0.35">
      <c r="A248" s="113">
        <v>43647</v>
      </c>
      <c r="B248" t="s">
        <v>40</v>
      </c>
      <c r="C248" t="s">
        <v>32</v>
      </c>
      <c r="D248" s="74">
        <f>müük_maakondades!K22</f>
        <v>334015.93</v>
      </c>
    </row>
    <row r="249" spans="1:4" x14ac:dyDescent="0.35">
      <c r="A249" s="113">
        <v>43647</v>
      </c>
      <c r="B249" t="s">
        <v>41</v>
      </c>
      <c r="C249" t="s">
        <v>32</v>
      </c>
      <c r="D249" s="74">
        <f>müük_maakondades!K23</f>
        <v>269009.74</v>
      </c>
    </row>
    <row r="250" spans="1:4" x14ac:dyDescent="0.35">
      <c r="A250" s="113">
        <v>43647</v>
      </c>
      <c r="B250" t="s">
        <v>42</v>
      </c>
      <c r="C250" t="s">
        <v>32</v>
      </c>
      <c r="D250" s="74">
        <f>müük_maakondades!K24</f>
        <v>872258</v>
      </c>
    </row>
    <row r="251" spans="1:4" x14ac:dyDescent="0.35">
      <c r="A251" s="113">
        <v>43647</v>
      </c>
      <c r="B251" t="s">
        <v>40</v>
      </c>
      <c r="C251" t="s">
        <v>33</v>
      </c>
      <c r="D251" s="74">
        <f>müük_maakondades!L22</f>
        <v>1264375.6499999999</v>
      </c>
    </row>
    <row r="252" spans="1:4" x14ac:dyDescent="0.35">
      <c r="A252" s="113">
        <v>43647</v>
      </c>
      <c r="B252" t="s">
        <v>41</v>
      </c>
      <c r="C252" t="s">
        <v>33</v>
      </c>
      <c r="D252" s="74">
        <f>müük_maakondades!L23</f>
        <v>1079944.4300000002</v>
      </c>
    </row>
    <row r="253" spans="1:4" x14ac:dyDescent="0.35">
      <c r="A253" s="113">
        <v>43647</v>
      </c>
      <c r="B253" t="s">
        <v>42</v>
      </c>
      <c r="C253" t="s">
        <v>33</v>
      </c>
      <c r="D253" s="74">
        <f>müük_maakondades!L24</f>
        <v>4522693.91</v>
      </c>
    </row>
    <row r="254" spans="1:4" x14ac:dyDescent="0.35">
      <c r="A254" s="113">
        <v>43647</v>
      </c>
      <c r="B254" t="s">
        <v>40</v>
      </c>
      <c r="C254" t="s">
        <v>34</v>
      </c>
      <c r="D254" s="74">
        <f>müük_maakondades!M22</f>
        <v>216507.75</v>
      </c>
    </row>
    <row r="255" spans="1:4" x14ac:dyDescent="0.35">
      <c r="A255" s="113">
        <v>43647</v>
      </c>
      <c r="B255" t="s">
        <v>41</v>
      </c>
      <c r="C255" t="s">
        <v>34</v>
      </c>
      <c r="D255" s="74">
        <f>müük_maakondades!M23</f>
        <v>226365.56</v>
      </c>
    </row>
    <row r="256" spans="1:4" x14ac:dyDescent="0.35">
      <c r="A256" s="113">
        <v>43647</v>
      </c>
      <c r="B256" t="s">
        <v>42</v>
      </c>
      <c r="C256" t="s">
        <v>34</v>
      </c>
      <c r="D256" s="74">
        <f>müük_maakondades!M24</f>
        <v>1066962.3600000001</v>
      </c>
    </row>
    <row r="257" spans="1:4" x14ac:dyDescent="0.35">
      <c r="A257" s="113">
        <v>43647</v>
      </c>
      <c r="B257" t="s">
        <v>40</v>
      </c>
      <c r="C257" t="s">
        <v>35</v>
      </c>
      <c r="D257" s="74">
        <f>müük_maakondades!N22</f>
        <v>475830.82</v>
      </c>
    </row>
    <row r="258" spans="1:4" x14ac:dyDescent="0.35">
      <c r="A258" s="113">
        <v>43647</v>
      </c>
      <c r="B258" t="s">
        <v>41</v>
      </c>
      <c r="C258" t="s">
        <v>35</v>
      </c>
      <c r="D258" s="74">
        <f>müük_maakondades!N23</f>
        <v>430898.26</v>
      </c>
    </row>
    <row r="259" spans="1:4" x14ac:dyDescent="0.35">
      <c r="A259" s="113">
        <v>43647</v>
      </c>
      <c r="B259" t="s">
        <v>42</v>
      </c>
      <c r="C259" t="s">
        <v>35</v>
      </c>
      <c r="D259" s="74">
        <f>müük_maakondades!N24</f>
        <v>2066459.44</v>
      </c>
    </row>
    <row r="260" spans="1:4" x14ac:dyDescent="0.35">
      <c r="A260" s="113">
        <v>43647</v>
      </c>
      <c r="B260" t="s">
        <v>40</v>
      </c>
      <c r="C260" t="s">
        <v>36</v>
      </c>
      <c r="D260" s="74">
        <f>müük_maakondades!O22</f>
        <v>506893.5</v>
      </c>
    </row>
    <row r="261" spans="1:4" x14ac:dyDescent="0.35">
      <c r="A261" s="113">
        <v>43647</v>
      </c>
      <c r="B261" t="s">
        <v>41</v>
      </c>
      <c r="C261" t="s">
        <v>36</v>
      </c>
      <c r="D261" s="74">
        <f>müük_maakondades!O23</f>
        <v>468783.49</v>
      </c>
    </row>
    <row r="262" spans="1:4" x14ac:dyDescent="0.35">
      <c r="A262" s="113">
        <v>43647</v>
      </c>
      <c r="B262" t="s">
        <v>42</v>
      </c>
      <c r="C262" t="s">
        <v>36</v>
      </c>
      <c r="D262" s="74">
        <f>müük_maakondades!O24</f>
        <v>1455786.5899999999</v>
      </c>
    </row>
    <row r="263" spans="1:4" x14ac:dyDescent="0.35">
      <c r="A263" s="113">
        <v>43647</v>
      </c>
      <c r="B263" t="s">
        <v>40</v>
      </c>
      <c r="C263" t="s">
        <v>37</v>
      </c>
      <c r="D263" s="74">
        <f>müük_maakondades!P22</f>
        <v>185900.84</v>
      </c>
    </row>
    <row r="264" spans="1:4" x14ac:dyDescent="0.35">
      <c r="A264" s="113">
        <v>43647</v>
      </c>
      <c r="B264" t="s">
        <v>41</v>
      </c>
      <c r="C264" t="s">
        <v>37</v>
      </c>
      <c r="D264" s="74">
        <f>müük_maakondades!P23</f>
        <v>239043.49</v>
      </c>
    </row>
    <row r="265" spans="1:4" x14ac:dyDescent="0.35">
      <c r="A265" s="113">
        <v>43647</v>
      </c>
      <c r="B265" t="s">
        <v>42</v>
      </c>
      <c r="C265" t="s">
        <v>37</v>
      </c>
      <c r="D265" s="74">
        <f>müük_maakondades!P24</f>
        <v>861043.62999999989</v>
      </c>
    </row>
    <row r="266" spans="1:4" x14ac:dyDescent="0.35">
      <c r="A266" s="113">
        <v>43647</v>
      </c>
      <c r="B266" t="s">
        <v>40</v>
      </c>
      <c r="C266" t="s">
        <v>38</v>
      </c>
      <c r="D266" s="74">
        <f>müük_maakondades!Q22</f>
        <v>547952.33000000007</v>
      </c>
    </row>
    <row r="267" spans="1:4" x14ac:dyDescent="0.35">
      <c r="A267" s="113">
        <v>43647</v>
      </c>
      <c r="B267" t="s">
        <v>41</v>
      </c>
      <c r="C267" t="s">
        <v>38</v>
      </c>
      <c r="D267" s="74">
        <f>müük_maakondades!Q23</f>
        <v>510447.30999999994</v>
      </c>
    </row>
    <row r="268" spans="1:4" x14ac:dyDescent="0.35">
      <c r="A268" s="113">
        <v>43647</v>
      </c>
      <c r="B268" t="s">
        <v>42</v>
      </c>
      <c r="C268" t="s">
        <v>38</v>
      </c>
      <c r="D268" s="74">
        <f>müük_maakondades!Q24</f>
        <v>2105486.0299999998</v>
      </c>
    </row>
    <row r="269" spans="1:4" x14ac:dyDescent="0.35">
      <c r="A269" s="113">
        <v>43647</v>
      </c>
      <c r="B269" t="s">
        <v>40</v>
      </c>
      <c r="C269" t="s">
        <v>39</v>
      </c>
      <c r="D269" s="74">
        <f>müük_maakondades!R22</f>
        <v>333152.73</v>
      </c>
    </row>
    <row r="270" spans="1:4" x14ac:dyDescent="0.35">
      <c r="A270" s="113">
        <v>43647</v>
      </c>
      <c r="B270" t="s">
        <v>41</v>
      </c>
      <c r="C270" t="s">
        <v>39</v>
      </c>
      <c r="D270" s="74">
        <f>müük_maakondades!R23</f>
        <v>326960.15999999997</v>
      </c>
    </row>
    <row r="271" spans="1:4" x14ac:dyDescent="0.35">
      <c r="A271" s="113">
        <v>43647</v>
      </c>
      <c r="B271" t="s">
        <v>42</v>
      </c>
      <c r="C271" t="s">
        <v>39</v>
      </c>
      <c r="D271" s="74">
        <f>müük_maakondades!R24</f>
        <v>1546533.1099999999</v>
      </c>
    </row>
    <row r="272" spans="1:4" x14ac:dyDescent="0.35">
      <c r="A272" s="113">
        <v>43678</v>
      </c>
      <c r="B272" t="s">
        <v>40</v>
      </c>
      <c r="C272" t="s">
        <v>47</v>
      </c>
      <c r="D272" s="74">
        <f>müük_maakondades!D26</f>
        <v>8569848.5999999996</v>
      </c>
    </row>
    <row r="273" spans="1:4" x14ac:dyDescent="0.35">
      <c r="A273" s="113">
        <v>43678</v>
      </c>
      <c r="B273" t="s">
        <v>41</v>
      </c>
      <c r="C273" t="s">
        <v>47</v>
      </c>
      <c r="D273" s="74">
        <f>müük_maakondades!D27</f>
        <v>4666778.8599999994</v>
      </c>
    </row>
    <row r="274" spans="1:4" x14ac:dyDescent="0.35">
      <c r="A274" s="113">
        <v>43678</v>
      </c>
      <c r="B274" t="s">
        <v>42</v>
      </c>
      <c r="C274" t="s">
        <v>47</v>
      </c>
      <c r="D274" s="74">
        <f>müük_maakondades!D28</f>
        <v>20873219.18</v>
      </c>
    </row>
    <row r="275" spans="1:4" x14ac:dyDescent="0.35">
      <c r="A275" s="113">
        <v>43678</v>
      </c>
      <c r="B275" t="s">
        <v>40</v>
      </c>
      <c r="C275" t="s">
        <v>26</v>
      </c>
      <c r="D275" s="74">
        <f>müük_maakondades!E26</f>
        <v>833605.42999999993</v>
      </c>
    </row>
    <row r="276" spans="1:4" x14ac:dyDescent="0.35">
      <c r="A276" s="113">
        <v>43678</v>
      </c>
      <c r="B276" t="s">
        <v>41</v>
      </c>
      <c r="C276" t="s">
        <v>26</v>
      </c>
      <c r="D276" s="74">
        <f>müük_maakondades!E27</f>
        <v>461385.64</v>
      </c>
    </row>
    <row r="277" spans="1:4" x14ac:dyDescent="0.35">
      <c r="A277" s="113">
        <v>43678</v>
      </c>
      <c r="B277" t="s">
        <v>42</v>
      </c>
      <c r="C277" t="s">
        <v>26</v>
      </c>
      <c r="D277" s="74">
        <f>müük_maakondades!E28</f>
        <v>2502972.15</v>
      </c>
    </row>
    <row r="278" spans="1:4" x14ac:dyDescent="0.35">
      <c r="A278" s="113">
        <v>43678</v>
      </c>
      <c r="B278" t="s">
        <v>40</v>
      </c>
      <c r="C278" t="s">
        <v>27</v>
      </c>
      <c r="D278" s="74">
        <f>müük_maakondades!F26</f>
        <v>408976.69</v>
      </c>
    </row>
    <row r="279" spans="1:4" x14ac:dyDescent="0.35">
      <c r="A279" s="113">
        <v>43678</v>
      </c>
      <c r="B279" t="s">
        <v>41</v>
      </c>
      <c r="C279" t="s">
        <v>27</v>
      </c>
      <c r="D279" s="74">
        <f>müük_maakondades!F27</f>
        <v>379474.41000000003</v>
      </c>
    </row>
    <row r="280" spans="1:4" x14ac:dyDescent="0.35">
      <c r="A280" s="113">
        <v>43678</v>
      </c>
      <c r="B280" t="s">
        <v>42</v>
      </c>
      <c r="C280" t="s">
        <v>27</v>
      </c>
      <c r="D280" s="74">
        <f>müük_maakondades!F28</f>
        <v>2366942.69</v>
      </c>
    </row>
    <row r="281" spans="1:4" x14ac:dyDescent="0.35">
      <c r="A281" s="113">
        <v>43678</v>
      </c>
      <c r="B281" t="s">
        <v>40</v>
      </c>
      <c r="C281" t="s">
        <v>28</v>
      </c>
      <c r="D281" s="74">
        <f>müük_maakondades!G26</f>
        <v>1702464.3399999999</v>
      </c>
    </row>
    <row r="282" spans="1:4" x14ac:dyDescent="0.35">
      <c r="A282" s="113">
        <v>43678</v>
      </c>
      <c r="B282" t="s">
        <v>41</v>
      </c>
      <c r="C282" t="s">
        <v>28</v>
      </c>
      <c r="D282" s="74">
        <f>müük_maakondades!G27</f>
        <v>1439242.9100000001</v>
      </c>
    </row>
    <row r="283" spans="1:4" x14ac:dyDescent="0.35">
      <c r="A283" s="113">
        <v>43678</v>
      </c>
      <c r="B283" t="s">
        <v>42</v>
      </c>
      <c r="C283" t="s">
        <v>28</v>
      </c>
      <c r="D283" s="74">
        <f>müük_maakondades!G28</f>
        <v>6384702.0199999996</v>
      </c>
    </row>
    <row r="284" spans="1:4" x14ac:dyDescent="0.35">
      <c r="A284" s="113">
        <v>43678</v>
      </c>
      <c r="B284" t="s">
        <v>40</v>
      </c>
      <c r="C284" t="s">
        <v>29</v>
      </c>
      <c r="D284" s="74">
        <f>müük_maakondades!H26</f>
        <v>97074.87</v>
      </c>
    </row>
    <row r="285" spans="1:4" x14ac:dyDescent="0.35">
      <c r="A285" s="113">
        <v>43678</v>
      </c>
      <c r="B285" t="s">
        <v>41</v>
      </c>
      <c r="C285" t="s">
        <v>29</v>
      </c>
      <c r="D285" s="74">
        <f>müük_maakondades!H27</f>
        <v>135378.22</v>
      </c>
    </row>
    <row r="286" spans="1:4" x14ac:dyDescent="0.35">
      <c r="A286" s="113">
        <v>43678</v>
      </c>
      <c r="B286" t="s">
        <v>42</v>
      </c>
      <c r="C286" t="s">
        <v>29</v>
      </c>
      <c r="D286" s="74">
        <f>müük_maakondades!H28</f>
        <v>439733.28</v>
      </c>
    </row>
    <row r="287" spans="1:4" x14ac:dyDescent="0.35">
      <c r="A287" s="113">
        <v>43678</v>
      </c>
      <c r="B287" t="s">
        <v>40</v>
      </c>
      <c r="C287" t="s">
        <v>30</v>
      </c>
      <c r="D287" s="74">
        <f>müük_maakondades!I26</f>
        <v>417648.39</v>
      </c>
    </row>
    <row r="288" spans="1:4" x14ac:dyDescent="0.35">
      <c r="A288" s="113">
        <v>43678</v>
      </c>
      <c r="B288" t="s">
        <v>41</v>
      </c>
      <c r="C288" t="s">
        <v>30</v>
      </c>
      <c r="D288" s="74">
        <f>müük_maakondades!I27</f>
        <v>382887.19</v>
      </c>
    </row>
    <row r="289" spans="1:4" x14ac:dyDescent="0.35">
      <c r="A289" s="113">
        <v>43678</v>
      </c>
      <c r="B289" t="s">
        <v>42</v>
      </c>
      <c r="C289" t="s">
        <v>30</v>
      </c>
      <c r="D289" s="74">
        <f>müük_maakondades!I28</f>
        <v>2415309.23</v>
      </c>
    </row>
    <row r="290" spans="1:4" x14ac:dyDescent="0.35">
      <c r="A290" s="113">
        <v>43678</v>
      </c>
      <c r="B290" t="s">
        <v>40</v>
      </c>
      <c r="C290" t="s">
        <v>31</v>
      </c>
      <c r="D290" s="74">
        <f>müük_maakondades!J26</f>
        <v>733402.61</v>
      </c>
    </row>
    <row r="291" spans="1:4" x14ac:dyDescent="0.35">
      <c r="A291" s="113">
        <v>43678</v>
      </c>
      <c r="B291" t="s">
        <v>41</v>
      </c>
      <c r="C291" t="s">
        <v>31</v>
      </c>
      <c r="D291" s="74">
        <f>müük_maakondades!J27</f>
        <v>586016.83000000007</v>
      </c>
    </row>
    <row r="292" spans="1:4" x14ac:dyDescent="0.35">
      <c r="A292" s="113">
        <v>43678</v>
      </c>
      <c r="B292" t="s">
        <v>42</v>
      </c>
      <c r="C292" t="s">
        <v>31</v>
      </c>
      <c r="D292" s="74">
        <f>müük_maakondades!J28</f>
        <v>3455224.7800000003</v>
      </c>
    </row>
    <row r="293" spans="1:4" x14ac:dyDescent="0.35">
      <c r="A293" s="113">
        <v>43678</v>
      </c>
      <c r="B293" t="s">
        <v>40</v>
      </c>
      <c r="C293" t="s">
        <v>32</v>
      </c>
      <c r="D293" s="74">
        <f>müük_maakondades!K26</f>
        <v>314973.66000000003</v>
      </c>
    </row>
    <row r="294" spans="1:4" x14ac:dyDescent="0.35">
      <c r="A294" s="113">
        <v>43678</v>
      </c>
      <c r="B294" t="s">
        <v>41</v>
      </c>
      <c r="C294" t="s">
        <v>32</v>
      </c>
      <c r="D294" s="74">
        <f>müük_maakondades!K27</f>
        <v>234230.3</v>
      </c>
    </row>
    <row r="295" spans="1:4" x14ac:dyDescent="0.35">
      <c r="A295" s="113">
        <v>43678</v>
      </c>
      <c r="B295" t="s">
        <v>42</v>
      </c>
      <c r="C295" t="s">
        <v>32</v>
      </c>
      <c r="D295" s="74">
        <f>müük_maakondades!K28</f>
        <v>848877.3</v>
      </c>
    </row>
    <row r="296" spans="1:4" x14ac:dyDescent="0.35">
      <c r="A296" s="113">
        <v>43678</v>
      </c>
      <c r="B296" t="s">
        <v>40</v>
      </c>
      <c r="C296" t="s">
        <v>33</v>
      </c>
      <c r="D296" s="74">
        <f>müük_maakondades!L26</f>
        <v>1130766.04</v>
      </c>
    </row>
    <row r="297" spans="1:4" ht="13.5" customHeight="1" x14ac:dyDescent="0.35">
      <c r="A297" s="113">
        <v>43678</v>
      </c>
      <c r="B297" t="s">
        <v>41</v>
      </c>
      <c r="C297" t="s">
        <v>33</v>
      </c>
      <c r="D297" s="74">
        <f>müük_maakondades!L27</f>
        <v>1030622.29</v>
      </c>
    </row>
    <row r="298" spans="1:4" ht="13.5" customHeight="1" x14ac:dyDescent="0.35">
      <c r="A298" s="113">
        <v>43678</v>
      </c>
      <c r="B298" t="s">
        <v>42</v>
      </c>
      <c r="C298" t="s">
        <v>33</v>
      </c>
      <c r="D298" s="74">
        <f>müük_maakondades!L28</f>
        <v>4309616.62</v>
      </c>
    </row>
    <row r="299" spans="1:4" x14ac:dyDescent="0.35">
      <c r="A299" s="113">
        <v>43678</v>
      </c>
      <c r="B299" t="s">
        <v>40</v>
      </c>
      <c r="C299" t="s">
        <v>34</v>
      </c>
      <c r="D299" s="74">
        <f>müük_maakondades!M26</f>
        <v>213937.23</v>
      </c>
    </row>
    <row r="300" spans="1:4" x14ac:dyDescent="0.35">
      <c r="A300" s="113">
        <v>43678</v>
      </c>
      <c r="B300" t="s">
        <v>41</v>
      </c>
      <c r="C300" t="s">
        <v>34</v>
      </c>
      <c r="D300" s="74">
        <f>müük_maakondades!M27</f>
        <v>236690.43</v>
      </c>
    </row>
    <row r="301" spans="1:4" x14ac:dyDescent="0.35">
      <c r="A301" s="113">
        <v>43678</v>
      </c>
      <c r="B301" t="s">
        <v>42</v>
      </c>
      <c r="C301" t="s">
        <v>34</v>
      </c>
      <c r="D301" s="74">
        <f>müük_maakondades!M28</f>
        <v>1096886.75</v>
      </c>
    </row>
    <row r="302" spans="1:4" x14ac:dyDescent="0.35">
      <c r="A302" s="113">
        <v>43678</v>
      </c>
      <c r="B302" t="s">
        <v>40</v>
      </c>
      <c r="C302" t="s">
        <v>35</v>
      </c>
      <c r="D302" s="74">
        <f>müük_maakondades!N26</f>
        <v>442343.32</v>
      </c>
    </row>
    <row r="303" spans="1:4" x14ac:dyDescent="0.35">
      <c r="A303" s="113">
        <v>43678</v>
      </c>
      <c r="B303" t="s">
        <v>41</v>
      </c>
      <c r="C303" t="s">
        <v>35</v>
      </c>
      <c r="D303" s="74">
        <f>müük_maakondades!N27</f>
        <v>429813.3</v>
      </c>
    </row>
    <row r="304" spans="1:4" x14ac:dyDescent="0.35">
      <c r="A304" s="113">
        <v>43678</v>
      </c>
      <c r="B304" t="s">
        <v>42</v>
      </c>
      <c r="C304" t="s">
        <v>35</v>
      </c>
      <c r="D304" s="74">
        <f>müük_maakondades!N28</f>
        <v>2088290.73</v>
      </c>
    </row>
    <row r="305" spans="1:4" x14ac:dyDescent="0.35">
      <c r="A305" s="113">
        <v>43678</v>
      </c>
      <c r="B305" t="s">
        <v>40</v>
      </c>
      <c r="C305" t="s">
        <v>36</v>
      </c>
      <c r="D305" s="74">
        <f>müük_maakondades!O26</f>
        <v>457092.51</v>
      </c>
    </row>
    <row r="306" spans="1:4" x14ac:dyDescent="0.35">
      <c r="A306" s="113">
        <v>43678</v>
      </c>
      <c r="B306" t="s">
        <v>41</v>
      </c>
      <c r="C306" t="s">
        <v>36</v>
      </c>
      <c r="D306" s="74">
        <f>müük_maakondades!O27</f>
        <v>431259.86</v>
      </c>
    </row>
    <row r="307" spans="1:4" x14ac:dyDescent="0.35">
      <c r="A307" s="113">
        <v>43678</v>
      </c>
      <c r="B307" t="s">
        <v>42</v>
      </c>
      <c r="C307" t="s">
        <v>36</v>
      </c>
      <c r="D307" s="74">
        <f>müük_maakondades!O28</f>
        <v>1350302.9100000001</v>
      </c>
    </row>
    <row r="308" spans="1:4" x14ac:dyDescent="0.35">
      <c r="A308" s="113">
        <v>43678</v>
      </c>
      <c r="B308" t="s">
        <v>40</v>
      </c>
      <c r="C308" t="s">
        <v>37</v>
      </c>
      <c r="D308" s="74">
        <f>müük_maakondades!P26</f>
        <v>167979.55</v>
      </c>
    </row>
    <row r="309" spans="1:4" x14ac:dyDescent="0.35">
      <c r="A309" s="113">
        <v>43678</v>
      </c>
      <c r="B309" t="s">
        <v>41</v>
      </c>
      <c r="C309" t="s">
        <v>37</v>
      </c>
      <c r="D309" s="74">
        <f>müük_maakondades!P27</f>
        <v>216527.72</v>
      </c>
    </row>
    <row r="310" spans="1:4" x14ac:dyDescent="0.35">
      <c r="A310" s="113">
        <v>43678</v>
      </c>
      <c r="B310" t="s">
        <v>42</v>
      </c>
      <c r="C310" t="s">
        <v>37</v>
      </c>
      <c r="D310" s="74">
        <f>müük_maakondades!P28</f>
        <v>854164.34000000008</v>
      </c>
    </row>
    <row r="311" spans="1:4" x14ac:dyDescent="0.35">
      <c r="A311" s="113">
        <v>43678</v>
      </c>
      <c r="B311" t="s">
        <v>40</v>
      </c>
      <c r="C311" t="s">
        <v>38</v>
      </c>
      <c r="D311" s="74">
        <f>müük_maakondades!Q26</f>
        <v>530598.07000000007</v>
      </c>
    </row>
    <row r="312" spans="1:4" x14ac:dyDescent="0.35">
      <c r="A312" s="113">
        <v>43678</v>
      </c>
      <c r="B312" t="s">
        <v>41</v>
      </c>
      <c r="C312" t="s">
        <v>38</v>
      </c>
      <c r="D312" s="74">
        <f>müük_maakondades!Q27</f>
        <v>524249.41000000003</v>
      </c>
    </row>
    <row r="313" spans="1:4" x14ac:dyDescent="0.35">
      <c r="A313" s="113">
        <v>43678</v>
      </c>
      <c r="B313" t="s">
        <v>42</v>
      </c>
      <c r="C313" t="s">
        <v>38</v>
      </c>
      <c r="D313" s="74">
        <f>müük_maakondades!Q28</f>
        <v>2220791.04</v>
      </c>
    </row>
    <row r="314" spans="1:4" x14ac:dyDescent="0.35">
      <c r="A314" s="113">
        <v>43678</v>
      </c>
      <c r="B314" t="s">
        <v>40</v>
      </c>
      <c r="C314" t="s">
        <v>39</v>
      </c>
      <c r="D314" s="74">
        <f>müük_maakondades!R26</f>
        <v>325868.79999999999</v>
      </c>
    </row>
    <row r="315" spans="1:4" x14ac:dyDescent="0.35">
      <c r="A315" s="113">
        <v>43678</v>
      </c>
      <c r="B315" t="s">
        <v>41</v>
      </c>
      <c r="C315" t="s">
        <v>39</v>
      </c>
      <c r="D315" s="74">
        <f>müük_maakondades!R27</f>
        <v>339660.06</v>
      </c>
    </row>
    <row r="316" spans="1:4" x14ac:dyDescent="0.35">
      <c r="A316" s="113">
        <v>43678</v>
      </c>
      <c r="B316" t="s">
        <v>42</v>
      </c>
      <c r="C316" t="s">
        <v>39</v>
      </c>
      <c r="D316" s="74">
        <f>müük_maakondades!R28</f>
        <v>1546849.4300000002</v>
      </c>
    </row>
    <row r="317" spans="1:4" x14ac:dyDescent="0.35">
      <c r="A317" s="113">
        <v>43709</v>
      </c>
      <c r="B317" t="s">
        <v>40</v>
      </c>
      <c r="C317" t="s">
        <v>47</v>
      </c>
      <c r="D317" s="74">
        <f>müük_maakondades!D30</f>
        <v>7746878.3300000001</v>
      </c>
    </row>
    <row r="318" spans="1:4" x14ac:dyDescent="0.35">
      <c r="A318" s="113">
        <v>43709</v>
      </c>
      <c r="B318" t="s">
        <v>41</v>
      </c>
      <c r="C318" t="s">
        <v>47</v>
      </c>
      <c r="D318" s="74">
        <f>müük_maakondades!D31</f>
        <v>4326004.84</v>
      </c>
    </row>
    <row r="319" spans="1:4" x14ac:dyDescent="0.35">
      <c r="A319" s="113">
        <v>43709</v>
      </c>
      <c r="B319" t="s">
        <v>42</v>
      </c>
      <c r="C319" t="s">
        <v>47</v>
      </c>
      <c r="D319" s="74">
        <f>müük_maakondades!D32</f>
        <v>20221496.02</v>
      </c>
    </row>
    <row r="320" spans="1:4" x14ac:dyDescent="0.35">
      <c r="A320" s="113">
        <v>43709</v>
      </c>
      <c r="B320" t="s">
        <v>40</v>
      </c>
      <c r="C320" t="s">
        <v>26</v>
      </c>
      <c r="D320" s="74">
        <f>müük_maakondades!E30</f>
        <v>715103.61</v>
      </c>
    </row>
    <row r="321" spans="1:4" x14ac:dyDescent="0.35">
      <c r="A321" s="113">
        <v>43709</v>
      </c>
      <c r="B321" t="s">
        <v>41</v>
      </c>
      <c r="C321" t="s">
        <v>26</v>
      </c>
      <c r="D321" s="74">
        <f>müük_maakondades!E31</f>
        <v>404874.07</v>
      </c>
    </row>
    <row r="322" spans="1:4" x14ac:dyDescent="0.35">
      <c r="A322" s="113">
        <v>43709</v>
      </c>
      <c r="B322" t="s">
        <v>42</v>
      </c>
      <c r="C322" t="s">
        <v>26</v>
      </c>
      <c r="D322" s="74">
        <f>müük_maakondades!E32</f>
        <v>2352059.23</v>
      </c>
    </row>
    <row r="323" spans="1:4" x14ac:dyDescent="0.35">
      <c r="A323" s="113">
        <v>43709</v>
      </c>
      <c r="B323" t="s">
        <v>40</v>
      </c>
      <c r="C323" t="s">
        <v>27</v>
      </c>
      <c r="D323" s="74">
        <f>müük_maakondades!F30</f>
        <v>323167.59999999998</v>
      </c>
    </row>
    <row r="324" spans="1:4" x14ac:dyDescent="0.35">
      <c r="A324" s="113">
        <v>43709</v>
      </c>
      <c r="B324" t="s">
        <v>41</v>
      </c>
      <c r="C324" t="s">
        <v>27</v>
      </c>
      <c r="D324" s="74">
        <f>müük_maakondades!F31</f>
        <v>312199.15000000002</v>
      </c>
    </row>
    <row r="325" spans="1:4" x14ac:dyDescent="0.35">
      <c r="A325" s="113">
        <v>43709</v>
      </c>
      <c r="B325" t="s">
        <v>42</v>
      </c>
      <c r="C325" t="s">
        <v>27</v>
      </c>
      <c r="D325" s="74">
        <f>müük_maakondades!F32</f>
        <v>2144519.5099999998</v>
      </c>
    </row>
    <row r="326" spans="1:4" x14ac:dyDescent="0.35">
      <c r="A326" s="113">
        <v>43709</v>
      </c>
      <c r="B326" t="s">
        <v>40</v>
      </c>
      <c r="C326" t="s">
        <v>28</v>
      </c>
      <c r="D326" s="74">
        <f>müük_maakondades!G30</f>
        <v>1521006.12</v>
      </c>
    </row>
    <row r="327" spans="1:4" x14ac:dyDescent="0.35">
      <c r="A327" s="113">
        <v>43709</v>
      </c>
      <c r="B327" t="s">
        <v>41</v>
      </c>
      <c r="C327" t="s">
        <v>28</v>
      </c>
      <c r="D327" s="74">
        <f>müük_maakondades!G31</f>
        <v>1266749.6000000001</v>
      </c>
    </row>
    <row r="328" spans="1:4" x14ac:dyDescent="0.35">
      <c r="A328" s="113">
        <v>43709</v>
      </c>
      <c r="B328" t="s">
        <v>42</v>
      </c>
      <c r="C328" t="s">
        <v>28</v>
      </c>
      <c r="D328" s="74">
        <f>müük_maakondades!G32</f>
        <v>6172301.21</v>
      </c>
    </row>
    <row r="329" spans="1:4" x14ac:dyDescent="0.35">
      <c r="A329" s="113">
        <v>43709</v>
      </c>
      <c r="B329" t="s">
        <v>40</v>
      </c>
      <c r="C329" t="s">
        <v>29</v>
      </c>
      <c r="D329" s="74">
        <f>müük_maakondades!H30</f>
        <v>59614.93</v>
      </c>
    </row>
    <row r="330" spans="1:4" x14ac:dyDescent="0.35">
      <c r="A330" s="113">
        <v>43709</v>
      </c>
      <c r="B330" t="s">
        <v>41</v>
      </c>
      <c r="C330" t="s">
        <v>29</v>
      </c>
      <c r="D330" s="74">
        <f>müük_maakondades!H31</f>
        <v>91446.23</v>
      </c>
    </row>
    <row r="331" spans="1:4" x14ac:dyDescent="0.35">
      <c r="A331" s="113">
        <v>43709</v>
      </c>
      <c r="B331" t="s">
        <v>42</v>
      </c>
      <c r="C331" t="s">
        <v>29</v>
      </c>
      <c r="D331" s="74">
        <f>müük_maakondades!H32</f>
        <v>349956.39</v>
      </c>
    </row>
    <row r="332" spans="1:4" x14ac:dyDescent="0.35">
      <c r="A332" s="113">
        <v>43709</v>
      </c>
      <c r="B332" t="s">
        <v>40</v>
      </c>
      <c r="C332" t="s">
        <v>30</v>
      </c>
      <c r="D332" s="74">
        <f>müük_maakondades!I30</f>
        <v>338124.62</v>
      </c>
    </row>
    <row r="333" spans="1:4" x14ac:dyDescent="0.35">
      <c r="A333" s="113">
        <v>43709</v>
      </c>
      <c r="B333" t="s">
        <v>41</v>
      </c>
      <c r="C333" t="s">
        <v>30</v>
      </c>
      <c r="D333" s="74">
        <f>müük_maakondades!I31</f>
        <v>324620.20999999996</v>
      </c>
    </row>
    <row r="334" spans="1:4" x14ac:dyDescent="0.35">
      <c r="A334" s="113">
        <v>43709</v>
      </c>
      <c r="B334" t="s">
        <v>42</v>
      </c>
      <c r="C334" t="s">
        <v>30</v>
      </c>
      <c r="D334" s="74">
        <f>müük_maakondades!I32</f>
        <v>2329424.69</v>
      </c>
    </row>
    <row r="335" spans="1:4" x14ac:dyDescent="0.35">
      <c r="A335" s="113">
        <v>43709</v>
      </c>
      <c r="B335" t="s">
        <v>40</v>
      </c>
      <c r="C335" t="s">
        <v>31</v>
      </c>
      <c r="D335" s="74">
        <f>müük_maakondades!J30</f>
        <v>600767.18999999994</v>
      </c>
    </row>
    <row r="336" spans="1:4" x14ac:dyDescent="0.35">
      <c r="A336" s="113">
        <v>43709</v>
      </c>
      <c r="B336" t="s">
        <v>41</v>
      </c>
      <c r="C336" t="s">
        <v>31</v>
      </c>
      <c r="D336" s="74">
        <f>müük_maakondades!J31</f>
        <v>503680.47</v>
      </c>
    </row>
    <row r="337" spans="1:4" x14ac:dyDescent="0.35">
      <c r="A337" s="113">
        <v>43709</v>
      </c>
      <c r="B337" t="s">
        <v>42</v>
      </c>
      <c r="C337" t="s">
        <v>31</v>
      </c>
      <c r="D337" s="74">
        <f>müük_maakondades!J32</f>
        <v>3280310.6500000004</v>
      </c>
    </row>
    <row r="338" spans="1:4" x14ac:dyDescent="0.35">
      <c r="A338" s="113">
        <v>43709</v>
      </c>
      <c r="B338" t="s">
        <v>40</v>
      </c>
      <c r="C338" t="s">
        <v>32</v>
      </c>
      <c r="D338" s="74">
        <f>müük_maakondades!K30</f>
        <v>230689.78999999998</v>
      </c>
    </row>
    <row r="339" spans="1:4" x14ac:dyDescent="0.35">
      <c r="A339" s="113">
        <v>43709</v>
      </c>
      <c r="B339" t="s">
        <v>41</v>
      </c>
      <c r="C339" t="s">
        <v>32</v>
      </c>
      <c r="D339" s="74">
        <f>müük_maakondades!K31</f>
        <v>185342.08000000002</v>
      </c>
    </row>
    <row r="340" spans="1:4" x14ac:dyDescent="0.35">
      <c r="A340" s="113">
        <v>43709</v>
      </c>
      <c r="B340" t="s">
        <v>42</v>
      </c>
      <c r="C340" t="s">
        <v>32</v>
      </c>
      <c r="D340" s="74">
        <f>müük_maakondades!K32</f>
        <v>749527.09</v>
      </c>
    </row>
    <row r="341" spans="1:4" x14ac:dyDescent="0.35">
      <c r="A341" s="113">
        <v>43709</v>
      </c>
      <c r="B341" t="s">
        <v>40</v>
      </c>
      <c r="C341" t="s">
        <v>33</v>
      </c>
      <c r="D341" s="74">
        <f>müük_maakondades!L30</f>
        <v>864416.77</v>
      </c>
    </row>
    <row r="342" spans="1:4" x14ac:dyDescent="0.35">
      <c r="A342" s="113">
        <v>43709</v>
      </c>
      <c r="B342" t="s">
        <v>41</v>
      </c>
      <c r="C342" t="s">
        <v>33</v>
      </c>
      <c r="D342" s="74">
        <f>müük_maakondades!L31</f>
        <v>840122.44</v>
      </c>
    </row>
    <row r="343" spans="1:4" x14ac:dyDescent="0.35">
      <c r="A343" s="113">
        <v>43709</v>
      </c>
      <c r="B343" t="s">
        <v>42</v>
      </c>
      <c r="C343" t="s">
        <v>33</v>
      </c>
      <c r="D343" s="74">
        <f>müük_maakondades!L32</f>
        <v>3973270.63</v>
      </c>
    </row>
    <row r="344" spans="1:4" x14ac:dyDescent="0.35">
      <c r="A344" s="113">
        <v>43709</v>
      </c>
      <c r="B344" t="s">
        <v>40</v>
      </c>
      <c r="C344" t="s">
        <v>34</v>
      </c>
      <c r="D344" s="74">
        <f>müük_maakondades!M30</f>
        <v>172433.38</v>
      </c>
    </row>
    <row r="345" spans="1:4" x14ac:dyDescent="0.35">
      <c r="A345" s="113">
        <v>43709</v>
      </c>
      <c r="B345" t="s">
        <v>41</v>
      </c>
      <c r="C345" t="s">
        <v>34</v>
      </c>
      <c r="D345" s="74">
        <f>müük_maakondades!M31</f>
        <v>193348.96000000002</v>
      </c>
    </row>
    <row r="346" spans="1:4" x14ac:dyDescent="0.35">
      <c r="A346" s="113">
        <v>43709</v>
      </c>
      <c r="B346" t="s">
        <v>42</v>
      </c>
      <c r="C346" t="s">
        <v>34</v>
      </c>
      <c r="D346" s="74">
        <f>müük_maakondades!M32</f>
        <v>1029223.7</v>
      </c>
    </row>
    <row r="347" spans="1:4" x14ac:dyDescent="0.35">
      <c r="A347" s="113">
        <v>43709</v>
      </c>
      <c r="B347" t="s">
        <v>40</v>
      </c>
      <c r="C347" t="s">
        <v>35</v>
      </c>
      <c r="D347" s="74">
        <f>müük_maakondades!N30</f>
        <v>363252.92</v>
      </c>
    </row>
    <row r="348" spans="1:4" x14ac:dyDescent="0.35">
      <c r="A348" s="113">
        <v>43709</v>
      </c>
      <c r="B348" t="s">
        <v>41</v>
      </c>
      <c r="C348" t="s">
        <v>35</v>
      </c>
      <c r="D348" s="74">
        <f>müük_maakondades!N31</f>
        <v>364807.41</v>
      </c>
    </row>
    <row r="349" spans="1:4" x14ac:dyDescent="0.35">
      <c r="A349" s="113">
        <v>43709</v>
      </c>
      <c r="B349" t="s">
        <v>42</v>
      </c>
      <c r="C349" t="s">
        <v>35</v>
      </c>
      <c r="D349" s="74">
        <f>müük_maakondades!N32</f>
        <v>1950679.8599999999</v>
      </c>
    </row>
    <row r="350" spans="1:4" x14ac:dyDescent="0.35">
      <c r="A350" s="113">
        <v>43709</v>
      </c>
      <c r="B350" t="s">
        <v>40</v>
      </c>
      <c r="C350" t="s">
        <v>36</v>
      </c>
      <c r="D350" s="74">
        <f>müük_maakondades!O30</f>
        <v>326717.31</v>
      </c>
    </row>
    <row r="351" spans="1:4" x14ac:dyDescent="0.35">
      <c r="A351" s="113">
        <v>43709</v>
      </c>
      <c r="B351" t="s">
        <v>41</v>
      </c>
      <c r="C351" t="s">
        <v>36</v>
      </c>
      <c r="D351" s="74">
        <f>müük_maakondades!O31</f>
        <v>320346.74</v>
      </c>
    </row>
    <row r="352" spans="1:4" x14ac:dyDescent="0.35">
      <c r="A352" s="113">
        <v>43709</v>
      </c>
      <c r="B352" t="s">
        <v>42</v>
      </c>
      <c r="C352" t="s">
        <v>36</v>
      </c>
      <c r="D352" s="74">
        <f>müük_maakondades!O32</f>
        <v>1208569.75</v>
      </c>
    </row>
    <row r="353" spans="1:4" x14ac:dyDescent="0.35">
      <c r="A353" s="113">
        <v>43709</v>
      </c>
      <c r="B353" t="s">
        <v>40</v>
      </c>
      <c r="C353" t="s">
        <v>37</v>
      </c>
      <c r="D353" s="74">
        <f>müük_maakondades!P30</f>
        <v>131900.53</v>
      </c>
    </row>
    <row r="354" spans="1:4" x14ac:dyDescent="0.35">
      <c r="A354" s="113">
        <v>43709</v>
      </c>
      <c r="B354" t="s">
        <v>41</v>
      </c>
      <c r="C354" t="s">
        <v>37</v>
      </c>
      <c r="D354" s="74">
        <f>müük_maakondades!P31</f>
        <v>168345.14</v>
      </c>
    </row>
    <row r="355" spans="1:4" x14ac:dyDescent="0.35">
      <c r="A355" s="113">
        <v>43709</v>
      </c>
      <c r="B355" t="s">
        <v>42</v>
      </c>
      <c r="C355" t="s">
        <v>37</v>
      </c>
      <c r="D355" s="74">
        <f>müük_maakondades!P32</f>
        <v>776926.19</v>
      </c>
    </row>
    <row r="356" spans="1:4" x14ac:dyDescent="0.35">
      <c r="A356" s="113">
        <v>43709</v>
      </c>
      <c r="B356" t="s">
        <v>40</v>
      </c>
      <c r="C356" t="s">
        <v>38</v>
      </c>
      <c r="D356" s="74">
        <f>müük_maakondades!Q30</f>
        <v>440069.7</v>
      </c>
    </row>
    <row r="357" spans="1:4" x14ac:dyDescent="0.35">
      <c r="A357" s="113">
        <v>43709</v>
      </c>
      <c r="B357" t="s">
        <v>41</v>
      </c>
      <c r="C357" t="s">
        <v>38</v>
      </c>
      <c r="D357" s="74">
        <f>müük_maakondades!Q31</f>
        <v>439440.45999999996</v>
      </c>
    </row>
    <row r="358" spans="1:4" x14ac:dyDescent="0.35">
      <c r="A358" s="113">
        <v>43709</v>
      </c>
      <c r="B358" t="s">
        <v>42</v>
      </c>
      <c r="C358" t="s">
        <v>38</v>
      </c>
      <c r="D358" s="74">
        <f>müük_maakondades!Q32</f>
        <v>2082989.23</v>
      </c>
    </row>
    <row r="359" spans="1:4" x14ac:dyDescent="0.35">
      <c r="A359" s="113">
        <v>43709</v>
      </c>
      <c r="B359" t="s">
        <v>40</v>
      </c>
      <c r="C359" t="s">
        <v>39</v>
      </c>
      <c r="D359" s="74">
        <f>müük_maakondades!R30</f>
        <v>257130.79</v>
      </c>
    </row>
    <row r="360" spans="1:4" x14ac:dyDescent="0.35">
      <c r="A360" s="113">
        <v>43709</v>
      </c>
      <c r="B360" t="s">
        <v>41</v>
      </c>
      <c r="C360" t="s">
        <v>39</v>
      </c>
      <c r="D360" s="74">
        <f>müük_maakondades!R31</f>
        <v>268100.62</v>
      </c>
    </row>
    <row r="361" spans="1:4" x14ac:dyDescent="0.35">
      <c r="A361" s="113">
        <v>43709</v>
      </c>
      <c r="B361" t="s">
        <v>42</v>
      </c>
      <c r="C361" t="s">
        <v>39</v>
      </c>
      <c r="D361" s="74">
        <f>müük_maakondades!R32</f>
        <v>1524572.17</v>
      </c>
    </row>
    <row r="362" spans="1:4" x14ac:dyDescent="0.35">
      <c r="A362" s="113">
        <v>43739</v>
      </c>
      <c r="B362" t="s">
        <v>40</v>
      </c>
      <c r="C362" t="s">
        <v>47</v>
      </c>
      <c r="D362" s="74">
        <f>müük_maakondades!D34</f>
        <v>7762762.0700000003</v>
      </c>
    </row>
    <row r="363" spans="1:4" x14ac:dyDescent="0.35">
      <c r="A363" s="113">
        <v>43739</v>
      </c>
      <c r="B363" t="s">
        <v>41</v>
      </c>
      <c r="C363" t="s">
        <v>47</v>
      </c>
      <c r="D363" s="74">
        <f>müük_maakondades!D35</f>
        <v>4079743.2</v>
      </c>
    </row>
    <row r="364" spans="1:4" x14ac:dyDescent="0.35">
      <c r="A364" s="113">
        <v>43739</v>
      </c>
      <c r="B364" t="s">
        <v>42</v>
      </c>
      <c r="C364" t="s">
        <v>47</v>
      </c>
      <c r="D364" s="74">
        <f>müük_maakondades!D36</f>
        <v>20807497.57</v>
      </c>
    </row>
    <row r="365" spans="1:4" x14ac:dyDescent="0.35">
      <c r="A365" s="113">
        <v>43739</v>
      </c>
      <c r="B365" t="s">
        <v>40</v>
      </c>
      <c r="C365" t="s">
        <v>26</v>
      </c>
      <c r="D365" s="74">
        <f>müük_maakondades!E34</f>
        <v>703172.51</v>
      </c>
    </row>
    <row r="366" spans="1:4" x14ac:dyDescent="0.35">
      <c r="A366" s="113">
        <v>43739</v>
      </c>
      <c r="B366" t="s">
        <v>41</v>
      </c>
      <c r="C366" t="s">
        <v>26</v>
      </c>
      <c r="D366" s="74">
        <f>müük_maakondades!E35</f>
        <v>378435.15</v>
      </c>
    </row>
    <row r="367" spans="1:4" x14ac:dyDescent="0.35">
      <c r="A367" s="113">
        <v>43739</v>
      </c>
      <c r="B367" t="s">
        <v>42</v>
      </c>
      <c r="C367" t="s">
        <v>26</v>
      </c>
      <c r="D367" s="74">
        <f>müük_maakondades!E36</f>
        <v>2454425.3099999996</v>
      </c>
    </row>
    <row r="368" spans="1:4" x14ac:dyDescent="0.35">
      <c r="A368" s="113">
        <v>43739</v>
      </c>
      <c r="B368" t="s">
        <v>40</v>
      </c>
      <c r="C368" t="s">
        <v>27</v>
      </c>
      <c r="D368" s="74">
        <f>müük_maakondades!F34</f>
        <v>293751.78000000003</v>
      </c>
    </row>
    <row r="369" spans="1:4" x14ac:dyDescent="0.35">
      <c r="A369" s="113">
        <v>43739</v>
      </c>
      <c r="B369" t="s">
        <v>41</v>
      </c>
      <c r="C369" t="s">
        <v>27</v>
      </c>
      <c r="D369" s="74">
        <f>müük_maakondades!F35</f>
        <v>265884.95</v>
      </c>
    </row>
    <row r="370" spans="1:4" x14ac:dyDescent="0.35">
      <c r="A370" s="113">
        <v>43739</v>
      </c>
      <c r="B370" t="s">
        <v>42</v>
      </c>
      <c r="C370" t="s">
        <v>27</v>
      </c>
      <c r="D370" s="74">
        <f>müük_maakondades!F36</f>
        <v>2047903.35</v>
      </c>
    </row>
    <row r="371" spans="1:4" x14ac:dyDescent="0.35">
      <c r="A371" s="113">
        <v>43739</v>
      </c>
      <c r="B371" t="s">
        <v>40</v>
      </c>
      <c r="C371" t="s">
        <v>28</v>
      </c>
      <c r="D371" s="74">
        <f>müük_maakondades!G34</f>
        <v>1509706.56</v>
      </c>
    </row>
    <row r="372" spans="1:4" x14ac:dyDescent="0.35">
      <c r="A372" s="113">
        <v>43739</v>
      </c>
      <c r="B372" t="s">
        <v>41</v>
      </c>
      <c r="C372" t="s">
        <v>28</v>
      </c>
      <c r="D372" s="74">
        <f>müük_maakondades!G35</f>
        <v>1194886.4500000002</v>
      </c>
    </row>
    <row r="373" spans="1:4" x14ac:dyDescent="0.35">
      <c r="A373" s="113">
        <v>43739</v>
      </c>
      <c r="B373" t="s">
        <v>42</v>
      </c>
      <c r="C373" t="s">
        <v>28</v>
      </c>
      <c r="D373" s="74">
        <f>müük_maakondades!G36</f>
        <v>6310055</v>
      </c>
    </row>
    <row r="374" spans="1:4" x14ac:dyDescent="0.35">
      <c r="A374" s="113">
        <v>43739</v>
      </c>
      <c r="B374" t="s">
        <v>40</v>
      </c>
      <c r="C374" t="s">
        <v>29</v>
      </c>
      <c r="D374" s="74">
        <f>müük_maakondades!H34</f>
        <v>55253.979999999996</v>
      </c>
    </row>
    <row r="375" spans="1:4" x14ac:dyDescent="0.35">
      <c r="A375" s="113">
        <v>43739</v>
      </c>
      <c r="B375" t="s">
        <v>41</v>
      </c>
      <c r="C375" t="s">
        <v>29</v>
      </c>
      <c r="D375" s="74">
        <f>müük_maakondades!H35</f>
        <v>83011.81</v>
      </c>
    </row>
    <row r="376" spans="1:4" x14ac:dyDescent="0.35">
      <c r="A376" s="113">
        <v>43739</v>
      </c>
      <c r="B376" t="s">
        <v>42</v>
      </c>
      <c r="C376" t="s">
        <v>29</v>
      </c>
      <c r="D376" s="74">
        <f>müük_maakondades!H36</f>
        <v>336368.78</v>
      </c>
    </row>
    <row r="377" spans="1:4" x14ac:dyDescent="0.35">
      <c r="A377" s="113">
        <v>43739</v>
      </c>
      <c r="B377" t="s">
        <v>40</v>
      </c>
      <c r="C377" t="s">
        <v>30</v>
      </c>
      <c r="D377" s="74">
        <f>müük_maakondades!I34</f>
        <v>326269.09000000003</v>
      </c>
    </row>
    <row r="378" spans="1:4" x14ac:dyDescent="0.35">
      <c r="A378" s="113">
        <v>43739</v>
      </c>
      <c r="B378" t="s">
        <v>41</v>
      </c>
      <c r="C378" t="s">
        <v>30</v>
      </c>
      <c r="D378" s="74">
        <f>müük_maakondades!I35</f>
        <v>289116.25</v>
      </c>
    </row>
    <row r="379" spans="1:4" x14ac:dyDescent="0.35">
      <c r="A379" s="113">
        <v>43739</v>
      </c>
      <c r="B379" t="s">
        <v>42</v>
      </c>
      <c r="C379" t="s">
        <v>30</v>
      </c>
      <c r="D379" s="74">
        <f>müük_maakondades!I36</f>
        <v>2265453.0499999998</v>
      </c>
    </row>
    <row r="380" spans="1:4" x14ac:dyDescent="0.35">
      <c r="A380" s="113">
        <v>43739</v>
      </c>
      <c r="B380" t="s">
        <v>40</v>
      </c>
      <c r="C380" t="s">
        <v>31</v>
      </c>
      <c r="D380" s="74">
        <f>müük_maakondades!J34</f>
        <v>594475.53</v>
      </c>
    </row>
    <row r="381" spans="1:4" x14ac:dyDescent="0.35">
      <c r="A381" s="113">
        <v>43739</v>
      </c>
      <c r="B381" t="s">
        <v>41</v>
      </c>
      <c r="C381" t="s">
        <v>31</v>
      </c>
      <c r="D381" s="74">
        <f>müük_maakondades!J35</f>
        <v>461857.17</v>
      </c>
    </row>
    <row r="382" spans="1:4" x14ac:dyDescent="0.35">
      <c r="A382" s="113">
        <v>43739</v>
      </c>
      <c r="B382" t="s">
        <v>42</v>
      </c>
      <c r="C382" t="s">
        <v>31</v>
      </c>
      <c r="D382" s="74">
        <f>müük_maakondades!J36</f>
        <v>3252891.8600000003</v>
      </c>
    </row>
    <row r="383" spans="1:4" x14ac:dyDescent="0.35">
      <c r="A383" s="113">
        <v>43739</v>
      </c>
      <c r="B383" t="s">
        <v>40</v>
      </c>
      <c r="C383" t="s">
        <v>32</v>
      </c>
      <c r="D383" s="74">
        <f>müük_maakondades!K34</f>
        <v>216161.18</v>
      </c>
    </row>
    <row r="384" spans="1:4" x14ac:dyDescent="0.35">
      <c r="A384" s="113">
        <v>43739</v>
      </c>
      <c r="B384" t="s">
        <v>41</v>
      </c>
      <c r="C384" t="s">
        <v>32</v>
      </c>
      <c r="D384" s="74">
        <f>müük_maakondades!K35</f>
        <v>157893.89000000001</v>
      </c>
    </row>
    <row r="385" spans="1:4" x14ac:dyDescent="0.35">
      <c r="A385" s="113">
        <v>43739</v>
      </c>
      <c r="B385" t="s">
        <v>42</v>
      </c>
      <c r="C385" t="s">
        <v>32</v>
      </c>
      <c r="D385" s="74">
        <f>müük_maakondades!K36</f>
        <v>715398.25</v>
      </c>
    </row>
    <row r="386" spans="1:4" x14ac:dyDescent="0.35">
      <c r="A386" s="113">
        <v>43739</v>
      </c>
      <c r="B386" t="s">
        <v>40</v>
      </c>
      <c r="C386" t="s">
        <v>33</v>
      </c>
      <c r="D386" s="74">
        <f>müük_maakondades!L34</f>
        <v>814526.05</v>
      </c>
    </row>
    <row r="387" spans="1:4" x14ac:dyDescent="0.35">
      <c r="A387" s="113">
        <v>43739</v>
      </c>
      <c r="B387" t="s">
        <v>41</v>
      </c>
      <c r="C387" t="s">
        <v>33</v>
      </c>
      <c r="D387" s="74">
        <f>müük_maakondades!L35</f>
        <v>754278.55</v>
      </c>
    </row>
    <row r="388" spans="1:4" x14ac:dyDescent="0.35">
      <c r="A388" s="113">
        <v>43739</v>
      </c>
      <c r="B388" t="s">
        <v>42</v>
      </c>
      <c r="C388" t="s">
        <v>33</v>
      </c>
      <c r="D388" s="74">
        <f>müük_maakondades!L36</f>
        <v>3940514.6900000004</v>
      </c>
    </row>
    <row r="389" spans="1:4" x14ac:dyDescent="0.35">
      <c r="A389" s="113">
        <v>43739</v>
      </c>
      <c r="B389" t="s">
        <v>40</v>
      </c>
      <c r="C389" t="s">
        <v>34</v>
      </c>
      <c r="D389" s="74">
        <f>müük_maakondades!M34</f>
        <v>170552.22</v>
      </c>
    </row>
    <row r="390" spans="1:4" x14ac:dyDescent="0.35">
      <c r="A390" s="113">
        <v>43739</v>
      </c>
      <c r="B390" t="s">
        <v>41</v>
      </c>
      <c r="C390" t="s">
        <v>34</v>
      </c>
      <c r="D390" s="74">
        <f>müük_maakondades!M35</f>
        <v>171727.95</v>
      </c>
    </row>
    <row r="391" spans="1:4" x14ac:dyDescent="0.35">
      <c r="A391" s="113">
        <v>43739</v>
      </c>
      <c r="B391" t="s">
        <v>42</v>
      </c>
      <c r="C391" t="s">
        <v>34</v>
      </c>
      <c r="D391" s="74">
        <f>müük_maakondades!M36</f>
        <v>959458.25</v>
      </c>
    </row>
    <row r="392" spans="1:4" x14ac:dyDescent="0.35">
      <c r="A392" s="113">
        <v>43739</v>
      </c>
      <c r="B392" t="s">
        <v>40</v>
      </c>
      <c r="C392" t="s">
        <v>35</v>
      </c>
      <c r="D392" s="74">
        <f>müük_maakondades!N34</f>
        <v>338797.83999999997</v>
      </c>
    </row>
    <row r="393" spans="1:4" x14ac:dyDescent="0.35">
      <c r="A393" s="113">
        <v>43739</v>
      </c>
      <c r="B393" t="s">
        <v>41</v>
      </c>
      <c r="C393" t="s">
        <v>35</v>
      </c>
      <c r="D393" s="74">
        <f>müük_maakondades!N35</f>
        <v>327036.03000000003</v>
      </c>
    </row>
    <row r="394" spans="1:4" x14ac:dyDescent="0.35">
      <c r="A394" s="113">
        <v>43739</v>
      </c>
      <c r="B394" t="s">
        <v>42</v>
      </c>
      <c r="C394" t="s">
        <v>35</v>
      </c>
      <c r="D394" s="74">
        <f>müük_maakondades!N36</f>
        <v>1916764.62</v>
      </c>
    </row>
    <row r="395" spans="1:4" x14ac:dyDescent="0.35">
      <c r="A395" s="113">
        <v>43739</v>
      </c>
      <c r="B395" t="s">
        <v>40</v>
      </c>
      <c r="C395" t="s">
        <v>36</v>
      </c>
      <c r="D395" s="74">
        <f>müük_maakondades!O34</f>
        <v>314766.49</v>
      </c>
    </row>
    <row r="396" spans="1:4" x14ac:dyDescent="0.35">
      <c r="A396" s="113">
        <v>43739</v>
      </c>
      <c r="B396" t="s">
        <v>41</v>
      </c>
      <c r="C396" t="s">
        <v>36</v>
      </c>
      <c r="D396" s="74">
        <f>müük_maakondades!O35</f>
        <v>305115.12</v>
      </c>
    </row>
    <row r="397" spans="1:4" x14ac:dyDescent="0.35">
      <c r="A397" s="113">
        <v>43739</v>
      </c>
      <c r="B397" t="s">
        <v>42</v>
      </c>
      <c r="C397" t="s">
        <v>36</v>
      </c>
      <c r="D397" s="74">
        <f>müük_maakondades!O36</f>
        <v>1195270.26</v>
      </c>
    </row>
    <row r="398" spans="1:4" x14ac:dyDescent="0.35">
      <c r="A398" s="113">
        <v>43739</v>
      </c>
      <c r="B398" t="s">
        <v>40</v>
      </c>
      <c r="C398" t="s">
        <v>37</v>
      </c>
      <c r="D398" s="74">
        <f>müük_maakondades!P34</f>
        <v>124283</v>
      </c>
    </row>
    <row r="399" spans="1:4" x14ac:dyDescent="0.35">
      <c r="A399" s="113">
        <v>43739</v>
      </c>
      <c r="B399" t="s">
        <v>41</v>
      </c>
      <c r="C399" t="s">
        <v>37</v>
      </c>
      <c r="D399" s="74">
        <f>müük_maakondades!P35</f>
        <v>154462.16999999998</v>
      </c>
    </row>
    <row r="400" spans="1:4" x14ac:dyDescent="0.35">
      <c r="A400" s="113">
        <v>43739</v>
      </c>
      <c r="B400" t="s">
        <v>42</v>
      </c>
      <c r="C400" t="s">
        <v>37</v>
      </c>
      <c r="D400" s="74">
        <f>müük_maakondades!P36</f>
        <v>782412.52</v>
      </c>
    </row>
    <row r="401" spans="1:4" x14ac:dyDescent="0.35">
      <c r="A401" s="113">
        <v>43739</v>
      </c>
      <c r="B401" t="s">
        <v>40</v>
      </c>
      <c r="C401" t="s">
        <v>38</v>
      </c>
      <c r="D401" s="74">
        <f>müük_maakondades!Q34</f>
        <v>433827.82999999996</v>
      </c>
    </row>
    <row r="402" spans="1:4" x14ac:dyDescent="0.35">
      <c r="A402" s="113">
        <v>43739</v>
      </c>
      <c r="B402" t="s">
        <v>41</v>
      </c>
      <c r="C402" t="s">
        <v>38</v>
      </c>
      <c r="D402" s="74">
        <f>müük_maakondades!Q35</f>
        <v>410791.43</v>
      </c>
    </row>
    <row r="403" spans="1:4" x14ac:dyDescent="0.35">
      <c r="A403" s="113">
        <v>43739</v>
      </c>
      <c r="B403" t="s">
        <v>42</v>
      </c>
      <c r="C403" t="s">
        <v>38</v>
      </c>
      <c r="D403" s="74">
        <f>müük_maakondades!Q36</f>
        <v>2069493.4300000002</v>
      </c>
    </row>
    <row r="404" spans="1:4" x14ac:dyDescent="0.35">
      <c r="A404" s="113">
        <v>43739</v>
      </c>
      <c r="B404" t="s">
        <v>40</v>
      </c>
      <c r="C404" t="s">
        <v>39</v>
      </c>
      <c r="D404" s="74">
        <f>müük_maakondades!R34</f>
        <v>245872.47</v>
      </c>
    </row>
    <row r="405" spans="1:4" x14ac:dyDescent="0.35">
      <c r="A405" s="113">
        <v>43739</v>
      </c>
      <c r="B405" t="s">
        <v>41</v>
      </c>
      <c r="C405" t="s">
        <v>39</v>
      </c>
      <c r="D405" s="74">
        <f>müük_maakondades!R35</f>
        <v>233859.37</v>
      </c>
    </row>
    <row r="406" spans="1:4" x14ac:dyDescent="0.35">
      <c r="A406" s="113">
        <v>43739</v>
      </c>
      <c r="B406" t="s">
        <v>42</v>
      </c>
      <c r="C406" t="s">
        <v>39</v>
      </c>
      <c r="D406" s="74">
        <f>müük_maakondades!R36</f>
        <v>1493579.79</v>
      </c>
    </row>
    <row r="407" spans="1:4" x14ac:dyDescent="0.35">
      <c r="A407" s="113">
        <v>43770</v>
      </c>
      <c r="B407" t="s">
        <v>40</v>
      </c>
      <c r="C407" t="s">
        <v>47</v>
      </c>
      <c r="D407" s="74">
        <f>müük_maakondades!D38</f>
        <v>7477670.4299999997</v>
      </c>
    </row>
    <row r="408" spans="1:4" x14ac:dyDescent="0.35">
      <c r="A408" s="113">
        <v>43770</v>
      </c>
      <c r="B408" t="s">
        <v>41</v>
      </c>
      <c r="C408" t="s">
        <v>47</v>
      </c>
      <c r="D408" s="74">
        <f>müük_maakondades!D39</f>
        <v>3877027.62</v>
      </c>
    </row>
    <row r="409" spans="1:4" x14ac:dyDescent="0.35">
      <c r="A409" s="113">
        <v>43770</v>
      </c>
      <c r="B409" t="s">
        <v>42</v>
      </c>
      <c r="C409" t="s">
        <v>47</v>
      </c>
      <c r="D409" s="74">
        <f>müük_maakondades!D40</f>
        <v>19809441.310000002</v>
      </c>
    </row>
    <row r="410" spans="1:4" x14ac:dyDescent="0.35">
      <c r="A410" s="113">
        <v>43770</v>
      </c>
      <c r="B410" t="s">
        <v>40</v>
      </c>
      <c r="C410" t="s">
        <v>26</v>
      </c>
      <c r="D410" s="74">
        <f>müük_maakondades!E38</f>
        <v>663845.99</v>
      </c>
    </row>
    <row r="411" spans="1:4" x14ac:dyDescent="0.35">
      <c r="A411" s="113">
        <v>43770</v>
      </c>
      <c r="B411" t="s">
        <v>41</v>
      </c>
      <c r="C411" t="s">
        <v>26</v>
      </c>
      <c r="D411" s="74">
        <f>müük_maakondades!E39</f>
        <v>350602.05</v>
      </c>
    </row>
    <row r="412" spans="1:4" x14ac:dyDescent="0.35">
      <c r="A412" s="113">
        <v>43770</v>
      </c>
      <c r="B412" t="s">
        <v>42</v>
      </c>
      <c r="C412" t="s">
        <v>26</v>
      </c>
      <c r="D412" s="74">
        <f>müük_maakondades!E40</f>
        <v>2224088.33</v>
      </c>
    </row>
    <row r="413" spans="1:4" x14ac:dyDescent="0.35">
      <c r="A413" s="113">
        <v>43770</v>
      </c>
      <c r="B413" t="s">
        <v>40</v>
      </c>
      <c r="C413" t="s">
        <v>27</v>
      </c>
      <c r="D413" s="74">
        <f>müük_maakondades!F38</f>
        <v>274359.88</v>
      </c>
    </row>
    <row r="414" spans="1:4" x14ac:dyDescent="0.35">
      <c r="A414" s="113">
        <v>43770</v>
      </c>
      <c r="B414" t="s">
        <v>41</v>
      </c>
      <c r="C414" t="s">
        <v>27</v>
      </c>
      <c r="D414" s="74">
        <f>müük_maakondades!F39</f>
        <v>253552.22</v>
      </c>
    </row>
    <row r="415" spans="1:4" x14ac:dyDescent="0.35">
      <c r="A415" s="113">
        <v>43770</v>
      </c>
      <c r="B415" t="s">
        <v>42</v>
      </c>
      <c r="C415" t="s">
        <v>27</v>
      </c>
      <c r="D415" s="74">
        <f>müük_maakondades!F40</f>
        <v>1879112.81</v>
      </c>
    </row>
    <row r="416" spans="1:4" x14ac:dyDescent="0.35">
      <c r="A416" s="113">
        <v>43770</v>
      </c>
      <c r="B416" t="s">
        <v>40</v>
      </c>
      <c r="C416" t="s">
        <v>28</v>
      </c>
      <c r="D416" s="74">
        <f>müük_maakondades!G38</f>
        <v>1485056.03</v>
      </c>
    </row>
    <row r="417" spans="1:4" x14ac:dyDescent="0.35">
      <c r="A417" s="113">
        <v>43770</v>
      </c>
      <c r="B417" t="s">
        <v>41</v>
      </c>
      <c r="C417" t="s">
        <v>28</v>
      </c>
      <c r="D417" s="74">
        <f>müük_maakondades!G39</f>
        <v>1144871.97</v>
      </c>
    </row>
    <row r="418" spans="1:4" x14ac:dyDescent="0.35">
      <c r="A418" s="113">
        <v>43770</v>
      </c>
      <c r="B418" t="s">
        <v>42</v>
      </c>
      <c r="C418" t="s">
        <v>28</v>
      </c>
      <c r="D418" s="74">
        <f>müük_maakondades!G40</f>
        <v>5891068.0700000003</v>
      </c>
    </row>
    <row r="419" spans="1:4" x14ac:dyDescent="0.35">
      <c r="A419" s="113">
        <v>43770</v>
      </c>
      <c r="B419" t="s">
        <v>40</v>
      </c>
      <c r="C419" t="s">
        <v>29</v>
      </c>
      <c r="D419" s="74">
        <f>müük_maakondades!H38</f>
        <v>50158.66</v>
      </c>
    </row>
    <row r="420" spans="1:4" x14ac:dyDescent="0.35">
      <c r="A420" s="113">
        <v>43770</v>
      </c>
      <c r="B420" t="s">
        <v>41</v>
      </c>
      <c r="C420" t="s">
        <v>29</v>
      </c>
      <c r="D420" s="74">
        <f>müük_maakondades!H39</f>
        <v>76317.83</v>
      </c>
    </row>
    <row r="421" spans="1:4" x14ac:dyDescent="0.35">
      <c r="A421" s="113">
        <v>43770</v>
      </c>
      <c r="B421" t="s">
        <v>42</v>
      </c>
      <c r="C421" t="s">
        <v>29</v>
      </c>
      <c r="D421" s="74">
        <f>müük_maakondades!H40</f>
        <v>322243</v>
      </c>
    </row>
    <row r="422" spans="1:4" x14ac:dyDescent="0.35">
      <c r="A422" s="113">
        <v>43770</v>
      </c>
      <c r="B422" t="s">
        <v>40</v>
      </c>
      <c r="C422" t="s">
        <v>30</v>
      </c>
      <c r="D422" s="74">
        <f>müük_maakondades!I38</f>
        <v>307222.70999999996</v>
      </c>
    </row>
    <row r="423" spans="1:4" x14ac:dyDescent="0.35">
      <c r="A423" s="113">
        <v>43770</v>
      </c>
      <c r="B423" t="s">
        <v>41</v>
      </c>
      <c r="C423" t="s">
        <v>30</v>
      </c>
      <c r="D423" s="74">
        <f>müük_maakondades!I39</f>
        <v>273184.39</v>
      </c>
    </row>
    <row r="424" spans="1:4" x14ac:dyDescent="0.35">
      <c r="A424" s="113">
        <v>43770</v>
      </c>
      <c r="B424" t="s">
        <v>42</v>
      </c>
      <c r="C424" t="s">
        <v>30</v>
      </c>
      <c r="D424" s="74">
        <f>müük_maakondades!I40</f>
        <v>2118057.9500000002</v>
      </c>
    </row>
    <row r="425" spans="1:4" x14ac:dyDescent="0.35">
      <c r="A425" s="113">
        <v>43770</v>
      </c>
      <c r="B425" t="s">
        <v>40</v>
      </c>
      <c r="C425" t="s">
        <v>31</v>
      </c>
      <c r="D425" s="74">
        <f>müük_maakondades!J38</f>
        <v>554019.93999999994</v>
      </c>
    </row>
    <row r="426" spans="1:4" x14ac:dyDescent="0.35">
      <c r="A426" s="113">
        <v>43770</v>
      </c>
      <c r="B426" t="s">
        <v>41</v>
      </c>
      <c r="C426" t="s">
        <v>31</v>
      </c>
      <c r="D426" s="74">
        <f>müük_maakondades!J39</f>
        <v>448120.29</v>
      </c>
    </row>
    <row r="427" spans="1:4" x14ac:dyDescent="0.35">
      <c r="A427" s="113">
        <v>43770</v>
      </c>
      <c r="B427" t="s">
        <v>42</v>
      </c>
      <c r="C427" t="s">
        <v>31</v>
      </c>
      <c r="D427" s="74">
        <f>müük_maakondades!J40</f>
        <v>2986288.04</v>
      </c>
    </row>
    <row r="428" spans="1:4" x14ac:dyDescent="0.35">
      <c r="A428" s="113">
        <v>43770</v>
      </c>
      <c r="B428" t="s">
        <v>40</v>
      </c>
      <c r="C428" t="s">
        <v>32</v>
      </c>
      <c r="D428" s="74">
        <f>müük_maakondades!K38</f>
        <v>197962.5</v>
      </c>
    </row>
    <row r="429" spans="1:4" x14ac:dyDescent="0.35">
      <c r="A429" s="113">
        <v>43770</v>
      </c>
      <c r="B429" t="s">
        <v>41</v>
      </c>
      <c r="C429" t="s">
        <v>32</v>
      </c>
      <c r="D429" s="74">
        <f>müük_maakondades!K39</f>
        <v>142409.04</v>
      </c>
    </row>
    <row r="430" spans="1:4" x14ac:dyDescent="0.35">
      <c r="A430" s="113">
        <v>43770</v>
      </c>
      <c r="B430" t="s">
        <v>42</v>
      </c>
      <c r="C430" t="s">
        <v>32</v>
      </c>
      <c r="D430" s="74">
        <f>müük_maakondades!K40</f>
        <v>659766.79</v>
      </c>
    </row>
    <row r="431" spans="1:4" x14ac:dyDescent="0.35">
      <c r="A431" s="113">
        <v>43770</v>
      </c>
      <c r="B431" t="s">
        <v>40</v>
      </c>
      <c r="C431" t="s">
        <v>33</v>
      </c>
      <c r="D431" s="74">
        <f>müük_maakondades!L38</f>
        <v>767858.72</v>
      </c>
    </row>
    <row r="432" spans="1:4" x14ac:dyDescent="0.35">
      <c r="A432" s="113">
        <v>43770</v>
      </c>
      <c r="B432" t="s">
        <v>41</v>
      </c>
      <c r="C432" t="s">
        <v>33</v>
      </c>
      <c r="D432" s="74">
        <f>müük_maakondades!L39</f>
        <v>709015.12</v>
      </c>
    </row>
    <row r="433" spans="1:4" x14ac:dyDescent="0.35">
      <c r="A433" s="113">
        <v>43770</v>
      </c>
      <c r="B433" t="s">
        <v>42</v>
      </c>
      <c r="C433" t="s">
        <v>33</v>
      </c>
      <c r="D433" s="74">
        <f>müük_maakondades!L40</f>
        <v>3600460.63</v>
      </c>
    </row>
    <row r="434" spans="1:4" x14ac:dyDescent="0.35">
      <c r="A434" s="113">
        <v>43770</v>
      </c>
      <c r="B434" t="s">
        <v>40</v>
      </c>
      <c r="C434" t="s">
        <v>34</v>
      </c>
      <c r="D434" s="74">
        <f>müük_maakondades!M38</f>
        <v>159203.64000000001</v>
      </c>
    </row>
    <row r="435" spans="1:4" x14ac:dyDescent="0.35">
      <c r="A435" s="113">
        <v>43770</v>
      </c>
      <c r="B435" t="s">
        <v>41</v>
      </c>
      <c r="C435" t="s">
        <v>34</v>
      </c>
      <c r="D435" s="74">
        <f>müük_maakondades!M39</f>
        <v>156601.10999999999</v>
      </c>
    </row>
    <row r="436" spans="1:4" x14ac:dyDescent="0.35">
      <c r="A436" s="113">
        <v>43770</v>
      </c>
      <c r="B436" t="s">
        <v>42</v>
      </c>
      <c r="C436" t="s">
        <v>34</v>
      </c>
      <c r="D436" s="74">
        <f>müük_maakondades!M40</f>
        <v>861017.07000000007</v>
      </c>
    </row>
    <row r="437" spans="1:4" x14ac:dyDescent="0.35">
      <c r="A437" s="113">
        <v>43770</v>
      </c>
      <c r="B437" t="s">
        <v>40</v>
      </c>
      <c r="C437" t="s">
        <v>35</v>
      </c>
      <c r="D437" s="74">
        <f>müük_maakondades!N38</f>
        <v>324368.06</v>
      </c>
    </row>
    <row r="438" spans="1:4" x14ac:dyDescent="0.35">
      <c r="A438" s="113">
        <v>43770</v>
      </c>
      <c r="B438" t="s">
        <v>41</v>
      </c>
      <c r="C438" t="s">
        <v>35</v>
      </c>
      <c r="D438" s="74">
        <f>müük_maakondades!N39</f>
        <v>303234.84999999998</v>
      </c>
    </row>
    <row r="439" spans="1:4" x14ac:dyDescent="0.35">
      <c r="A439" s="113">
        <v>43770</v>
      </c>
      <c r="B439" t="s">
        <v>42</v>
      </c>
      <c r="C439" t="s">
        <v>35</v>
      </c>
      <c r="D439" s="74">
        <f>müük_maakondades!N40</f>
        <v>1737733.73</v>
      </c>
    </row>
    <row r="440" spans="1:4" x14ac:dyDescent="0.35">
      <c r="A440" s="113">
        <v>43770</v>
      </c>
      <c r="B440" t="s">
        <v>40</v>
      </c>
      <c r="C440" t="s">
        <v>36</v>
      </c>
      <c r="D440" s="74">
        <f>müük_maakondades!O38</f>
        <v>282981.8</v>
      </c>
    </row>
    <row r="441" spans="1:4" x14ac:dyDescent="0.35">
      <c r="A441" s="113">
        <v>43770</v>
      </c>
      <c r="B441" t="s">
        <v>41</v>
      </c>
      <c r="C441" t="s">
        <v>36</v>
      </c>
      <c r="D441" s="74">
        <f>müük_maakondades!O39</f>
        <v>262606.96999999997</v>
      </c>
    </row>
    <row r="442" spans="1:4" x14ac:dyDescent="0.35">
      <c r="A442" s="113">
        <v>43770</v>
      </c>
      <c r="B442" t="s">
        <v>42</v>
      </c>
      <c r="C442" t="s">
        <v>36</v>
      </c>
      <c r="D442" s="74">
        <f>müük_maakondades!O40</f>
        <v>1079203.55</v>
      </c>
    </row>
    <row r="443" spans="1:4" x14ac:dyDescent="0.35">
      <c r="A443" s="113">
        <v>43770</v>
      </c>
      <c r="B443" t="s">
        <v>40</v>
      </c>
      <c r="C443" t="s">
        <v>37</v>
      </c>
      <c r="D443" s="74">
        <f>müük_maakondades!P38</f>
        <v>111728.98000000001</v>
      </c>
    </row>
    <row r="444" spans="1:4" x14ac:dyDescent="0.35">
      <c r="A444" s="113">
        <v>43770</v>
      </c>
      <c r="B444" t="s">
        <v>41</v>
      </c>
      <c r="C444" t="s">
        <v>37</v>
      </c>
      <c r="D444" s="74">
        <f>müük_maakondades!P39</f>
        <v>135771.32999999999</v>
      </c>
    </row>
    <row r="445" spans="1:4" x14ac:dyDescent="0.35">
      <c r="A445" s="113">
        <v>43770</v>
      </c>
      <c r="B445" t="s">
        <v>42</v>
      </c>
      <c r="C445" t="s">
        <v>37</v>
      </c>
      <c r="D445" s="74">
        <f>müük_maakondades!P40</f>
        <v>695532.48</v>
      </c>
    </row>
    <row r="446" spans="1:4" x14ac:dyDescent="0.35">
      <c r="A446" s="113">
        <v>43770</v>
      </c>
      <c r="B446" t="s">
        <v>40</v>
      </c>
      <c r="C446" t="s">
        <v>38</v>
      </c>
      <c r="D446" s="74">
        <f>müük_maakondades!Q38</f>
        <v>399160.53</v>
      </c>
    </row>
    <row r="447" spans="1:4" x14ac:dyDescent="0.35">
      <c r="A447" s="113">
        <v>43770</v>
      </c>
      <c r="B447" t="s">
        <v>41</v>
      </c>
      <c r="C447" t="s">
        <v>38</v>
      </c>
      <c r="D447" s="74">
        <f>müük_maakondades!Q39</f>
        <v>369655.91000000003</v>
      </c>
    </row>
    <row r="448" spans="1:4" x14ac:dyDescent="0.35">
      <c r="A448" s="113">
        <v>43770</v>
      </c>
      <c r="B448" t="s">
        <v>42</v>
      </c>
      <c r="C448" t="s">
        <v>38</v>
      </c>
      <c r="D448" s="74">
        <f>müük_maakondades!Q40</f>
        <v>1874716.91</v>
      </c>
    </row>
    <row r="449" spans="1:4" x14ac:dyDescent="0.35">
      <c r="A449" s="113">
        <v>43770</v>
      </c>
      <c r="B449" t="s">
        <v>40</v>
      </c>
      <c r="C449" t="s">
        <v>39</v>
      </c>
      <c r="D449" s="74">
        <f>müük_maakondades!R38</f>
        <v>230872.26</v>
      </c>
    </row>
    <row r="450" spans="1:4" x14ac:dyDescent="0.35">
      <c r="A450" s="113">
        <v>43770</v>
      </c>
      <c r="B450" t="s">
        <v>41</v>
      </c>
      <c r="C450" t="s">
        <v>39</v>
      </c>
      <c r="D450" s="74">
        <f>müük_maakondades!R39</f>
        <v>214077.22999999998</v>
      </c>
    </row>
    <row r="451" spans="1:4" x14ac:dyDescent="0.35">
      <c r="A451" s="113">
        <v>43770</v>
      </c>
      <c r="B451" t="s">
        <v>42</v>
      </c>
      <c r="C451" t="s">
        <v>39</v>
      </c>
      <c r="D451" s="74">
        <f>müük_maakondades!R40</f>
        <v>1403692.6400000001</v>
      </c>
    </row>
    <row r="452" spans="1:4" x14ac:dyDescent="0.35">
      <c r="A452" s="113">
        <v>43800</v>
      </c>
      <c r="B452" t="s">
        <v>40</v>
      </c>
      <c r="C452" t="s">
        <v>47</v>
      </c>
      <c r="D452" s="74">
        <f>müük_maakondades!D42</f>
        <v>7482421.0800000001</v>
      </c>
    </row>
    <row r="453" spans="1:4" x14ac:dyDescent="0.35">
      <c r="A453" s="113">
        <v>43800</v>
      </c>
      <c r="B453" t="s">
        <v>41</v>
      </c>
      <c r="C453" t="s">
        <v>47</v>
      </c>
      <c r="D453" s="74">
        <f>müük_maakondades!D43</f>
        <v>3750427.49</v>
      </c>
    </row>
    <row r="454" spans="1:4" x14ac:dyDescent="0.35">
      <c r="A454" s="113">
        <v>43800</v>
      </c>
      <c r="B454" t="s">
        <v>42</v>
      </c>
      <c r="C454" t="s">
        <v>47</v>
      </c>
      <c r="D454" s="74">
        <f>müük_maakondades!D44</f>
        <v>17849905.670000002</v>
      </c>
    </row>
    <row r="455" spans="1:4" x14ac:dyDescent="0.35">
      <c r="A455" s="113">
        <v>43800</v>
      </c>
      <c r="B455" t="s">
        <v>40</v>
      </c>
      <c r="C455" t="s">
        <v>26</v>
      </c>
      <c r="D455" s="74">
        <f>müük_maakondades!E42</f>
        <v>643885.92000000004</v>
      </c>
    </row>
    <row r="456" spans="1:4" x14ac:dyDescent="0.35">
      <c r="A456" s="113">
        <v>43800</v>
      </c>
      <c r="B456" t="s">
        <v>41</v>
      </c>
      <c r="C456" t="s">
        <v>26</v>
      </c>
      <c r="D456" s="74">
        <f>müük_maakondades!E43</f>
        <v>328756.98</v>
      </c>
    </row>
    <row r="457" spans="1:4" x14ac:dyDescent="0.35">
      <c r="A457" s="113">
        <v>43800</v>
      </c>
      <c r="B457" t="s">
        <v>42</v>
      </c>
      <c r="C457" t="s">
        <v>26</v>
      </c>
      <c r="D457" s="74">
        <f>müük_maakondades!E44</f>
        <v>2001729.2</v>
      </c>
    </row>
    <row r="458" spans="1:4" x14ac:dyDescent="0.35">
      <c r="A458" s="113">
        <v>43800</v>
      </c>
      <c r="B458" t="s">
        <v>40</v>
      </c>
      <c r="C458" t="s">
        <v>27</v>
      </c>
      <c r="D458" s="74">
        <f>müük_maakondades!F42</f>
        <v>295398.14</v>
      </c>
    </row>
    <row r="459" spans="1:4" x14ac:dyDescent="0.35">
      <c r="A459" s="113">
        <v>43800</v>
      </c>
      <c r="B459" t="s">
        <v>41</v>
      </c>
      <c r="C459" t="s">
        <v>27</v>
      </c>
      <c r="D459" s="74">
        <f>müük_maakondades!F43</f>
        <v>253212.91</v>
      </c>
    </row>
    <row r="460" spans="1:4" x14ac:dyDescent="0.35">
      <c r="A460" s="113">
        <v>43800</v>
      </c>
      <c r="B460" t="s">
        <v>42</v>
      </c>
      <c r="C460" t="s">
        <v>27</v>
      </c>
      <c r="D460" s="74">
        <f>müük_maakondades!F44</f>
        <v>1717411.03</v>
      </c>
    </row>
    <row r="461" spans="1:4" x14ac:dyDescent="0.35">
      <c r="A461" s="113">
        <v>43800</v>
      </c>
      <c r="B461" t="s">
        <v>40</v>
      </c>
      <c r="C461" t="s">
        <v>28</v>
      </c>
      <c r="D461" s="74">
        <f>müük_maakondades!G42</f>
        <v>1473406.31</v>
      </c>
    </row>
    <row r="462" spans="1:4" x14ac:dyDescent="0.35">
      <c r="A462" s="113">
        <v>43800</v>
      </c>
      <c r="B462" t="s">
        <v>41</v>
      </c>
      <c r="C462" t="s">
        <v>28</v>
      </c>
      <c r="D462" s="74">
        <f>müük_maakondades!G43</f>
        <v>1138344.8599999999</v>
      </c>
    </row>
    <row r="463" spans="1:4" x14ac:dyDescent="0.35">
      <c r="A463" s="113">
        <v>43800</v>
      </c>
      <c r="B463" t="s">
        <v>42</v>
      </c>
      <c r="C463" t="s">
        <v>28</v>
      </c>
      <c r="D463" s="74">
        <f>müük_maakondades!G44</f>
        <v>5451797.5499999998</v>
      </c>
    </row>
    <row r="464" spans="1:4" x14ac:dyDescent="0.35">
      <c r="A464" s="113">
        <v>43800</v>
      </c>
      <c r="B464" t="s">
        <v>40</v>
      </c>
      <c r="C464" t="s">
        <v>29</v>
      </c>
      <c r="D464" s="74">
        <f>müük_maakondades!H42</f>
        <v>54690.79</v>
      </c>
    </row>
    <row r="465" spans="1:4" x14ac:dyDescent="0.35">
      <c r="A465" s="113">
        <v>43800</v>
      </c>
      <c r="B465" t="s">
        <v>41</v>
      </c>
      <c r="C465" t="s">
        <v>29</v>
      </c>
      <c r="D465" s="74">
        <f>müük_maakondades!H43</f>
        <v>79832.989999999991</v>
      </c>
    </row>
    <row r="466" spans="1:4" x14ac:dyDescent="0.35">
      <c r="A466" s="113">
        <v>43800</v>
      </c>
      <c r="B466" t="s">
        <v>42</v>
      </c>
      <c r="C466" t="s">
        <v>29</v>
      </c>
      <c r="D466" s="74">
        <f>müük_maakondades!H44</f>
        <v>293549.96999999997</v>
      </c>
    </row>
    <row r="467" spans="1:4" x14ac:dyDescent="0.35">
      <c r="A467" s="113">
        <v>43800</v>
      </c>
      <c r="B467" t="s">
        <v>40</v>
      </c>
      <c r="C467" t="s">
        <v>30</v>
      </c>
      <c r="D467" s="74">
        <f>müük_maakondades!I42</f>
        <v>331092.15999999997</v>
      </c>
    </row>
    <row r="468" spans="1:4" x14ac:dyDescent="0.35">
      <c r="A468" s="113">
        <v>43800</v>
      </c>
      <c r="B468" t="s">
        <v>41</v>
      </c>
      <c r="C468" t="s">
        <v>30</v>
      </c>
      <c r="D468" s="74">
        <f>müük_maakondades!I43</f>
        <v>279145.46000000002</v>
      </c>
    </row>
    <row r="469" spans="1:4" x14ac:dyDescent="0.35">
      <c r="A469" s="113">
        <v>43800</v>
      </c>
      <c r="B469" t="s">
        <v>42</v>
      </c>
      <c r="C469" t="s">
        <v>30</v>
      </c>
      <c r="D469" s="74">
        <f>müük_maakondades!I44</f>
        <v>1879958.9100000001</v>
      </c>
    </row>
    <row r="470" spans="1:4" x14ac:dyDescent="0.35">
      <c r="A470" s="113">
        <v>43800</v>
      </c>
      <c r="B470" t="s">
        <v>40</v>
      </c>
      <c r="C470" t="s">
        <v>31</v>
      </c>
      <c r="D470" s="74">
        <f>müük_maakondades!J42</f>
        <v>556950.30000000005</v>
      </c>
    </row>
    <row r="471" spans="1:4" x14ac:dyDescent="0.35">
      <c r="A471" s="113">
        <v>43800</v>
      </c>
      <c r="B471" t="s">
        <v>41</v>
      </c>
      <c r="C471" t="s">
        <v>31</v>
      </c>
      <c r="D471" s="74">
        <f>müük_maakondades!J43</f>
        <v>434043.48</v>
      </c>
    </row>
    <row r="472" spans="1:4" x14ac:dyDescent="0.35">
      <c r="A472" s="113">
        <v>43800</v>
      </c>
      <c r="B472" t="s">
        <v>42</v>
      </c>
      <c r="C472" t="s">
        <v>31</v>
      </c>
      <c r="D472" s="74">
        <f>müük_maakondades!J44</f>
        <v>2688139.1500000004</v>
      </c>
    </row>
    <row r="473" spans="1:4" x14ac:dyDescent="0.35">
      <c r="A473" s="113">
        <v>43800</v>
      </c>
      <c r="B473" t="s">
        <v>40</v>
      </c>
      <c r="C473" t="s">
        <v>32</v>
      </c>
      <c r="D473" s="74">
        <f>müük_maakondades!K42</f>
        <v>211522.08000000002</v>
      </c>
    </row>
    <row r="474" spans="1:4" x14ac:dyDescent="0.35">
      <c r="A474" s="113">
        <v>43800</v>
      </c>
      <c r="B474" t="s">
        <v>41</v>
      </c>
      <c r="C474" t="s">
        <v>32</v>
      </c>
      <c r="D474" s="74">
        <f>müük_maakondades!K43</f>
        <v>142117.89000000001</v>
      </c>
    </row>
    <row r="475" spans="1:4" x14ac:dyDescent="0.35">
      <c r="A475" s="113">
        <v>43800</v>
      </c>
      <c r="B475" t="s">
        <v>42</v>
      </c>
      <c r="C475" t="s">
        <v>32</v>
      </c>
      <c r="D475" s="74">
        <f>müük_maakondades!K44</f>
        <v>633052.52</v>
      </c>
    </row>
    <row r="476" spans="1:4" x14ac:dyDescent="0.35">
      <c r="A476" s="113">
        <v>43800</v>
      </c>
      <c r="B476" t="s">
        <v>40</v>
      </c>
      <c r="C476" t="s">
        <v>33</v>
      </c>
      <c r="D476" s="74">
        <f>müük_maakondades!L42</f>
        <v>797204.74</v>
      </c>
    </row>
    <row r="477" spans="1:4" x14ac:dyDescent="0.35">
      <c r="A477" s="113">
        <v>43800</v>
      </c>
      <c r="B477" t="s">
        <v>41</v>
      </c>
      <c r="C477" t="s">
        <v>33</v>
      </c>
      <c r="D477" s="74">
        <f>müük_maakondades!L43</f>
        <v>724746.15999999992</v>
      </c>
    </row>
    <row r="478" spans="1:4" x14ac:dyDescent="0.35">
      <c r="A478" s="113">
        <v>43800</v>
      </c>
      <c r="B478" t="s">
        <v>42</v>
      </c>
      <c r="C478" t="s">
        <v>33</v>
      </c>
      <c r="D478" s="74">
        <f>müük_maakondades!L44</f>
        <v>3302389.7599999998</v>
      </c>
    </row>
    <row r="479" spans="1:4" x14ac:dyDescent="0.35">
      <c r="A479" s="113">
        <v>43800</v>
      </c>
      <c r="B479" t="s">
        <v>40</v>
      </c>
      <c r="C479" t="s">
        <v>34</v>
      </c>
      <c r="D479" s="74">
        <f>müük_maakondades!M42</f>
        <v>155866.56</v>
      </c>
    </row>
    <row r="480" spans="1:4" x14ac:dyDescent="0.35">
      <c r="A480" s="113">
        <v>43800</v>
      </c>
      <c r="B480" t="s">
        <v>41</v>
      </c>
      <c r="C480" t="s">
        <v>34</v>
      </c>
      <c r="D480" s="74">
        <f>müük_maakondades!M43</f>
        <v>144099.63</v>
      </c>
    </row>
    <row r="481" spans="1:4" x14ac:dyDescent="0.35">
      <c r="A481" s="113">
        <v>43800</v>
      </c>
      <c r="B481" t="s">
        <v>42</v>
      </c>
      <c r="C481" t="s">
        <v>34</v>
      </c>
      <c r="D481" s="74">
        <f>müük_maakondades!M44</f>
        <v>762894.76</v>
      </c>
    </row>
    <row r="482" spans="1:4" x14ac:dyDescent="0.35">
      <c r="A482" s="113">
        <v>43800</v>
      </c>
      <c r="B482" t="s">
        <v>40</v>
      </c>
      <c r="C482" t="s">
        <v>35</v>
      </c>
      <c r="D482" s="74">
        <f>müük_maakondades!N42</f>
        <v>336169.86</v>
      </c>
    </row>
    <row r="483" spans="1:4" x14ac:dyDescent="0.35">
      <c r="A483" s="113">
        <v>43800</v>
      </c>
      <c r="B483" t="s">
        <v>41</v>
      </c>
      <c r="C483" t="s">
        <v>35</v>
      </c>
      <c r="D483" s="74">
        <f>müük_maakondades!N43</f>
        <v>299102.58999999997</v>
      </c>
    </row>
    <row r="484" spans="1:4" x14ac:dyDescent="0.35">
      <c r="A484" s="113">
        <v>43800</v>
      </c>
      <c r="B484" t="s">
        <v>42</v>
      </c>
      <c r="C484" t="s">
        <v>35</v>
      </c>
      <c r="D484" s="74">
        <f>müük_maakondades!N44</f>
        <v>1550179.3599999999</v>
      </c>
    </row>
    <row r="485" spans="1:4" x14ac:dyDescent="0.35">
      <c r="A485" s="113">
        <v>43800</v>
      </c>
      <c r="B485" t="s">
        <v>40</v>
      </c>
      <c r="C485" t="s">
        <v>36</v>
      </c>
      <c r="D485" s="74">
        <f>müük_maakondades!O42</f>
        <v>311623.79000000004</v>
      </c>
    </row>
    <row r="486" spans="1:4" x14ac:dyDescent="0.35">
      <c r="A486" s="113">
        <v>43800</v>
      </c>
      <c r="B486" t="s">
        <v>41</v>
      </c>
      <c r="C486" t="s">
        <v>36</v>
      </c>
      <c r="D486" s="74">
        <f>müük_maakondades!O43</f>
        <v>270222.70999999996</v>
      </c>
    </row>
    <row r="487" spans="1:4" x14ac:dyDescent="0.35">
      <c r="A487" s="113">
        <v>43800</v>
      </c>
      <c r="B487" t="s">
        <v>42</v>
      </c>
      <c r="C487" t="s">
        <v>36</v>
      </c>
      <c r="D487" s="74">
        <f>müük_maakondades!O44</f>
        <v>1026070.1900000001</v>
      </c>
    </row>
    <row r="488" spans="1:4" x14ac:dyDescent="0.35">
      <c r="A488" s="113">
        <v>43800</v>
      </c>
      <c r="B488" t="s">
        <v>40</v>
      </c>
      <c r="C488" t="s">
        <v>37</v>
      </c>
      <c r="D488" s="74">
        <f>müük_maakondades!P42</f>
        <v>116158.34</v>
      </c>
    </row>
    <row r="489" spans="1:4" x14ac:dyDescent="0.35">
      <c r="A489" s="113">
        <v>43800</v>
      </c>
      <c r="B489" t="s">
        <v>41</v>
      </c>
      <c r="C489" t="s">
        <v>37</v>
      </c>
      <c r="D489" s="74">
        <f>müük_maakondades!P43</f>
        <v>131268.29</v>
      </c>
    </row>
    <row r="490" spans="1:4" x14ac:dyDescent="0.35">
      <c r="A490" s="113">
        <v>43800</v>
      </c>
      <c r="B490" t="s">
        <v>42</v>
      </c>
      <c r="C490" t="s">
        <v>37</v>
      </c>
      <c r="D490" s="74">
        <f>müük_maakondades!P44</f>
        <v>623048.16</v>
      </c>
    </row>
    <row r="491" spans="1:4" x14ac:dyDescent="0.35">
      <c r="A491" s="113">
        <v>43800</v>
      </c>
      <c r="B491" t="s">
        <v>40</v>
      </c>
      <c r="C491" t="s">
        <v>38</v>
      </c>
      <c r="D491" s="74">
        <f>müük_maakondades!Q42</f>
        <v>422320.06</v>
      </c>
    </row>
    <row r="492" spans="1:4" x14ac:dyDescent="0.35">
      <c r="A492" s="113">
        <v>43800</v>
      </c>
      <c r="B492" t="s">
        <v>41</v>
      </c>
      <c r="C492" t="s">
        <v>38</v>
      </c>
      <c r="D492" s="74">
        <f>müük_maakondades!Q43</f>
        <v>372669.51</v>
      </c>
    </row>
    <row r="493" spans="1:4" x14ac:dyDescent="0.35">
      <c r="A493" s="113">
        <v>43800</v>
      </c>
      <c r="B493" t="s">
        <v>42</v>
      </c>
      <c r="C493" t="s">
        <v>38</v>
      </c>
      <c r="D493" s="74">
        <f>müük_maakondades!Q44</f>
        <v>1761874.74</v>
      </c>
    </row>
    <row r="494" spans="1:4" x14ac:dyDescent="0.35">
      <c r="A494" s="113">
        <v>43800</v>
      </c>
      <c r="B494" t="s">
        <v>40</v>
      </c>
      <c r="C494" t="s">
        <v>39</v>
      </c>
      <c r="D494" s="74">
        <f>müük_maakondades!R42</f>
        <v>228220.2</v>
      </c>
    </row>
    <row r="495" spans="1:4" x14ac:dyDescent="0.35">
      <c r="A495" s="113">
        <v>43800</v>
      </c>
      <c r="B495" t="s">
        <v>41</v>
      </c>
      <c r="C495" t="s">
        <v>39</v>
      </c>
      <c r="D495" s="74">
        <f>müük_maakondades!R43</f>
        <v>220548.45</v>
      </c>
    </row>
    <row r="496" spans="1:4" x14ac:dyDescent="0.35">
      <c r="A496" s="113">
        <v>43800</v>
      </c>
      <c r="B496" t="s">
        <v>42</v>
      </c>
      <c r="C496" t="s">
        <v>39</v>
      </c>
      <c r="D496" s="74">
        <f>müük_maakondades!R44</f>
        <v>1320715.28</v>
      </c>
    </row>
    <row r="497" spans="1:4" x14ac:dyDescent="0.35">
      <c r="A497" s="113">
        <v>43831</v>
      </c>
      <c r="B497" t="s">
        <v>40</v>
      </c>
      <c r="C497" t="s">
        <v>47</v>
      </c>
      <c r="D497" s="74">
        <f>müük_maakondades!D46</f>
        <v>7173319.3100000005</v>
      </c>
    </row>
    <row r="498" spans="1:4" x14ac:dyDescent="0.35">
      <c r="A498" s="113">
        <v>43831</v>
      </c>
      <c r="B498" t="s">
        <v>41</v>
      </c>
      <c r="C498" t="s">
        <v>47</v>
      </c>
      <c r="D498" s="74">
        <f>müük_maakondades!D47</f>
        <v>3474704.86</v>
      </c>
    </row>
    <row r="499" spans="1:4" x14ac:dyDescent="0.35">
      <c r="A499" s="113">
        <v>43831</v>
      </c>
      <c r="B499" t="s">
        <v>42</v>
      </c>
      <c r="C499" t="s">
        <v>47</v>
      </c>
      <c r="D499" s="74">
        <f>müük_maakondades!D48</f>
        <v>18246917.300000001</v>
      </c>
    </row>
    <row r="500" spans="1:4" x14ac:dyDescent="0.35">
      <c r="A500" s="113">
        <v>43831</v>
      </c>
      <c r="B500" t="s">
        <v>40</v>
      </c>
      <c r="C500" t="s">
        <v>26</v>
      </c>
      <c r="D500" s="74">
        <f>müük_maakondades!E46</f>
        <v>624672.82000000007</v>
      </c>
    </row>
    <row r="501" spans="1:4" x14ac:dyDescent="0.35">
      <c r="A501" s="113">
        <v>43831</v>
      </c>
      <c r="B501" t="s">
        <v>41</v>
      </c>
      <c r="C501" t="s">
        <v>26</v>
      </c>
      <c r="D501" s="74">
        <f>müük_maakondades!E47</f>
        <v>301690.53000000003</v>
      </c>
    </row>
    <row r="502" spans="1:4" x14ac:dyDescent="0.35">
      <c r="A502" s="113">
        <v>43831</v>
      </c>
      <c r="B502" t="s">
        <v>42</v>
      </c>
      <c r="C502" t="s">
        <v>26</v>
      </c>
      <c r="D502" s="74">
        <f>müük_maakondades!E48</f>
        <v>1970339.09</v>
      </c>
    </row>
    <row r="503" spans="1:4" x14ac:dyDescent="0.35">
      <c r="A503" s="113">
        <v>43831</v>
      </c>
      <c r="B503" t="s">
        <v>40</v>
      </c>
      <c r="C503" t="s">
        <v>27</v>
      </c>
      <c r="D503" s="74">
        <f>müük_maakondades!F46</f>
        <v>260940.79999999999</v>
      </c>
    </row>
    <row r="504" spans="1:4" x14ac:dyDescent="0.35">
      <c r="A504" s="113">
        <v>43831</v>
      </c>
      <c r="B504" t="s">
        <v>41</v>
      </c>
      <c r="C504" t="s">
        <v>27</v>
      </c>
      <c r="D504" s="74">
        <f>müük_maakondades!F47</f>
        <v>220522.01</v>
      </c>
    </row>
    <row r="505" spans="1:4" x14ac:dyDescent="0.35">
      <c r="A505" s="113">
        <v>43831</v>
      </c>
      <c r="B505" t="s">
        <v>42</v>
      </c>
      <c r="C505" t="s">
        <v>27</v>
      </c>
      <c r="D505" s="74">
        <f>müük_maakondades!F48</f>
        <v>1714746.85</v>
      </c>
    </row>
    <row r="506" spans="1:4" x14ac:dyDescent="0.35">
      <c r="A506" s="113">
        <v>43831</v>
      </c>
      <c r="B506" t="s">
        <v>40</v>
      </c>
      <c r="C506" t="s">
        <v>28</v>
      </c>
      <c r="D506" s="74">
        <f>müük_maakondades!G46</f>
        <v>1349201.3599999999</v>
      </c>
    </row>
    <row r="507" spans="1:4" x14ac:dyDescent="0.35">
      <c r="A507" s="113">
        <v>43831</v>
      </c>
      <c r="B507" t="s">
        <v>41</v>
      </c>
      <c r="C507" t="s">
        <v>28</v>
      </c>
      <c r="D507" s="74">
        <f>müük_maakondades!G47</f>
        <v>1008685.9199999999</v>
      </c>
    </row>
    <row r="508" spans="1:4" x14ac:dyDescent="0.35">
      <c r="A508" s="113">
        <v>43831</v>
      </c>
      <c r="B508" t="s">
        <v>42</v>
      </c>
      <c r="C508" t="s">
        <v>28</v>
      </c>
      <c r="D508" s="74">
        <f>müük_maakondades!G48</f>
        <v>5288651.75</v>
      </c>
    </row>
    <row r="509" spans="1:4" x14ac:dyDescent="0.35">
      <c r="A509" s="113">
        <v>43831</v>
      </c>
      <c r="B509" t="s">
        <v>40</v>
      </c>
      <c r="C509" t="s">
        <v>29</v>
      </c>
      <c r="D509" s="74">
        <f>müük_maakondades!H46</f>
        <v>47183.63</v>
      </c>
    </row>
    <row r="510" spans="1:4" x14ac:dyDescent="0.35">
      <c r="A510" s="113">
        <v>43831</v>
      </c>
      <c r="B510" t="s">
        <v>41</v>
      </c>
      <c r="C510" t="s">
        <v>29</v>
      </c>
      <c r="D510" s="74">
        <f>müük_maakondades!H47</f>
        <v>64506.66</v>
      </c>
    </row>
    <row r="511" spans="1:4" x14ac:dyDescent="0.35">
      <c r="A511" s="113">
        <v>43831</v>
      </c>
      <c r="B511" t="s">
        <v>42</v>
      </c>
      <c r="C511" t="s">
        <v>29</v>
      </c>
      <c r="D511" s="74">
        <f>müük_maakondades!H48</f>
        <v>312796.55000000005</v>
      </c>
    </row>
    <row r="512" spans="1:4" x14ac:dyDescent="0.35">
      <c r="A512" s="113">
        <v>43831</v>
      </c>
      <c r="B512" t="s">
        <v>40</v>
      </c>
      <c r="C512" t="s">
        <v>30</v>
      </c>
      <c r="D512" s="74">
        <f>müük_maakondades!I46</f>
        <v>285824.67000000004</v>
      </c>
    </row>
    <row r="513" spans="1:4" x14ac:dyDescent="0.35">
      <c r="A513" s="113">
        <v>43831</v>
      </c>
      <c r="B513" t="s">
        <v>41</v>
      </c>
      <c r="C513" t="s">
        <v>30</v>
      </c>
      <c r="D513" s="74">
        <f>müük_maakondades!I47</f>
        <v>231251.97</v>
      </c>
    </row>
    <row r="514" spans="1:4" x14ac:dyDescent="0.35">
      <c r="A514" s="113">
        <v>43831</v>
      </c>
      <c r="B514" t="s">
        <v>42</v>
      </c>
      <c r="C514" t="s">
        <v>30</v>
      </c>
      <c r="D514" s="74">
        <f>müük_maakondades!I48</f>
        <v>1843124.81</v>
      </c>
    </row>
    <row r="515" spans="1:4" x14ac:dyDescent="0.35">
      <c r="A515" s="113">
        <v>43831</v>
      </c>
      <c r="B515" t="s">
        <v>40</v>
      </c>
      <c r="C515" t="s">
        <v>31</v>
      </c>
      <c r="D515" s="74">
        <f>müük_maakondades!J46</f>
        <v>513096.32999999996</v>
      </c>
    </row>
    <row r="516" spans="1:4" x14ac:dyDescent="0.35">
      <c r="A516" s="113">
        <v>43831</v>
      </c>
      <c r="B516" t="s">
        <v>41</v>
      </c>
      <c r="C516" t="s">
        <v>31</v>
      </c>
      <c r="D516" s="74">
        <f>müük_maakondades!J47</f>
        <v>382979.61</v>
      </c>
    </row>
    <row r="517" spans="1:4" x14ac:dyDescent="0.35">
      <c r="A517" s="113">
        <v>43831</v>
      </c>
      <c r="B517" t="s">
        <v>42</v>
      </c>
      <c r="C517" t="s">
        <v>31</v>
      </c>
      <c r="D517" s="74">
        <f>müük_maakondades!J48</f>
        <v>2734362.55</v>
      </c>
    </row>
    <row r="518" spans="1:4" x14ac:dyDescent="0.35">
      <c r="A518" s="113">
        <v>43831</v>
      </c>
      <c r="B518" t="s">
        <v>40</v>
      </c>
      <c r="C518" t="s">
        <v>32</v>
      </c>
      <c r="D518" s="74">
        <f>müük_maakondades!K46</f>
        <v>176678.59999999998</v>
      </c>
    </row>
    <row r="519" spans="1:4" x14ac:dyDescent="0.35">
      <c r="A519" s="113">
        <v>43831</v>
      </c>
      <c r="B519" t="s">
        <v>41</v>
      </c>
      <c r="C519" t="s">
        <v>32</v>
      </c>
      <c r="D519" s="74">
        <f>müük_maakondades!K47</f>
        <v>141932.57</v>
      </c>
    </row>
    <row r="520" spans="1:4" x14ac:dyDescent="0.35">
      <c r="A520" s="113">
        <v>43831</v>
      </c>
      <c r="B520" t="s">
        <v>42</v>
      </c>
      <c r="C520" t="s">
        <v>32</v>
      </c>
      <c r="D520" s="74">
        <f>müük_maakondades!K48</f>
        <v>604408.91</v>
      </c>
    </row>
    <row r="521" spans="1:4" x14ac:dyDescent="0.35">
      <c r="A521" s="113">
        <v>43831</v>
      </c>
      <c r="B521" t="s">
        <v>40</v>
      </c>
      <c r="C521" t="s">
        <v>33</v>
      </c>
      <c r="D521" s="74">
        <f>müük_maakondades!L46</f>
        <v>718252.34000000008</v>
      </c>
    </row>
    <row r="522" spans="1:4" x14ac:dyDescent="0.35">
      <c r="A522" s="113">
        <v>43831</v>
      </c>
      <c r="B522" t="s">
        <v>41</v>
      </c>
      <c r="C522" t="s">
        <v>33</v>
      </c>
      <c r="D522" s="74">
        <f>müük_maakondades!L47</f>
        <v>622079.35</v>
      </c>
    </row>
    <row r="523" spans="1:4" x14ac:dyDescent="0.35">
      <c r="A523" s="113">
        <v>43831</v>
      </c>
      <c r="B523" t="s">
        <v>42</v>
      </c>
      <c r="C523" t="s">
        <v>33</v>
      </c>
      <c r="D523" s="74">
        <f>müük_maakondades!L48</f>
        <v>3216944.95</v>
      </c>
    </row>
    <row r="524" spans="1:4" x14ac:dyDescent="0.35">
      <c r="A524" s="113">
        <v>43831</v>
      </c>
      <c r="B524" t="s">
        <v>40</v>
      </c>
      <c r="C524" t="s">
        <v>34</v>
      </c>
      <c r="D524" s="74">
        <f>müük_maakondades!M46</f>
        <v>140175.04999999999</v>
      </c>
    </row>
    <row r="525" spans="1:4" x14ac:dyDescent="0.35">
      <c r="A525" s="113">
        <v>43831</v>
      </c>
      <c r="B525" t="s">
        <v>41</v>
      </c>
      <c r="C525" t="s">
        <v>34</v>
      </c>
      <c r="D525" s="74">
        <f>müük_maakondades!M47</f>
        <v>132434.34</v>
      </c>
    </row>
    <row r="526" spans="1:4" x14ac:dyDescent="0.35">
      <c r="A526" s="113">
        <v>43831</v>
      </c>
      <c r="B526" t="s">
        <v>42</v>
      </c>
      <c r="C526" t="s">
        <v>34</v>
      </c>
      <c r="D526" s="74">
        <f>müük_maakondades!M48</f>
        <v>706732.24</v>
      </c>
    </row>
    <row r="527" spans="1:4" x14ac:dyDescent="0.35">
      <c r="A527" s="113">
        <v>43831</v>
      </c>
      <c r="B527" t="s">
        <v>40</v>
      </c>
      <c r="C527" t="s">
        <v>35</v>
      </c>
      <c r="D527" s="74">
        <f>müük_maakondades!N46</f>
        <v>296163.63</v>
      </c>
    </row>
    <row r="528" spans="1:4" x14ac:dyDescent="0.35">
      <c r="A528" s="113">
        <v>43831</v>
      </c>
      <c r="B528" t="s">
        <v>41</v>
      </c>
      <c r="C528" t="s">
        <v>35</v>
      </c>
      <c r="D528" s="74">
        <f>müük_maakondades!N47</f>
        <v>262998.81</v>
      </c>
    </row>
    <row r="529" spans="1:6" x14ac:dyDescent="0.35">
      <c r="A529" s="113">
        <v>43831</v>
      </c>
      <c r="B529" t="s">
        <v>42</v>
      </c>
      <c r="C529" t="s">
        <v>35</v>
      </c>
      <c r="D529" s="74">
        <f>müük_maakondades!N48</f>
        <v>1592136.8199999998</v>
      </c>
    </row>
    <row r="530" spans="1:6" x14ac:dyDescent="0.35">
      <c r="A530" s="113">
        <v>43831</v>
      </c>
      <c r="B530" t="s">
        <v>40</v>
      </c>
      <c r="C530" t="s">
        <v>36</v>
      </c>
      <c r="D530" s="74">
        <f>müük_maakondades!O46</f>
        <v>275835.43</v>
      </c>
    </row>
    <row r="531" spans="1:6" x14ac:dyDescent="0.35">
      <c r="A531" s="113">
        <v>43831</v>
      </c>
      <c r="B531" t="s">
        <v>41</v>
      </c>
      <c r="C531" t="s">
        <v>36</v>
      </c>
      <c r="D531" s="74">
        <f>müük_maakondades!O47</f>
        <v>225296.15000000002</v>
      </c>
    </row>
    <row r="532" spans="1:6" x14ac:dyDescent="0.35">
      <c r="A532" s="113">
        <v>43831</v>
      </c>
      <c r="B532" t="s">
        <v>42</v>
      </c>
      <c r="C532" t="s">
        <v>36</v>
      </c>
      <c r="D532" s="74">
        <f>müük_maakondades!O48</f>
        <v>1012391.1</v>
      </c>
    </row>
    <row r="533" spans="1:6" x14ac:dyDescent="0.35">
      <c r="A533" s="113">
        <v>43831</v>
      </c>
      <c r="B533" t="s">
        <v>40</v>
      </c>
      <c r="C533" t="s">
        <v>37</v>
      </c>
      <c r="D533" s="74">
        <f>müük_maakondades!P46</f>
        <v>100902.08</v>
      </c>
    </row>
    <row r="534" spans="1:6" x14ac:dyDescent="0.35">
      <c r="A534" s="113">
        <v>43831</v>
      </c>
      <c r="B534" t="s">
        <v>41</v>
      </c>
      <c r="C534" t="s">
        <v>37</v>
      </c>
      <c r="D534" s="74">
        <f>müük_maakondades!P47</f>
        <v>118729.36</v>
      </c>
    </row>
    <row r="535" spans="1:6" x14ac:dyDescent="0.35">
      <c r="A535" s="113">
        <v>43831</v>
      </c>
      <c r="B535" t="s">
        <v>42</v>
      </c>
      <c r="C535" t="s">
        <v>37</v>
      </c>
      <c r="D535" s="74">
        <f>müük_maakondades!P48</f>
        <v>606876.85</v>
      </c>
    </row>
    <row r="536" spans="1:6" x14ac:dyDescent="0.35">
      <c r="A536" s="113">
        <v>43831</v>
      </c>
      <c r="B536" t="s">
        <v>40</v>
      </c>
      <c r="C536" t="s">
        <v>38</v>
      </c>
      <c r="D536" s="74">
        <f>müük_maakondades!Q46</f>
        <v>383236.81999999995</v>
      </c>
    </row>
    <row r="537" spans="1:6" x14ac:dyDescent="0.35">
      <c r="A537" s="113">
        <v>43831</v>
      </c>
      <c r="B537" t="s">
        <v>41</v>
      </c>
      <c r="C537" t="s">
        <v>38</v>
      </c>
      <c r="D537" s="74">
        <f>müük_maakondades!Q47</f>
        <v>314469.61</v>
      </c>
    </row>
    <row r="538" spans="1:6" x14ac:dyDescent="0.35">
      <c r="A538" s="113">
        <v>43831</v>
      </c>
      <c r="B538" t="s">
        <v>42</v>
      </c>
      <c r="C538" t="s">
        <v>38</v>
      </c>
      <c r="D538" s="74">
        <f>müük_maakondades!Q48</f>
        <v>1676224.53</v>
      </c>
    </row>
    <row r="539" spans="1:6" x14ac:dyDescent="0.35">
      <c r="A539" s="113">
        <v>43831</v>
      </c>
      <c r="B539" t="s">
        <v>40</v>
      </c>
      <c r="C539" t="s">
        <v>39</v>
      </c>
      <c r="D539" s="74">
        <f>müük_maakondades!R46</f>
        <v>205369.41999999998</v>
      </c>
    </row>
    <row r="540" spans="1:6" x14ac:dyDescent="0.35">
      <c r="A540" s="113">
        <v>43831</v>
      </c>
      <c r="B540" t="s">
        <v>41</v>
      </c>
      <c r="C540" t="s">
        <v>39</v>
      </c>
      <c r="D540" s="74">
        <f>müük_maakondades!R47</f>
        <v>185276.09999999998</v>
      </c>
    </row>
    <row r="541" spans="1:6" x14ac:dyDescent="0.35">
      <c r="A541" s="113">
        <v>43831</v>
      </c>
      <c r="B541" t="s">
        <v>42</v>
      </c>
      <c r="C541" t="s">
        <v>39</v>
      </c>
      <c r="D541" s="74">
        <f>müük_maakondades!R48</f>
        <v>1210570.67</v>
      </c>
    </row>
    <row r="542" spans="1:6" x14ac:dyDescent="0.35">
      <c r="A542" s="113">
        <v>43862</v>
      </c>
      <c r="B542" t="s">
        <v>40</v>
      </c>
      <c r="C542" t="s">
        <v>47</v>
      </c>
      <c r="D542" s="74">
        <f>müük_maakondades!D50</f>
        <v>6970956.4299999997</v>
      </c>
      <c r="E542" s="115">
        <f>D542/D2-1</f>
        <v>-0.18593107956019561</v>
      </c>
    </row>
    <row r="543" spans="1:6" x14ac:dyDescent="0.35">
      <c r="A543" s="113">
        <v>43862</v>
      </c>
      <c r="B543" t="s">
        <v>41</v>
      </c>
      <c r="C543" t="s">
        <v>47</v>
      </c>
      <c r="D543" s="74">
        <f>müük_maakondades!D51</f>
        <v>3524727.6399999997</v>
      </c>
      <c r="E543" s="115">
        <f t="shared" ref="E543:E606" si="0">D543/D3-1</f>
        <v>1.2423931304662594</v>
      </c>
      <c r="F543" s="1">
        <f>(D542+D543)/(D2+D3)-1</f>
        <v>3.5591717365978548E-2</v>
      </c>
    </row>
    <row r="544" spans="1:6" x14ac:dyDescent="0.35">
      <c r="A544" s="113">
        <v>43862</v>
      </c>
      <c r="B544" t="s">
        <v>42</v>
      </c>
      <c r="C544" t="s">
        <v>47</v>
      </c>
      <c r="D544" s="74">
        <f>müük_maakondades!D52</f>
        <v>17971415.120000001</v>
      </c>
      <c r="E544" s="115">
        <f t="shared" si="0"/>
        <v>2.0965727814137303E-2</v>
      </c>
    </row>
    <row r="545" spans="1:6" x14ac:dyDescent="0.35">
      <c r="A545" s="113">
        <v>43862</v>
      </c>
      <c r="B545" t="s">
        <v>40</v>
      </c>
      <c r="C545" t="s">
        <v>26</v>
      </c>
      <c r="D545" s="74">
        <f>müük_maakondades!E50</f>
        <v>629220.19999999995</v>
      </c>
      <c r="E545" s="115">
        <f t="shared" si="0"/>
        <v>-0.16841986290945488</v>
      </c>
    </row>
    <row r="546" spans="1:6" x14ac:dyDescent="0.35">
      <c r="A546" s="113">
        <v>43862</v>
      </c>
      <c r="B546" t="s">
        <v>41</v>
      </c>
      <c r="C546" t="s">
        <v>26</v>
      </c>
      <c r="D546" s="74">
        <f>müük_maakondades!E51</f>
        <v>309895.53000000003</v>
      </c>
      <c r="E546" s="115">
        <f t="shared" si="0"/>
        <v>1.4460724027352523</v>
      </c>
      <c r="F546" s="1">
        <f>(D545+D546)/(D5+D6)-1</f>
        <v>6.3133205868917797E-2</v>
      </c>
    </row>
    <row r="547" spans="1:6" x14ac:dyDescent="0.35">
      <c r="A547" s="113">
        <v>43862</v>
      </c>
      <c r="B547" t="s">
        <v>42</v>
      </c>
      <c r="C547" t="s">
        <v>26</v>
      </c>
      <c r="D547" s="74">
        <f>müük_maakondades!E52</f>
        <v>2922213.92</v>
      </c>
      <c r="E547" s="115">
        <f t="shared" si="0"/>
        <v>0.38348998955877689</v>
      </c>
    </row>
    <row r="548" spans="1:6" x14ac:dyDescent="0.35">
      <c r="A548" s="113">
        <v>43862</v>
      </c>
      <c r="B548" t="s">
        <v>40</v>
      </c>
      <c r="C548" t="s">
        <v>27</v>
      </c>
      <c r="D548" s="74">
        <f>müük_maakondades!F50</f>
        <v>248210.43</v>
      </c>
      <c r="E548" s="115">
        <f t="shared" si="0"/>
        <v>-0.38486223959074883</v>
      </c>
    </row>
    <row r="549" spans="1:6" x14ac:dyDescent="0.35">
      <c r="A549" s="113">
        <v>43862</v>
      </c>
      <c r="B549" t="s">
        <v>41</v>
      </c>
      <c r="C549" t="s">
        <v>27</v>
      </c>
      <c r="D549" s="74">
        <f>müük_maakondades!F51</f>
        <v>243288.2</v>
      </c>
      <c r="E549" s="115">
        <f t="shared" si="0"/>
        <v>1.538542484563755</v>
      </c>
      <c r="F549" s="1">
        <f>(D548+D549)/(D8+D9)-1</f>
        <v>-1.5706543633179693E-2</v>
      </c>
    </row>
    <row r="550" spans="1:6" x14ac:dyDescent="0.35">
      <c r="A550" s="113">
        <v>43862</v>
      </c>
      <c r="B550" t="s">
        <v>42</v>
      </c>
      <c r="C550" t="s">
        <v>27</v>
      </c>
      <c r="D550" s="74">
        <f>müük_maakondades!F52</f>
        <v>1715431.9300000002</v>
      </c>
      <c r="E550" s="115">
        <f t="shared" si="0"/>
        <v>-9.6805495671462682E-2</v>
      </c>
    </row>
    <row r="551" spans="1:6" x14ac:dyDescent="0.35">
      <c r="A551" s="113">
        <v>43862</v>
      </c>
      <c r="B551" t="s">
        <v>40</v>
      </c>
      <c r="C551" t="s">
        <v>28</v>
      </c>
      <c r="D551" s="74">
        <f>müük_maakondades!G50</f>
        <v>1208238.8700000001</v>
      </c>
      <c r="E551" s="115">
        <f t="shared" si="0"/>
        <v>-0.3836754907431873</v>
      </c>
    </row>
    <row r="552" spans="1:6" x14ac:dyDescent="0.35">
      <c r="A552" s="113">
        <v>43862</v>
      </c>
      <c r="B552" t="s">
        <v>41</v>
      </c>
      <c r="C552" t="s">
        <v>28</v>
      </c>
      <c r="D552" s="74">
        <f>müük_maakondades!G51</f>
        <v>1191508.73</v>
      </c>
      <c r="E552" s="115">
        <f t="shared" si="0"/>
        <v>2.3968670538411034</v>
      </c>
      <c r="F552" s="1">
        <f>(D551+D552)/(D11+D12)-1</f>
        <v>3.8329930945181889E-2</v>
      </c>
    </row>
    <row r="553" spans="1:6" x14ac:dyDescent="0.35">
      <c r="A553" s="113">
        <v>43862</v>
      </c>
      <c r="B553" t="s">
        <v>42</v>
      </c>
      <c r="C553" t="s">
        <v>28</v>
      </c>
      <c r="D553" s="74">
        <f>müük_maakondades!G52</f>
        <v>5378336.1300000008</v>
      </c>
      <c r="E553" s="115">
        <f t="shared" si="0"/>
        <v>-3.1507161894570368E-2</v>
      </c>
    </row>
    <row r="554" spans="1:6" x14ac:dyDescent="0.35">
      <c r="A554" s="113">
        <v>43862</v>
      </c>
      <c r="B554" t="s">
        <v>40</v>
      </c>
      <c r="C554" t="s">
        <v>29</v>
      </c>
      <c r="D554" s="74">
        <f>müük_maakondades!H50</f>
        <v>46566.58</v>
      </c>
      <c r="E554" s="115">
        <f t="shared" si="0"/>
        <v>-0.54726331833401276</v>
      </c>
    </row>
    <row r="555" spans="1:6" x14ac:dyDescent="0.35">
      <c r="A555" s="113">
        <v>43862</v>
      </c>
      <c r="B555" t="s">
        <v>41</v>
      </c>
      <c r="C555" t="s">
        <v>29</v>
      </c>
      <c r="D555" s="74">
        <f>müük_maakondades!H51</f>
        <v>69368.31</v>
      </c>
      <c r="E555" s="115">
        <f t="shared" si="0"/>
        <v>7.0129085244776821</v>
      </c>
      <c r="F555" s="1">
        <f>(D554+D555)/(D14+D15)-1</f>
        <v>3.9655074698124571E-2</v>
      </c>
    </row>
    <row r="556" spans="1:6" x14ac:dyDescent="0.35">
      <c r="A556" s="113">
        <v>43862</v>
      </c>
      <c r="B556" t="s">
        <v>42</v>
      </c>
      <c r="C556" t="s">
        <v>29</v>
      </c>
      <c r="D556" s="74">
        <f>müük_maakondades!H52</f>
        <v>341220.91000000003</v>
      </c>
      <c r="E556" s="115">
        <f t="shared" si="0"/>
        <v>-1.4435241589809134E-2</v>
      </c>
    </row>
    <row r="557" spans="1:6" x14ac:dyDescent="0.35">
      <c r="A557" s="113">
        <v>43862</v>
      </c>
      <c r="B557" t="s">
        <v>40</v>
      </c>
      <c r="C557" t="s">
        <v>30</v>
      </c>
      <c r="D557" s="74">
        <f>müük_maakondades!I50</f>
        <v>279749.63</v>
      </c>
      <c r="E557" s="115">
        <f t="shared" si="0"/>
        <v>-0.33661038356586215</v>
      </c>
    </row>
    <row r="558" spans="1:6" x14ac:dyDescent="0.35">
      <c r="A558" s="113">
        <v>43862</v>
      </c>
      <c r="B558" t="s">
        <v>41</v>
      </c>
      <c r="C558" t="s">
        <v>30</v>
      </c>
      <c r="D558" s="74">
        <f>müük_maakondades!I51</f>
        <v>254128.7</v>
      </c>
      <c r="E558" s="115">
        <f t="shared" si="0"/>
        <v>2.0709901066314416</v>
      </c>
      <c r="F558" s="1">
        <f>(D557+D558)/(D17+D18)-1</f>
        <v>5.8340142086196867E-2</v>
      </c>
    </row>
    <row r="559" spans="1:6" x14ac:dyDescent="0.35">
      <c r="A559" s="113">
        <v>43862</v>
      </c>
      <c r="B559" t="s">
        <v>42</v>
      </c>
      <c r="C559" t="s">
        <v>30</v>
      </c>
      <c r="D559" s="74">
        <f>müük_maakondades!I52</f>
        <v>1985008.0499999998</v>
      </c>
      <c r="E559" s="115">
        <f t="shared" si="0"/>
        <v>8.7952216192427324E-2</v>
      </c>
    </row>
    <row r="560" spans="1:6" x14ac:dyDescent="0.35">
      <c r="A560" s="113">
        <v>43862</v>
      </c>
      <c r="B560" t="s">
        <v>40</v>
      </c>
      <c r="C560" t="s">
        <v>31</v>
      </c>
      <c r="D560" s="74">
        <f>müük_maakondades!J50</f>
        <v>507374.32999999996</v>
      </c>
      <c r="E560" s="115">
        <f t="shared" si="0"/>
        <v>-0.32602325579171121</v>
      </c>
    </row>
    <row r="561" spans="1:6" x14ac:dyDescent="0.35">
      <c r="A561" s="113">
        <v>43862</v>
      </c>
      <c r="B561" t="s">
        <v>41</v>
      </c>
      <c r="C561" t="s">
        <v>31</v>
      </c>
      <c r="D561" s="74">
        <f>müük_maakondades!J51</f>
        <v>412759.5</v>
      </c>
      <c r="E561" s="115">
        <f t="shared" si="0"/>
        <v>2.0665001025238698</v>
      </c>
      <c r="F561" s="1">
        <f>(D560+D561)/(D20+D21)-1</f>
        <v>3.6876034527818069E-2</v>
      </c>
    </row>
    <row r="562" spans="1:6" x14ac:dyDescent="0.35">
      <c r="A562" s="113">
        <v>43862</v>
      </c>
      <c r="B562" t="s">
        <v>42</v>
      </c>
      <c r="C562" t="s">
        <v>31</v>
      </c>
      <c r="D562" s="74">
        <f>müük_maakondades!J52</f>
        <v>2778940.62</v>
      </c>
      <c r="E562" s="115">
        <f t="shared" si="0"/>
        <v>-4.5765775703786593E-3</v>
      </c>
    </row>
    <row r="563" spans="1:6" x14ac:dyDescent="0.35">
      <c r="A563" s="113">
        <v>43862</v>
      </c>
      <c r="B563" t="s">
        <v>40</v>
      </c>
      <c r="C563" t="s">
        <v>32</v>
      </c>
      <c r="D563" s="74">
        <f>müük_maakondades!K50</f>
        <v>157779.95000000001</v>
      </c>
      <c r="E563" s="115">
        <f t="shared" si="0"/>
        <v>-0.41330565777220962</v>
      </c>
    </row>
    <row r="564" spans="1:6" x14ac:dyDescent="0.35">
      <c r="A564" s="113">
        <v>43862</v>
      </c>
      <c r="B564" t="s">
        <v>41</v>
      </c>
      <c r="C564" t="s">
        <v>32</v>
      </c>
      <c r="D564" s="74">
        <f>müük_maakondades!K51</f>
        <v>170902.43</v>
      </c>
      <c r="E564" s="115">
        <f t="shared" si="0"/>
        <v>2.6559727241358582</v>
      </c>
      <c r="F564" s="1">
        <f>(D563+D564)/(D23+D24)-1</f>
        <v>4.1200025975959509E-2</v>
      </c>
    </row>
    <row r="565" spans="1:6" x14ac:dyDescent="0.35">
      <c r="A565" s="113">
        <v>43862</v>
      </c>
      <c r="B565" t="s">
        <v>42</v>
      </c>
      <c r="C565" t="s">
        <v>32</v>
      </c>
      <c r="D565" s="74">
        <f>müük_maakondades!K52</f>
        <v>619206.18999999994</v>
      </c>
      <c r="E565" s="115">
        <f t="shared" si="0"/>
        <v>-3.6840473630870285E-3</v>
      </c>
    </row>
    <row r="566" spans="1:6" ht="15.65" customHeight="1" x14ac:dyDescent="0.35">
      <c r="A566" s="113">
        <v>43862</v>
      </c>
      <c r="B566" t="s">
        <v>40</v>
      </c>
      <c r="C566" t="s">
        <v>33</v>
      </c>
      <c r="D566" s="74">
        <f>müük_maakondades!L50</f>
        <v>750995.3</v>
      </c>
      <c r="E566" s="115">
        <f t="shared" si="0"/>
        <v>-0.29715240967282686</v>
      </c>
    </row>
    <row r="567" spans="1:6" x14ac:dyDescent="0.35">
      <c r="A567" s="113">
        <v>43862</v>
      </c>
      <c r="B567" t="s">
        <v>41</v>
      </c>
      <c r="C567" t="s">
        <v>33</v>
      </c>
      <c r="D567" s="74">
        <f>müük_maakondades!L51</f>
        <v>671832.19</v>
      </c>
      <c r="E567" s="115">
        <f t="shared" si="0"/>
        <v>1.6703480169601503</v>
      </c>
      <c r="F567" s="1">
        <f>(D566+D567)/(D26+D27)-1</f>
        <v>7.782325149206093E-2</v>
      </c>
    </row>
    <row r="568" spans="1:6" x14ac:dyDescent="0.35">
      <c r="A568" s="113">
        <v>43862</v>
      </c>
      <c r="B568" t="s">
        <v>42</v>
      </c>
      <c r="C568" t="s">
        <v>33</v>
      </c>
      <c r="D568" s="74">
        <f>müük_maakondades!L52</f>
        <v>3494593.96</v>
      </c>
      <c r="E568" s="115">
        <f t="shared" si="0"/>
        <v>-9.5310032197667427E-3</v>
      </c>
    </row>
    <row r="569" spans="1:6" x14ac:dyDescent="0.35">
      <c r="A569" s="113">
        <v>43862</v>
      </c>
      <c r="B569" t="s">
        <v>40</v>
      </c>
      <c r="C569" t="s">
        <v>34</v>
      </c>
      <c r="D569" s="74">
        <f>müük_maakondades!M50</f>
        <v>116345.19</v>
      </c>
      <c r="E569" s="115">
        <f t="shared" si="0"/>
        <v>-0.49981330893817477</v>
      </c>
    </row>
    <row r="570" spans="1:6" ht="15.65" customHeight="1" x14ac:dyDescent="0.35">
      <c r="A570" s="113">
        <v>43862</v>
      </c>
      <c r="B570" t="s">
        <v>41</v>
      </c>
      <c r="C570" t="s">
        <v>34</v>
      </c>
      <c r="D570" s="74">
        <f>müük_maakondades!M51</f>
        <v>154268.57</v>
      </c>
      <c r="E570" s="115">
        <f t="shared" si="0"/>
        <v>2.6837185390399698</v>
      </c>
      <c r="F570" s="1">
        <f>(D569+D570)/(D29+D30)-1</f>
        <v>-1.4092944958653431E-2</v>
      </c>
    </row>
    <row r="571" spans="1:6" ht="15.65" customHeight="1" x14ac:dyDescent="0.35">
      <c r="A571" s="113">
        <v>43862</v>
      </c>
      <c r="B571" t="s">
        <v>42</v>
      </c>
      <c r="C571" t="s">
        <v>34</v>
      </c>
      <c r="D571" s="74">
        <f>müük_maakondades!M52</f>
        <v>749141.51</v>
      </c>
      <c r="E571" s="115">
        <f t="shared" si="0"/>
        <v>5.1609387685756625E-2</v>
      </c>
    </row>
    <row r="572" spans="1:6" x14ac:dyDescent="0.35">
      <c r="A572" s="113">
        <v>43862</v>
      </c>
      <c r="B572" t="s">
        <v>40</v>
      </c>
      <c r="C572" t="s">
        <v>35</v>
      </c>
      <c r="D572" s="74">
        <f>müük_maakondades!N50</f>
        <v>302594.83</v>
      </c>
      <c r="E572" s="115">
        <f t="shared" si="0"/>
        <v>-0.3160841273387226</v>
      </c>
    </row>
    <row r="573" spans="1:6" x14ac:dyDescent="0.35">
      <c r="A573" s="113">
        <v>43862</v>
      </c>
      <c r="B573" t="s">
        <v>41</v>
      </c>
      <c r="C573" t="s">
        <v>35</v>
      </c>
      <c r="D573" s="74">
        <f>müük_maakondades!N51</f>
        <v>277311.18</v>
      </c>
      <c r="E573" s="115">
        <f t="shared" si="0"/>
        <v>1.5575117677227359</v>
      </c>
      <c r="F573" s="1">
        <f>(D572+D573)/(D32+D33)-1</f>
        <v>5.2700597426357909E-2</v>
      </c>
    </row>
    <row r="574" spans="1:6" x14ac:dyDescent="0.35">
      <c r="A574" s="113">
        <v>43862</v>
      </c>
      <c r="B574" t="s">
        <v>42</v>
      </c>
      <c r="C574" t="s">
        <v>35</v>
      </c>
      <c r="D574" s="74">
        <f>müük_maakondades!N52</f>
        <v>1612777.59</v>
      </c>
      <c r="E574" s="115">
        <f t="shared" si="0"/>
        <v>-4.3713016213613454E-3</v>
      </c>
    </row>
    <row r="575" spans="1:6" x14ac:dyDescent="0.35">
      <c r="A575" s="113">
        <v>43862</v>
      </c>
      <c r="B575" t="s">
        <v>40</v>
      </c>
      <c r="C575" t="s">
        <v>36</v>
      </c>
      <c r="D575" s="74">
        <f>müük_maakondades!O50</f>
        <v>275191.53000000003</v>
      </c>
      <c r="E575" s="115">
        <f t="shared" si="0"/>
        <v>-0.3254015651165395</v>
      </c>
    </row>
    <row r="576" spans="1:6" x14ac:dyDescent="0.35">
      <c r="A576" s="113">
        <v>43862</v>
      </c>
      <c r="B576" t="s">
        <v>41</v>
      </c>
      <c r="C576" t="s">
        <v>36</v>
      </c>
      <c r="D576" s="74">
        <f>müük_maakondades!O51</f>
        <v>231508.12</v>
      </c>
      <c r="E576" s="115">
        <f t="shared" si="0"/>
        <v>1.6894421316827821</v>
      </c>
      <c r="F576" s="1">
        <f>(D575+D576)/(D35+D36)-1</f>
        <v>2.5678331223643491E-2</v>
      </c>
    </row>
    <row r="577" spans="1:6" x14ac:dyDescent="0.35">
      <c r="A577" s="113">
        <v>43862</v>
      </c>
      <c r="B577" t="s">
        <v>42</v>
      </c>
      <c r="C577" t="s">
        <v>36</v>
      </c>
      <c r="D577" s="74">
        <f>müük_maakondades!O52</f>
        <v>1000918.6900000001</v>
      </c>
      <c r="E577" s="115">
        <f t="shared" si="0"/>
        <v>1.3313572012261243E-2</v>
      </c>
    </row>
    <row r="578" spans="1:6" x14ac:dyDescent="0.35">
      <c r="A578" s="113">
        <v>43862</v>
      </c>
      <c r="B578" t="s">
        <v>40</v>
      </c>
      <c r="C578" t="s">
        <v>37</v>
      </c>
      <c r="D578" s="74">
        <f>müük_maakondades!P50</f>
        <v>110779.76</v>
      </c>
      <c r="E578" s="115">
        <f t="shared" si="0"/>
        <v>-0.48861579101355945</v>
      </c>
    </row>
    <row r="579" spans="1:6" x14ac:dyDescent="0.35">
      <c r="A579" s="113">
        <v>43862</v>
      </c>
      <c r="B579" t="s">
        <v>41</v>
      </c>
      <c r="C579" t="s">
        <v>37</v>
      </c>
      <c r="D579" s="74">
        <f>müük_maakondades!P51</f>
        <v>120287.83</v>
      </c>
      <c r="E579" s="115">
        <f t="shared" si="0"/>
        <v>2.2441133477890327</v>
      </c>
      <c r="F579" s="1">
        <f>(D578+D579)/(D38+D39)-1</f>
        <v>-8.9231096805492127E-2</v>
      </c>
    </row>
    <row r="580" spans="1:6" x14ac:dyDescent="0.35">
      <c r="A580" s="113">
        <v>43862</v>
      </c>
      <c r="B580" t="s">
        <v>42</v>
      </c>
      <c r="C580" t="s">
        <v>37</v>
      </c>
      <c r="D580" s="74">
        <f>müük_maakondades!P52</f>
        <v>652177.92999999993</v>
      </c>
      <c r="E580" s="115">
        <f t="shared" si="0"/>
        <v>-8.2799936679832875E-2</v>
      </c>
    </row>
    <row r="581" spans="1:6" x14ac:dyDescent="0.35">
      <c r="A581" s="113">
        <v>43862</v>
      </c>
      <c r="B581" t="s">
        <v>40</v>
      </c>
      <c r="C581" t="s">
        <v>38</v>
      </c>
      <c r="D581" s="74">
        <f>müük_maakondades!Q50</f>
        <v>401634.3</v>
      </c>
      <c r="E581" s="115">
        <f t="shared" si="0"/>
        <v>-0.32073186582116064</v>
      </c>
    </row>
    <row r="582" spans="1:6" x14ac:dyDescent="0.35">
      <c r="A582" s="113">
        <v>43862</v>
      </c>
      <c r="B582" t="s">
        <v>41</v>
      </c>
      <c r="C582" t="s">
        <v>38</v>
      </c>
      <c r="D582" s="74">
        <f>müük_maakondades!Q51</f>
        <v>330961.27</v>
      </c>
      <c r="E582" s="115">
        <f t="shared" si="0"/>
        <v>1.5621359318754391</v>
      </c>
      <c r="F582" s="1">
        <f>(D581+D582)/(D41+D42)-1</f>
        <v>1.6859693972517409E-2</v>
      </c>
    </row>
    <row r="583" spans="1:6" x14ac:dyDescent="0.35">
      <c r="A583" s="113">
        <v>43862</v>
      </c>
      <c r="B583" t="s">
        <v>42</v>
      </c>
      <c r="C583" t="s">
        <v>38</v>
      </c>
      <c r="D583" s="74">
        <f>müük_maakondades!Q52</f>
        <v>1805914.08</v>
      </c>
      <c r="E583" s="115">
        <f t="shared" si="0"/>
        <v>-1.4680113850005228E-3</v>
      </c>
    </row>
    <row r="584" spans="1:6" x14ac:dyDescent="0.35">
      <c r="A584" s="113">
        <v>43862</v>
      </c>
      <c r="B584" t="s">
        <v>40</v>
      </c>
      <c r="C584" t="s">
        <v>39</v>
      </c>
      <c r="D584" s="74">
        <f>müük_maakondades!R50</f>
        <v>208511.08000000002</v>
      </c>
      <c r="E584" s="115">
        <f t="shared" si="0"/>
        <v>-0.40599276722808608</v>
      </c>
    </row>
    <row r="585" spans="1:6" x14ac:dyDescent="0.35">
      <c r="A585" s="113">
        <v>43862</v>
      </c>
      <c r="B585" t="s">
        <v>41</v>
      </c>
      <c r="C585" t="s">
        <v>39</v>
      </c>
      <c r="D585" s="74">
        <f>müük_maakondades!R51</f>
        <v>186817.02</v>
      </c>
      <c r="E585" s="115">
        <f t="shared" si="0"/>
        <v>2.1431315289117356</v>
      </c>
      <c r="F585" s="1">
        <f>(D584+D585)/(D44+D45)-1</f>
        <v>-3.6868222362720138E-2</v>
      </c>
    </row>
    <row r="586" spans="1:6" x14ac:dyDescent="0.35">
      <c r="A586" s="113">
        <v>43862</v>
      </c>
      <c r="B586" t="s">
        <v>42</v>
      </c>
      <c r="C586" t="s">
        <v>39</v>
      </c>
      <c r="D586" s="74">
        <f>müük_maakondades!R52</f>
        <v>1295729.94</v>
      </c>
      <c r="E586" s="115">
        <f t="shared" si="0"/>
        <v>-2.4320396350646423E-2</v>
      </c>
    </row>
    <row r="587" spans="1:6" x14ac:dyDescent="0.35">
      <c r="A587" s="113">
        <v>43891</v>
      </c>
      <c r="B587" t="s">
        <v>40</v>
      </c>
      <c r="C587" t="s">
        <v>47</v>
      </c>
      <c r="D587" s="74">
        <f>müük_maakondades!D54</f>
        <v>6199989.4900000002</v>
      </c>
      <c r="E587" s="115">
        <f t="shared" si="0"/>
        <v>-0.384412925397279</v>
      </c>
    </row>
    <row r="588" spans="1:6" x14ac:dyDescent="0.35">
      <c r="A588" s="113">
        <v>43891</v>
      </c>
      <c r="B588" t="s">
        <v>41</v>
      </c>
      <c r="C588" t="s">
        <v>47</v>
      </c>
      <c r="D588" s="74">
        <f>müük_maakondades!D55</f>
        <v>3436693.01</v>
      </c>
      <c r="E588" s="115">
        <f t="shared" si="0"/>
        <v>0.77614560435809232</v>
      </c>
      <c r="F588" s="1">
        <f>(D587+D588)/(D47+D48)-1</f>
        <v>-0.19738360355375761</v>
      </c>
    </row>
    <row r="589" spans="1:6" x14ac:dyDescent="0.35">
      <c r="A589" s="113">
        <v>43891</v>
      </c>
      <c r="B589" t="s">
        <v>42</v>
      </c>
      <c r="C589" t="s">
        <v>47</v>
      </c>
      <c r="D589" s="74">
        <f>müük_maakondades!D56</f>
        <v>17979968.780000001</v>
      </c>
      <c r="E589" s="115">
        <f t="shared" si="0"/>
        <v>-8.5426482836961859E-2</v>
      </c>
    </row>
    <row r="590" spans="1:6" x14ac:dyDescent="0.35">
      <c r="A590" s="113">
        <v>43891</v>
      </c>
      <c r="B590" t="s">
        <v>40</v>
      </c>
      <c r="C590" t="s">
        <v>26</v>
      </c>
      <c r="D590" s="74">
        <f>müük_maakondades!E54</f>
        <v>637151.29</v>
      </c>
      <c r="E590" s="115">
        <f t="shared" si="0"/>
        <v>-0.30023772539666249</v>
      </c>
    </row>
    <row r="591" spans="1:6" x14ac:dyDescent="0.35">
      <c r="A591" s="113">
        <v>43891</v>
      </c>
      <c r="B591" t="s">
        <v>41</v>
      </c>
      <c r="C591" t="s">
        <v>26</v>
      </c>
      <c r="D591" s="74">
        <f>müük_maakondades!E55</f>
        <v>320683.44</v>
      </c>
      <c r="E591" s="115">
        <f t="shared" si="0"/>
        <v>1.0754985903420193</v>
      </c>
      <c r="F591" s="1">
        <f>(D590+D591)/(D50+D51)-1</f>
        <v>-0.10065376663962589</v>
      </c>
    </row>
    <row r="592" spans="1:6" x14ac:dyDescent="0.35">
      <c r="A592" s="113">
        <v>43891</v>
      </c>
      <c r="B592" t="s">
        <v>42</v>
      </c>
      <c r="C592" t="s">
        <v>26</v>
      </c>
      <c r="D592" s="74">
        <f>müük_maakondades!E56</f>
        <v>2902739.8499999996</v>
      </c>
      <c r="E592" s="115">
        <f t="shared" si="0"/>
        <v>0.28674466787701824</v>
      </c>
    </row>
    <row r="593" spans="1:6" x14ac:dyDescent="0.35">
      <c r="A593" s="113">
        <v>43891</v>
      </c>
      <c r="B593" t="s">
        <v>40</v>
      </c>
      <c r="C593" t="s">
        <v>27</v>
      </c>
      <c r="D593" s="74">
        <f>müük_maakondades!F54</f>
        <v>219622.52000000002</v>
      </c>
      <c r="E593" s="115">
        <f t="shared" si="0"/>
        <v>-0.54524816809813559</v>
      </c>
    </row>
    <row r="594" spans="1:6" x14ac:dyDescent="0.35">
      <c r="A594" s="113">
        <v>43891</v>
      </c>
      <c r="B594" t="s">
        <v>41</v>
      </c>
      <c r="C594" t="s">
        <v>27</v>
      </c>
      <c r="D594" s="74">
        <f>müük_maakondades!F55</f>
        <v>236210.23</v>
      </c>
      <c r="E594" s="115">
        <f t="shared" si="0"/>
        <v>1.0926586830145668</v>
      </c>
      <c r="F594" s="1">
        <f>(D593+D594)/(D53+D54)-1</f>
        <v>-0.23495650818687941</v>
      </c>
    </row>
    <row r="595" spans="1:6" x14ac:dyDescent="0.35">
      <c r="A595" s="113">
        <v>43891</v>
      </c>
      <c r="B595" t="s">
        <v>42</v>
      </c>
      <c r="C595" t="s">
        <v>27</v>
      </c>
      <c r="D595" s="74">
        <f>müük_maakondades!F56</f>
        <v>1774338.35</v>
      </c>
      <c r="E595" s="115">
        <f t="shared" si="0"/>
        <v>-7.2983386683223683E-2</v>
      </c>
    </row>
    <row r="596" spans="1:6" x14ac:dyDescent="0.35">
      <c r="A596" s="113">
        <v>43891</v>
      </c>
      <c r="B596" t="s">
        <v>40</v>
      </c>
      <c r="C596" t="s">
        <v>28</v>
      </c>
      <c r="D596" s="74">
        <f>müük_maakondades!G54</f>
        <v>1088714.8999999999</v>
      </c>
      <c r="E596" s="115">
        <f t="shared" si="0"/>
        <v>-0.53514654952400487</v>
      </c>
    </row>
    <row r="597" spans="1:6" x14ac:dyDescent="0.35">
      <c r="A597" s="113">
        <v>43891</v>
      </c>
      <c r="B597" t="s">
        <v>41</v>
      </c>
      <c r="C597" t="s">
        <v>28</v>
      </c>
      <c r="D597" s="74">
        <f>müük_maakondades!G55</f>
        <v>1160263.3500000001</v>
      </c>
      <c r="E597" s="115">
        <f t="shared" si="0"/>
        <v>1.6485666733862598</v>
      </c>
      <c r="F597" s="1">
        <f>(D596+D597)/(D56+D57)-1</f>
        <v>-0.19105362044126339</v>
      </c>
    </row>
    <row r="598" spans="1:6" x14ac:dyDescent="0.35">
      <c r="A598" s="113">
        <v>43891</v>
      </c>
      <c r="B598" t="s">
        <v>42</v>
      </c>
      <c r="C598" t="s">
        <v>28</v>
      </c>
      <c r="D598" s="74">
        <f>müük_maakondades!G56</f>
        <v>5483154.8399999999</v>
      </c>
      <c r="E598" s="115">
        <f t="shared" si="0"/>
        <v>-6.8619584148434498E-2</v>
      </c>
    </row>
    <row r="599" spans="1:6" x14ac:dyDescent="0.35">
      <c r="A599" s="113">
        <v>43891</v>
      </c>
      <c r="B599" t="s">
        <v>40</v>
      </c>
      <c r="C599" t="s">
        <v>29</v>
      </c>
      <c r="D599" s="74">
        <f>müük_maakondades!H54</f>
        <v>45001.71</v>
      </c>
      <c r="E599" s="115">
        <f t="shared" si="0"/>
        <v>-0.63231367713367215</v>
      </c>
    </row>
    <row r="600" spans="1:6" x14ac:dyDescent="0.35">
      <c r="A600" s="113">
        <v>43891</v>
      </c>
      <c r="B600" t="s">
        <v>41</v>
      </c>
      <c r="C600" t="s">
        <v>29</v>
      </c>
      <c r="D600" s="74">
        <f>müük_maakondades!H55</f>
        <v>74943.61</v>
      </c>
      <c r="E600" s="115">
        <f t="shared" si="0"/>
        <v>3.0831925388072579</v>
      </c>
      <c r="F600" s="1">
        <f>(D599+D600)/(D59+D60)-1</f>
        <v>-0.14778726888733762</v>
      </c>
    </row>
    <row r="601" spans="1:6" x14ac:dyDescent="0.35">
      <c r="A601" s="113">
        <v>43891</v>
      </c>
      <c r="B601" t="s">
        <v>42</v>
      </c>
      <c r="C601" t="s">
        <v>29</v>
      </c>
      <c r="D601" s="74">
        <f>müük_maakondades!H56</f>
        <v>335622.44999999995</v>
      </c>
      <c r="E601" s="115">
        <f t="shared" si="0"/>
        <v>-7.3470042757215248E-2</v>
      </c>
    </row>
    <row r="602" spans="1:6" x14ac:dyDescent="0.35">
      <c r="A602" s="113">
        <v>43891</v>
      </c>
      <c r="B602" t="s">
        <v>40</v>
      </c>
      <c r="C602" t="s">
        <v>30</v>
      </c>
      <c r="D602" s="74">
        <f>müük_maakondades!I54</f>
        <v>241774.64</v>
      </c>
      <c r="E602" s="115">
        <f t="shared" si="0"/>
        <v>-0.50896572745259261</v>
      </c>
    </row>
    <row r="603" spans="1:6" x14ac:dyDescent="0.35">
      <c r="A603" s="113">
        <v>43891</v>
      </c>
      <c r="B603" t="s">
        <v>41</v>
      </c>
      <c r="C603" t="s">
        <v>30</v>
      </c>
      <c r="D603" s="74">
        <f>müük_maakondades!I55</f>
        <v>243967.76</v>
      </c>
      <c r="E603" s="115">
        <f t="shared" si="0"/>
        <v>1.3697394787632602</v>
      </c>
      <c r="F603" s="1">
        <f>(D602+D603)/(D62+D63)-1</f>
        <v>-0.18407825284828738</v>
      </c>
    </row>
    <row r="604" spans="1:6" x14ac:dyDescent="0.35">
      <c r="A604" s="113">
        <v>43891</v>
      </c>
      <c r="B604" t="s">
        <v>42</v>
      </c>
      <c r="C604" t="s">
        <v>30</v>
      </c>
      <c r="D604" s="74">
        <f>müük_maakondades!I56</f>
        <v>2017773.3199999998</v>
      </c>
      <c r="E604" s="115">
        <f t="shared" si="0"/>
        <v>4.1534033810795234E-2</v>
      </c>
    </row>
    <row r="605" spans="1:6" x14ac:dyDescent="0.35">
      <c r="A605" s="113">
        <v>43891</v>
      </c>
      <c r="B605" t="s">
        <v>40</v>
      </c>
      <c r="C605" t="s">
        <v>31</v>
      </c>
      <c r="D605" s="74">
        <f>müük_maakondades!J54</f>
        <v>477497.26</v>
      </c>
      <c r="E605" s="115">
        <f t="shared" si="0"/>
        <v>-0.46027359120369526</v>
      </c>
    </row>
    <row r="606" spans="1:6" x14ac:dyDescent="0.35">
      <c r="A606" s="113">
        <v>43891</v>
      </c>
      <c r="B606" t="s">
        <v>41</v>
      </c>
      <c r="C606" t="s">
        <v>31</v>
      </c>
      <c r="D606" s="74">
        <f>müük_maakondades!J55</f>
        <v>413267.63</v>
      </c>
      <c r="E606" s="115">
        <f t="shared" si="0"/>
        <v>1.4863657609582086</v>
      </c>
      <c r="F606" s="1">
        <f>(D605+D606)/(D65+D66)-1</f>
        <v>-0.15239188252875979</v>
      </c>
    </row>
    <row r="607" spans="1:6" x14ac:dyDescent="0.35">
      <c r="A607" s="113">
        <v>43891</v>
      </c>
      <c r="B607" t="s">
        <v>42</v>
      </c>
      <c r="C607" t="s">
        <v>31</v>
      </c>
      <c r="D607" s="74">
        <f>müük_maakondades!J56</f>
        <v>2852365.5</v>
      </c>
      <c r="E607" s="115">
        <f t="shared" ref="E607:E670" si="1">D607/D67-1</f>
        <v>-3.9581715605992329E-2</v>
      </c>
    </row>
    <row r="608" spans="1:6" x14ac:dyDescent="0.35">
      <c r="A608" s="113">
        <v>43891</v>
      </c>
      <c r="B608" t="s">
        <v>40</v>
      </c>
      <c r="C608" t="s">
        <v>32</v>
      </c>
      <c r="D608" s="74">
        <f>müük_maakondades!K54</f>
        <v>132409.48000000001</v>
      </c>
      <c r="E608" s="115">
        <f t="shared" si="1"/>
        <v>-0.58309347181195759</v>
      </c>
    </row>
    <row r="609" spans="1:6" x14ac:dyDescent="0.35">
      <c r="A609" s="113">
        <v>43891</v>
      </c>
      <c r="B609" t="s">
        <v>41</v>
      </c>
      <c r="C609" t="s">
        <v>32</v>
      </c>
      <c r="D609" s="74">
        <f>müük_maakondades!K55</f>
        <v>160524.26999999999</v>
      </c>
      <c r="E609" s="115">
        <f t="shared" si="1"/>
        <v>1.7610062784906093</v>
      </c>
      <c r="F609" s="1">
        <f>(D608+D609)/(D68+D69)-1</f>
        <v>-0.22038113673857562</v>
      </c>
    </row>
    <row r="610" spans="1:6" x14ac:dyDescent="0.35">
      <c r="A610" s="113">
        <v>43891</v>
      </c>
      <c r="B610" t="s">
        <v>42</v>
      </c>
      <c r="C610" t="s">
        <v>32</v>
      </c>
      <c r="D610" s="74">
        <f>müük_maakondades!K56</f>
        <v>591417.32000000007</v>
      </c>
      <c r="E610" s="115">
        <f t="shared" si="1"/>
        <v>-0.11336706327661772</v>
      </c>
    </row>
    <row r="611" spans="1:6" x14ac:dyDescent="0.35">
      <c r="A611" s="113">
        <v>43891</v>
      </c>
      <c r="B611" t="s">
        <v>40</v>
      </c>
      <c r="C611" t="s">
        <v>33</v>
      </c>
      <c r="D611" s="74">
        <f>müük_maakondades!L54</f>
        <v>650061.42999999993</v>
      </c>
      <c r="E611" s="115">
        <f t="shared" si="1"/>
        <v>-0.48650312947161667</v>
      </c>
    </row>
    <row r="612" spans="1:6" x14ac:dyDescent="0.35">
      <c r="A612" s="113">
        <v>43891</v>
      </c>
      <c r="B612" t="s">
        <v>41</v>
      </c>
      <c r="C612" t="s">
        <v>33</v>
      </c>
      <c r="D612" s="74">
        <f>müük_maakondades!L55</f>
        <v>644644.27</v>
      </c>
      <c r="E612" s="115">
        <f t="shared" si="1"/>
        <v>1.0575294037177954</v>
      </c>
      <c r="F612" s="1">
        <f>(D611+D612)/(D71+D72)-1</f>
        <v>-0.18018204728797038</v>
      </c>
    </row>
    <row r="613" spans="1:6" x14ac:dyDescent="0.35">
      <c r="A613" s="113">
        <v>43891</v>
      </c>
      <c r="B613" t="s">
        <v>42</v>
      </c>
      <c r="C613" t="s">
        <v>33</v>
      </c>
      <c r="D613" s="74">
        <f>müük_maakondades!L56</f>
        <v>3487429.88</v>
      </c>
      <c r="E613" s="115">
        <f t="shared" si="1"/>
        <v>-4.8209308382446303E-2</v>
      </c>
    </row>
    <row r="614" spans="1:6" x14ac:dyDescent="0.35">
      <c r="A614" s="113">
        <v>43891</v>
      </c>
      <c r="B614" t="s">
        <v>40</v>
      </c>
      <c r="C614" t="s">
        <v>34</v>
      </c>
      <c r="D614" s="74">
        <f>müük_maakondades!M54</f>
        <v>117977.28</v>
      </c>
      <c r="E614" s="115">
        <f t="shared" si="1"/>
        <v>-0.5871049605278571</v>
      </c>
    </row>
    <row r="615" spans="1:6" x14ac:dyDescent="0.35">
      <c r="A615" s="113">
        <v>43891</v>
      </c>
      <c r="B615" t="s">
        <v>41</v>
      </c>
      <c r="C615" t="s">
        <v>34</v>
      </c>
      <c r="D615" s="74">
        <f>müük_maakondades!M55</f>
        <v>174934.1</v>
      </c>
      <c r="E615" s="115">
        <f t="shared" si="1"/>
        <v>2.0964807364399607</v>
      </c>
      <c r="F615" s="1">
        <f>(D614+D615)/(D74+D75)-1</f>
        <v>-0.14410052199950218</v>
      </c>
    </row>
    <row r="616" spans="1:6" x14ac:dyDescent="0.35">
      <c r="A616" s="113">
        <v>43891</v>
      </c>
      <c r="B616" t="s">
        <v>42</v>
      </c>
      <c r="C616" t="s">
        <v>34</v>
      </c>
      <c r="D616" s="74">
        <f>müük_maakondades!M56</f>
        <v>777001.69</v>
      </c>
      <c r="E616" s="115">
        <f t="shared" si="1"/>
        <v>1.9894670374165369E-3</v>
      </c>
    </row>
    <row r="617" spans="1:6" x14ac:dyDescent="0.35">
      <c r="A617" s="113">
        <v>43891</v>
      </c>
      <c r="B617" t="s">
        <v>40</v>
      </c>
      <c r="C617" t="s">
        <v>35</v>
      </c>
      <c r="D617" s="74">
        <f>müük_maakondades!N54</f>
        <v>254962.33</v>
      </c>
      <c r="E617" s="115">
        <f t="shared" si="1"/>
        <v>-0.50214188725007103</v>
      </c>
    </row>
    <row r="618" spans="1:6" x14ac:dyDescent="0.35">
      <c r="A618" s="113">
        <v>43891</v>
      </c>
      <c r="B618" t="s">
        <v>41</v>
      </c>
      <c r="C618" t="s">
        <v>35</v>
      </c>
      <c r="D618" s="74">
        <f>müük_maakondades!N55</f>
        <v>272276.44999999995</v>
      </c>
      <c r="E618" s="115">
        <f t="shared" si="1"/>
        <v>1.0409866006598136</v>
      </c>
      <c r="F618" s="1">
        <f>(D617+D618)/(D77+D78)-1</f>
        <v>-0.18323754301532891</v>
      </c>
    </row>
    <row r="619" spans="1:6" x14ac:dyDescent="0.35">
      <c r="A619" s="113">
        <v>43891</v>
      </c>
      <c r="B619" t="s">
        <v>42</v>
      </c>
      <c r="C619" t="s">
        <v>35</v>
      </c>
      <c r="D619" s="74">
        <f>müük_maakondades!N56</f>
        <v>1575637.42</v>
      </c>
      <c r="E619" s="115">
        <f t="shared" si="1"/>
        <v>-0.11808029917659679</v>
      </c>
    </row>
    <row r="620" spans="1:6" x14ac:dyDescent="0.35">
      <c r="A620" s="113">
        <v>43891</v>
      </c>
      <c r="B620" t="s">
        <v>40</v>
      </c>
      <c r="C620" t="s">
        <v>36</v>
      </c>
      <c r="D620" s="74">
        <f>müük_maakondades!O54</f>
        <v>247654.24000000002</v>
      </c>
      <c r="E620" s="115">
        <f t="shared" si="1"/>
        <v>-0.50079121172135466</v>
      </c>
    </row>
    <row r="621" spans="1:6" x14ac:dyDescent="0.35">
      <c r="A621" s="113">
        <v>43891</v>
      </c>
      <c r="B621" t="s">
        <v>41</v>
      </c>
      <c r="C621" t="s">
        <v>36</v>
      </c>
      <c r="D621" s="74">
        <f>müük_maakondades!O55</f>
        <v>224201.73</v>
      </c>
      <c r="E621" s="115">
        <f t="shared" si="1"/>
        <v>0.96926555305939588</v>
      </c>
      <c r="F621" s="1">
        <f>(D620+D621)/(D80+D81)-1</f>
        <v>-0.22639452733967635</v>
      </c>
    </row>
    <row r="622" spans="1:6" x14ac:dyDescent="0.35">
      <c r="A622" s="113">
        <v>43891</v>
      </c>
      <c r="B622" t="s">
        <v>42</v>
      </c>
      <c r="C622" t="s">
        <v>36</v>
      </c>
      <c r="D622" s="74">
        <f>müük_maakondades!O56</f>
        <v>908952.6100000001</v>
      </c>
      <c r="E622" s="115">
        <f t="shared" si="1"/>
        <v>-0.12611538343431783</v>
      </c>
    </row>
    <row r="623" spans="1:6" x14ac:dyDescent="0.35">
      <c r="A623" s="113">
        <v>43891</v>
      </c>
      <c r="B623" t="s">
        <v>40</v>
      </c>
      <c r="C623" t="s">
        <v>37</v>
      </c>
      <c r="D623" s="74">
        <f>müük_maakondades!P54</f>
        <v>122457.48000000001</v>
      </c>
      <c r="E623" s="115">
        <f t="shared" si="1"/>
        <v>-0.47420403776328335</v>
      </c>
    </row>
    <row r="624" spans="1:6" x14ac:dyDescent="0.35">
      <c r="A624" s="113">
        <v>43891</v>
      </c>
      <c r="B624" t="s">
        <v>41</v>
      </c>
      <c r="C624" t="s">
        <v>37</v>
      </c>
      <c r="D624" s="74">
        <f>müük_maakondades!P55</f>
        <v>132917.79999999999</v>
      </c>
      <c r="E624" s="115">
        <f t="shared" si="1"/>
        <v>1.8312068399953989</v>
      </c>
      <c r="F624" s="1">
        <f>(D623+D624)/(D83+D84)-1</f>
        <v>-8.7445609495257925E-2</v>
      </c>
    </row>
    <row r="625" spans="1:6" x14ac:dyDescent="0.35">
      <c r="A625" s="113">
        <v>43891</v>
      </c>
      <c r="B625" t="s">
        <v>42</v>
      </c>
      <c r="C625" t="s">
        <v>37</v>
      </c>
      <c r="D625" s="74">
        <f>müük_maakondades!P56</f>
        <v>708047.07</v>
      </c>
      <c r="E625" s="115">
        <f t="shared" si="1"/>
        <v>3.0707885331529905E-2</v>
      </c>
    </row>
    <row r="626" spans="1:6" x14ac:dyDescent="0.35">
      <c r="A626" s="113">
        <v>43891</v>
      </c>
      <c r="B626" t="s">
        <v>40</v>
      </c>
      <c r="C626" t="s">
        <v>38</v>
      </c>
      <c r="D626" s="74">
        <f>müük_maakondades!Q54</f>
        <v>376947.55</v>
      </c>
      <c r="E626" s="115">
        <f t="shared" si="1"/>
        <v>-0.46354948395031947</v>
      </c>
    </row>
    <row r="627" spans="1:6" x14ac:dyDescent="0.35">
      <c r="A627" s="113">
        <v>43891</v>
      </c>
      <c r="B627" t="s">
        <v>41</v>
      </c>
      <c r="C627" t="s">
        <v>38</v>
      </c>
      <c r="D627" s="74">
        <f>müük_maakondades!Q55</f>
        <v>326710.39</v>
      </c>
      <c r="E627" s="115">
        <f t="shared" si="1"/>
        <v>0.98390995144827831</v>
      </c>
      <c r="F627" s="1">
        <f>(D626+D627)/(D86+D87)-1</f>
        <v>-0.18872646307176189</v>
      </c>
    </row>
    <row r="628" spans="1:6" x14ac:dyDescent="0.35">
      <c r="A628" s="113">
        <v>43891</v>
      </c>
      <c r="B628" t="s">
        <v>42</v>
      </c>
      <c r="C628" t="s">
        <v>38</v>
      </c>
      <c r="D628" s="74">
        <f>müük_maakondades!Q56</f>
        <v>1775591.25</v>
      </c>
      <c r="E628" s="115">
        <f t="shared" si="1"/>
        <v>-4.1520866432699588E-2</v>
      </c>
    </row>
    <row r="629" spans="1:6" x14ac:dyDescent="0.35">
      <c r="A629" s="113">
        <v>43891</v>
      </c>
      <c r="B629" t="s">
        <v>40</v>
      </c>
      <c r="C629" t="s">
        <v>39</v>
      </c>
      <c r="D629" s="74">
        <f>müük_maakondades!R54</f>
        <v>190579.59</v>
      </c>
      <c r="E629" s="115">
        <f t="shared" si="1"/>
        <v>-0.54260962434652593</v>
      </c>
    </row>
    <row r="630" spans="1:6" x14ac:dyDescent="0.35">
      <c r="A630" s="113">
        <v>43891</v>
      </c>
      <c r="B630" t="s">
        <v>41</v>
      </c>
      <c r="C630" t="s">
        <v>39</v>
      </c>
      <c r="D630" s="74">
        <f>müük_maakondades!R55</f>
        <v>186313.23</v>
      </c>
      <c r="E630" s="115">
        <f t="shared" si="1"/>
        <v>1.374348836785495</v>
      </c>
      <c r="F630" s="1">
        <f>(D629+D630)/(D89+D90)-1</f>
        <v>-0.23881017523169978</v>
      </c>
    </row>
    <row r="631" spans="1:6" x14ac:dyDescent="0.35">
      <c r="A631" s="113">
        <v>43891</v>
      </c>
      <c r="B631" t="s">
        <v>42</v>
      </c>
      <c r="C631" t="s">
        <v>39</v>
      </c>
      <c r="D631" s="74">
        <f>müük_maakondades!R56</f>
        <v>1263938.1600000001</v>
      </c>
      <c r="E631" s="115">
        <f t="shared" si="1"/>
        <v>-6.9478525049829098E-2</v>
      </c>
    </row>
    <row r="632" spans="1:6" x14ac:dyDescent="0.35">
      <c r="A632" s="113">
        <v>43922</v>
      </c>
      <c r="B632" t="s">
        <v>40</v>
      </c>
      <c r="C632" t="s">
        <v>47</v>
      </c>
      <c r="D632" s="74">
        <f>müük_maakondades!D58</f>
        <v>4862655</v>
      </c>
      <c r="E632" s="115">
        <f t="shared" si="1"/>
        <v>-0.41071281875409027</v>
      </c>
    </row>
    <row r="633" spans="1:6" x14ac:dyDescent="0.35">
      <c r="A633" s="113">
        <v>43922</v>
      </c>
      <c r="B633" t="s">
        <v>41</v>
      </c>
      <c r="C633" t="s">
        <v>47</v>
      </c>
      <c r="D633" s="74">
        <f>müük_maakondades!D59</f>
        <v>3149192</v>
      </c>
      <c r="E633" s="115">
        <f t="shared" si="1"/>
        <v>-7.0533878113861803E-2</v>
      </c>
      <c r="F633" s="1">
        <f>(D632+D633)/(D92+D93)-1</f>
        <v>-0.31169289048563065</v>
      </c>
    </row>
    <row r="634" spans="1:6" x14ac:dyDescent="0.35">
      <c r="A634" s="113">
        <v>43922</v>
      </c>
      <c r="B634" t="s">
        <v>42</v>
      </c>
      <c r="C634" t="s">
        <v>47</v>
      </c>
      <c r="D634" s="74">
        <f>müük_maakondades!D60</f>
        <v>16154648</v>
      </c>
      <c r="E634" s="115">
        <f t="shared" si="1"/>
        <v>-0.16469276629430396</v>
      </c>
    </row>
    <row r="635" spans="1:6" x14ac:dyDescent="0.35">
      <c r="A635" s="113">
        <v>43922</v>
      </c>
      <c r="B635" t="s">
        <v>40</v>
      </c>
      <c r="C635" t="s">
        <v>26</v>
      </c>
      <c r="D635" s="74">
        <f>müük_maakondades!E58</f>
        <v>610293</v>
      </c>
      <c r="E635" s="115">
        <f t="shared" si="1"/>
        <v>-0.2299612626831995</v>
      </c>
    </row>
    <row r="636" spans="1:6" x14ac:dyDescent="0.35">
      <c r="A636" s="113">
        <v>43922</v>
      </c>
      <c r="B636" t="s">
        <v>41</v>
      </c>
      <c r="C636" t="s">
        <v>26</v>
      </c>
      <c r="D636" s="74">
        <f>müük_maakondades!E59</f>
        <v>302223</v>
      </c>
      <c r="E636" s="115">
        <f t="shared" si="1"/>
        <v>2.003748605613298E-2</v>
      </c>
      <c r="F636" s="1">
        <f>(D635+D636)/(D95+D96)-1</f>
        <v>-0.16193332612746381</v>
      </c>
    </row>
    <row r="637" spans="1:6" x14ac:dyDescent="0.35">
      <c r="A637" s="113">
        <v>43922</v>
      </c>
      <c r="B637" t="s">
        <v>42</v>
      </c>
      <c r="C637" t="s">
        <v>26</v>
      </c>
      <c r="D637" s="74">
        <f>müük_maakondades!E60</f>
        <v>2329325</v>
      </c>
      <c r="E637" s="115">
        <f t="shared" si="1"/>
        <v>4.6590968364199181E-2</v>
      </c>
    </row>
    <row r="638" spans="1:6" x14ac:dyDescent="0.35">
      <c r="A638" s="113">
        <v>43922</v>
      </c>
      <c r="B638" t="s">
        <v>40</v>
      </c>
      <c r="C638" t="s">
        <v>27</v>
      </c>
      <c r="D638" s="74">
        <f>müük_maakondades!F58</f>
        <v>204658</v>
      </c>
      <c r="E638" s="115">
        <f t="shared" si="1"/>
        <v>-0.45263201363207262</v>
      </c>
    </row>
    <row r="639" spans="1:6" x14ac:dyDescent="0.35">
      <c r="A639" s="113">
        <v>43922</v>
      </c>
      <c r="B639" t="s">
        <v>41</v>
      </c>
      <c r="C639" t="s">
        <v>27</v>
      </c>
      <c r="D639" s="74">
        <f>müük_maakondades!F59</f>
        <v>201742</v>
      </c>
      <c r="E639" s="115">
        <f t="shared" si="1"/>
        <v>-0.17794837196966207</v>
      </c>
      <c r="F639" s="1">
        <f>(D638+D639)/(D98+D99)-1</f>
        <v>-0.34378320896566528</v>
      </c>
    </row>
    <row r="640" spans="1:6" x14ac:dyDescent="0.35">
      <c r="A640" s="113">
        <v>43922</v>
      </c>
      <c r="B640" t="s">
        <v>42</v>
      </c>
      <c r="C640" t="s">
        <v>27</v>
      </c>
      <c r="D640" s="74">
        <f>müük_maakondades!F60</f>
        <v>1710299</v>
      </c>
      <c r="E640" s="115">
        <f t="shared" si="1"/>
        <v>-0.12698520823778314</v>
      </c>
    </row>
    <row r="641" spans="1:6" x14ac:dyDescent="0.35">
      <c r="A641" s="113">
        <v>43922</v>
      </c>
      <c r="B641" t="s">
        <v>40</v>
      </c>
      <c r="C641" t="s">
        <v>28</v>
      </c>
      <c r="D641" s="74">
        <f>müük_maakondades!G58</f>
        <v>937212</v>
      </c>
      <c r="E641" s="115">
        <f t="shared" si="1"/>
        <v>-0.45226542300327077</v>
      </c>
    </row>
    <row r="642" spans="1:6" x14ac:dyDescent="0.35">
      <c r="A642" s="113">
        <v>43922</v>
      </c>
      <c r="B642" t="s">
        <v>41</v>
      </c>
      <c r="C642" t="s">
        <v>28</v>
      </c>
      <c r="D642" s="74">
        <f>müük_maakondades!G59</f>
        <v>933757</v>
      </c>
      <c r="E642" s="115">
        <f t="shared" si="1"/>
        <v>5.5925887398067253E-4</v>
      </c>
      <c r="F642" s="1">
        <f>(D641+D642)/(D101+D102)-1</f>
        <v>-0.29245332698439275</v>
      </c>
    </row>
    <row r="643" spans="1:6" x14ac:dyDescent="0.35">
      <c r="A643" s="113">
        <v>43922</v>
      </c>
      <c r="B643" t="s">
        <v>42</v>
      </c>
      <c r="C643" t="s">
        <v>28</v>
      </c>
      <c r="D643" s="74">
        <f>müük_maakondades!G60</f>
        <v>5047281</v>
      </c>
      <c r="E643" s="115">
        <f t="shared" si="1"/>
        <v>-0.15102515498739788</v>
      </c>
    </row>
    <row r="644" spans="1:6" x14ac:dyDescent="0.35">
      <c r="A644" s="113">
        <v>43922</v>
      </c>
      <c r="B644" t="s">
        <v>40</v>
      </c>
      <c r="C644" t="s">
        <v>29</v>
      </c>
      <c r="D644" s="74">
        <f>müük_maakondades!H58</f>
        <v>40758</v>
      </c>
      <c r="E644" s="115">
        <f t="shared" si="1"/>
        <v>-0.53219179929630211</v>
      </c>
    </row>
    <row r="645" spans="1:6" x14ac:dyDescent="0.35">
      <c r="A645" s="113">
        <v>43922</v>
      </c>
      <c r="B645" t="s">
        <v>41</v>
      </c>
      <c r="C645" t="s">
        <v>29</v>
      </c>
      <c r="D645" s="74">
        <f>müük_maakondades!H59</f>
        <v>72167</v>
      </c>
      <c r="E645" s="115">
        <f t="shared" si="1"/>
        <v>0.13165255740274562</v>
      </c>
      <c r="F645" s="1">
        <f>(D644+D645)/(D104+D105)-1</f>
        <v>-0.25164080693830537</v>
      </c>
    </row>
    <row r="646" spans="1:6" x14ac:dyDescent="0.35">
      <c r="A646" s="113">
        <v>43922</v>
      </c>
      <c r="B646" t="s">
        <v>42</v>
      </c>
      <c r="C646" t="s">
        <v>29</v>
      </c>
      <c r="D646" s="74">
        <f>müük_maakondades!H60</f>
        <v>304740</v>
      </c>
      <c r="E646" s="115">
        <f t="shared" si="1"/>
        <v>-0.19532089424527155</v>
      </c>
    </row>
    <row r="647" spans="1:6" x14ac:dyDescent="0.35">
      <c r="A647" s="113">
        <v>43922</v>
      </c>
      <c r="B647" t="s">
        <v>40</v>
      </c>
      <c r="C647" t="s">
        <v>30</v>
      </c>
      <c r="D647" s="74">
        <f>müük_maakondades!I58</f>
        <v>210896</v>
      </c>
      <c r="E647" s="115">
        <f t="shared" si="1"/>
        <v>-0.43238618259118278</v>
      </c>
    </row>
    <row r="648" spans="1:6" x14ac:dyDescent="0.35">
      <c r="A648" s="113">
        <v>43922</v>
      </c>
      <c r="B648" t="s">
        <v>41</v>
      </c>
      <c r="C648" t="s">
        <v>30</v>
      </c>
      <c r="D648" s="74">
        <f>müük_maakondades!I59</f>
        <v>221666</v>
      </c>
      <c r="E648" s="115">
        <f t="shared" si="1"/>
        <v>-1.8199360992024904E-2</v>
      </c>
      <c r="F648" s="1">
        <f>(D647+D648)/(D107+D108)-1</f>
        <v>-0.27583276294154579</v>
      </c>
    </row>
    <row r="649" spans="1:6" x14ac:dyDescent="0.35">
      <c r="A649" s="113">
        <v>43922</v>
      </c>
      <c r="B649" t="s">
        <v>42</v>
      </c>
      <c r="C649" t="s">
        <v>30</v>
      </c>
      <c r="D649" s="74">
        <f>müük_maakondades!I60</f>
        <v>2031067</v>
      </c>
      <c r="E649" s="115">
        <f t="shared" si="1"/>
        <v>8.6400577554500924E-2</v>
      </c>
    </row>
    <row r="650" spans="1:6" x14ac:dyDescent="0.35">
      <c r="A650" s="113">
        <v>43922</v>
      </c>
      <c r="B650" t="s">
        <v>40</v>
      </c>
      <c r="C650" t="s">
        <v>31</v>
      </c>
      <c r="D650" s="74">
        <f>müük_maakondades!J58</f>
        <v>404709</v>
      </c>
      <c r="E650" s="115">
        <f t="shared" si="1"/>
        <v>-0.44184169443328702</v>
      </c>
    </row>
    <row r="651" spans="1:6" x14ac:dyDescent="0.35">
      <c r="A651" s="113">
        <v>43922</v>
      </c>
      <c r="B651" t="s">
        <v>41</v>
      </c>
      <c r="C651" t="s">
        <v>31</v>
      </c>
      <c r="D651" s="74">
        <f>müük_maakondades!J59</f>
        <v>378953</v>
      </c>
      <c r="E651" s="115">
        <f t="shared" si="1"/>
        <v>3.8079108370656201E-2</v>
      </c>
      <c r="F651" s="1">
        <f>(D650+D651)/(D110+D111)-1</f>
        <v>-0.28113068353284165</v>
      </c>
    </row>
    <row r="652" spans="1:6" x14ac:dyDescent="0.35">
      <c r="A652" s="113">
        <v>43922</v>
      </c>
      <c r="B652" t="s">
        <v>42</v>
      </c>
      <c r="C652" t="s">
        <v>31</v>
      </c>
      <c r="D652" s="74">
        <f>müük_maakondades!J60</f>
        <v>2672701</v>
      </c>
      <c r="E652" s="115">
        <f t="shared" si="1"/>
        <v>-9.671003308567383E-2</v>
      </c>
    </row>
    <row r="653" spans="1:6" x14ac:dyDescent="0.35">
      <c r="A653" s="113">
        <v>43922</v>
      </c>
      <c r="B653" t="s">
        <v>40</v>
      </c>
      <c r="C653" t="s">
        <v>32</v>
      </c>
      <c r="D653" s="74">
        <f>müük_maakondades!K58</f>
        <v>120066</v>
      </c>
      <c r="E653" s="115">
        <f t="shared" si="1"/>
        <v>-0.56130855928412471</v>
      </c>
    </row>
    <row r="654" spans="1:6" x14ac:dyDescent="0.35">
      <c r="A654" s="113">
        <v>43922</v>
      </c>
      <c r="B654" t="s">
        <v>41</v>
      </c>
      <c r="C654" t="s">
        <v>32</v>
      </c>
      <c r="D654" s="74">
        <f>müük_maakondades!K59</f>
        <v>161052</v>
      </c>
      <c r="E654" s="115">
        <f t="shared" si="1"/>
        <v>0.21826646276999728</v>
      </c>
      <c r="F654" s="1">
        <f>(D653+D654)/(D113+D114)-1</f>
        <v>-0.30740162375956515</v>
      </c>
    </row>
    <row r="655" spans="1:6" x14ac:dyDescent="0.35">
      <c r="A655" s="113">
        <v>43922</v>
      </c>
      <c r="B655" t="s">
        <v>42</v>
      </c>
      <c r="C655" t="s">
        <v>32</v>
      </c>
      <c r="D655" s="74">
        <f>müük_maakondades!K60</f>
        <v>599587</v>
      </c>
      <c r="E655" s="115">
        <f t="shared" si="1"/>
        <v>-0.10873810707774656</v>
      </c>
    </row>
    <row r="656" spans="1:6" x14ac:dyDescent="0.35">
      <c r="A656" s="113">
        <v>43922</v>
      </c>
      <c r="B656" t="s">
        <v>40</v>
      </c>
      <c r="C656" t="s">
        <v>33</v>
      </c>
      <c r="D656" s="74">
        <f>müük_maakondades!L58</f>
        <v>526868</v>
      </c>
      <c r="E656" s="115">
        <f t="shared" si="1"/>
        <v>-0.45489150316367322</v>
      </c>
    </row>
    <row r="657" spans="1:6" x14ac:dyDescent="0.35">
      <c r="A657" s="113">
        <v>43922</v>
      </c>
      <c r="B657" t="s">
        <v>41</v>
      </c>
      <c r="C657" t="s">
        <v>33</v>
      </c>
      <c r="D657" s="74">
        <f>müük_maakondades!L59</f>
        <v>590818</v>
      </c>
      <c r="E657" s="115">
        <f t="shared" si="1"/>
        <v>-8.5385742291660738E-2</v>
      </c>
      <c r="F657" s="1">
        <f>(D656+D657)/(D116+D117)-1</f>
        <v>-0.30686694901024414</v>
      </c>
    </row>
    <row r="658" spans="1:6" x14ac:dyDescent="0.35">
      <c r="A658" s="113">
        <v>43922</v>
      </c>
      <c r="B658" t="s">
        <v>42</v>
      </c>
      <c r="C658" t="s">
        <v>33</v>
      </c>
      <c r="D658" s="74">
        <f>müük_maakondades!L60</f>
        <v>3335222</v>
      </c>
      <c r="E658" s="115">
        <f t="shared" si="1"/>
        <v>-0.10722993419226245</v>
      </c>
    </row>
    <row r="659" spans="1:6" x14ac:dyDescent="0.35">
      <c r="A659" s="113">
        <v>43922</v>
      </c>
      <c r="B659" t="s">
        <v>40</v>
      </c>
      <c r="C659" t="s">
        <v>34</v>
      </c>
      <c r="D659" s="74">
        <f>müük_maakondades!M58</f>
        <v>127239</v>
      </c>
      <c r="E659" s="115">
        <f t="shared" si="1"/>
        <v>-0.39935376679523726</v>
      </c>
    </row>
    <row r="660" spans="1:6" x14ac:dyDescent="0.35">
      <c r="A660" s="113">
        <v>43922</v>
      </c>
      <c r="B660" t="s">
        <v>41</v>
      </c>
      <c r="C660" t="s">
        <v>34</v>
      </c>
      <c r="D660" s="74">
        <f>müük_maakondades!M59</f>
        <v>144469</v>
      </c>
      <c r="E660" s="115">
        <f t="shared" si="1"/>
        <v>0.12482235477471204</v>
      </c>
      <c r="F660" s="1">
        <f>(D659+D660)/(D119+D120)-1</f>
        <v>-0.20150234218593421</v>
      </c>
    </row>
    <row r="661" spans="1:6" x14ac:dyDescent="0.35">
      <c r="A661" s="113">
        <v>43922</v>
      </c>
      <c r="B661" t="s">
        <v>42</v>
      </c>
      <c r="C661" t="s">
        <v>34</v>
      </c>
      <c r="D661" s="74">
        <f>müük_maakondades!M60</f>
        <v>838669</v>
      </c>
      <c r="E661" s="115">
        <f t="shared" si="1"/>
        <v>3.7319104224342814E-2</v>
      </c>
    </row>
    <row r="662" spans="1:6" x14ac:dyDescent="0.35">
      <c r="A662" s="113">
        <v>43922</v>
      </c>
      <c r="B662" t="s">
        <v>40</v>
      </c>
      <c r="C662" t="s">
        <v>35</v>
      </c>
      <c r="D662" s="74">
        <f>müük_maakondades!N58</f>
        <v>205848</v>
      </c>
      <c r="E662" s="115">
        <f t="shared" si="1"/>
        <v>-0.48599596957995461</v>
      </c>
    </row>
    <row r="663" spans="1:6" x14ac:dyDescent="0.35">
      <c r="A663" s="113">
        <v>43922</v>
      </c>
      <c r="B663" t="s">
        <v>41</v>
      </c>
      <c r="C663" t="s">
        <v>35</v>
      </c>
      <c r="D663" s="74">
        <f>müük_maakondades!N59</f>
        <v>257618</v>
      </c>
      <c r="E663" s="115">
        <f t="shared" si="1"/>
        <v>-4.1737666489236935E-2</v>
      </c>
      <c r="F663" s="1">
        <f>(D662+D663)/(D122+D123)-1</f>
        <v>-0.30755490607193403</v>
      </c>
    </row>
    <row r="664" spans="1:6" x14ac:dyDescent="0.35">
      <c r="A664" s="113">
        <v>43922</v>
      </c>
      <c r="B664" t="s">
        <v>42</v>
      </c>
      <c r="C664" t="s">
        <v>35</v>
      </c>
      <c r="D664" s="74">
        <f>müük_maakondades!N60</f>
        <v>1538544</v>
      </c>
      <c r="E664" s="115">
        <f t="shared" si="1"/>
        <v>-0.11059867541667634</v>
      </c>
    </row>
    <row r="665" spans="1:6" x14ac:dyDescent="0.35">
      <c r="A665" s="113">
        <v>43922</v>
      </c>
      <c r="B665" t="s">
        <v>40</v>
      </c>
      <c r="C665" t="s">
        <v>36</v>
      </c>
      <c r="D665" s="74">
        <f>müük_maakondades!O58</f>
        <v>213371</v>
      </c>
      <c r="E665" s="115">
        <f t="shared" si="1"/>
        <v>-0.42433268013821346</v>
      </c>
    </row>
    <row r="666" spans="1:6" x14ac:dyDescent="0.35">
      <c r="A666" s="113">
        <v>43922</v>
      </c>
      <c r="B666" t="s">
        <v>41</v>
      </c>
      <c r="C666" t="s">
        <v>36</v>
      </c>
      <c r="D666" s="74">
        <f>müük_maakondades!O59</f>
        <v>208946</v>
      </c>
      <c r="E666" s="115">
        <f t="shared" si="1"/>
        <v>-0.17866195634006499</v>
      </c>
      <c r="F666" s="1">
        <f>(D665+D666)/(D125+D126)-1</f>
        <v>-0.32434352288305002</v>
      </c>
    </row>
    <row r="667" spans="1:6" x14ac:dyDescent="0.35">
      <c r="A667" s="113">
        <v>43922</v>
      </c>
      <c r="B667" t="s">
        <v>42</v>
      </c>
      <c r="C667" t="s">
        <v>36</v>
      </c>
      <c r="D667" s="74">
        <f>müük_maakondades!O60</f>
        <v>825249</v>
      </c>
      <c r="E667" s="115">
        <f t="shared" si="1"/>
        <v>-0.27020583616193572</v>
      </c>
    </row>
    <row r="668" spans="1:6" x14ac:dyDescent="0.35">
      <c r="A668" s="113">
        <v>43922</v>
      </c>
      <c r="B668" t="s">
        <v>40</v>
      </c>
      <c r="C668" t="s">
        <v>37</v>
      </c>
      <c r="D668" s="74">
        <f>müük_maakondades!P58</f>
        <v>134932</v>
      </c>
      <c r="E668" s="115">
        <f t="shared" si="1"/>
        <v>-0.18705216760683763</v>
      </c>
    </row>
    <row r="669" spans="1:6" x14ac:dyDescent="0.35">
      <c r="A669" s="113">
        <v>43922</v>
      </c>
      <c r="B669" t="s">
        <v>41</v>
      </c>
      <c r="C669" t="s">
        <v>37</v>
      </c>
      <c r="D669" s="74">
        <f>müük_maakondades!P59</f>
        <v>146985</v>
      </c>
      <c r="E669" s="115">
        <f t="shared" si="1"/>
        <v>0.40396004896213378</v>
      </c>
      <c r="F669" s="1">
        <f>(D668+D669)/(D128+D129)-1</f>
        <v>4.1545440526465027E-2</v>
      </c>
    </row>
    <row r="670" spans="1:6" x14ac:dyDescent="0.35">
      <c r="A670" s="113">
        <v>43922</v>
      </c>
      <c r="B670" t="s">
        <v>42</v>
      </c>
      <c r="C670" t="s">
        <v>37</v>
      </c>
      <c r="D670" s="74">
        <f>müük_maakondades!P60</f>
        <v>837184</v>
      </c>
      <c r="E670" s="115">
        <f t="shared" si="1"/>
        <v>0.20736960649382286</v>
      </c>
    </row>
    <row r="671" spans="1:6" x14ac:dyDescent="0.35">
      <c r="A671" s="113">
        <v>43922</v>
      </c>
      <c r="B671" t="s">
        <v>40</v>
      </c>
      <c r="C671" t="s">
        <v>38</v>
      </c>
      <c r="D671" s="74">
        <f>müük_maakondades!Q58</f>
        <v>320038</v>
      </c>
      <c r="E671" s="115">
        <f t="shared" ref="E671:E734" si="2">D671/D131-1</f>
        <v>-0.38758320440460625</v>
      </c>
    </row>
    <row r="672" spans="1:6" x14ac:dyDescent="0.35">
      <c r="A672" s="113">
        <v>43922</v>
      </c>
      <c r="B672" t="s">
        <v>41</v>
      </c>
      <c r="C672" t="s">
        <v>38</v>
      </c>
      <c r="D672" s="74">
        <f>müük_maakondades!Q59</f>
        <v>298772</v>
      </c>
      <c r="E672" s="115">
        <f t="shared" si="2"/>
        <v>-8.7296788037530715E-2</v>
      </c>
      <c r="F672" s="1">
        <f>(D671+D672)/(D131+D132)-1</f>
        <v>-0.27192868762631028</v>
      </c>
    </row>
    <row r="673" spans="1:6" x14ac:dyDescent="0.35">
      <c r="A673" s="113">
        <v>43922</v>
      </c>
      <c r="B673" t="s">
        <v>42</v>
      </c>
      <c r="C673" t="s">
        <v>38</v>
      </c>
      <c r="D673" s="74">
        <f>müük_maakondades!Q60</f>
        <v>1777467</v>
      </c>
      <c r="E673" s="115">
        <f t="shared" si="2"/>
        <v>-8.1046284341873331E-2</v>
      </c>
    </row>
    <row r="674" spans="1:6" x14ac:dyDescent="0.35">
      <c r="A674" s="113">
        <v>43922</v>
      </c>
      <c r="B674" t="s">
        <v>40</v>
      </c>
      <c r="C674" t="s">
        <v>39</v>
      </c>
      <c r="D674" s="74">
        <f>müük_maakondades!R58</f>
        <v>194399</v>
      </c>
      <c r="E674" s="115">
        <f t="shared" si="2"/>
        <v>-0.36023760844793473</v>
      </c>
    </row>
    <row r="675" spans="1:6" x14ac:dyDescent="0.35">
      <c r="A675" s="113">
        <v>43922</v>
      </c>
      <c r="B675" t="s">
        <v>41</v>
      </c>
      <c r="C675" t="s">
        <v>39</v>
      </c>
      <c r="D675" s="74">
        <f>müük_maakondades!R59</f>
        <v>185510</v>
      </c>
      <c r="E675" s="115">
        <f t="shared" si="2"/>
        <v>-1.5158312067031443E-2</v>
      </c>
      <c r="F675" s="1">
        <f>(D674+D675)/(D134+D135)-1</f>
        <v>-0.22818263257030724</v>
      </c>
    </row>
    <row r="676" spans="1:6" x14ac:dyDescent="0.35">
      <c r="A676" s="113">
        <v>43922</v>
      </c>
      <c r="B676" t="s">
        <v>42</v>
      </c>
      <c r="C676" t="s">
        <v>39</v>
      </c>
      <c r="D676" s="74">
        <f>müük_maakondades!R60</f>
        <v>1287382</v>
      </c>
      <c r="E676" s="115">
        <f t="shared" si="2"/>
        <v>-6.147326015439214E-2</v>
      </c>
    </row>
    <row r="677" spans="1:6" x14ac:dyDescent="0.35">
      <c r="A677" s="113">
        <v>43952</v>
      </c>
      <c r="B677" t="s">
        <v>40</v>
      </c>
      <c r="C677" t="s">
        <v>47</v>
      </c>
      <c r="D677" s="74">
        <f>müük_maakondades!D62</f>
        <v>6471867</v>
      </c>
      <c r="E677" s="115">
        <f t="shared" si="2"/>
        <v>-0.23935546358598492</v>
      </c>
    </row>
    <row r="678" spans="1:6" x14ac:dyDescent="0.35">
      <c r="A678" s="113">
        <v>43952</v>
      </c>
      <c r="B678" t="s">
        <v>41</v>
      </c>
      <c r="C678" t="s">
        <v>47</v>
      </c>
      <c r="D678" s="74">
        <f>müük_maakondades!D63</f>
        <v>4607965</v>
      </c>
      <c r="E678" s="115">
        <f t="shared" si="2"/>
        <v>4.8741799225765492E-2</v>
      </c>
      <c r="F678" s="1">
        <f>(D677+D678)/(D137+D138)-1</f>
        <v>-0.14124487209134784</v>
      </c>
    </row>
    <row r="679" spans="1:6" x14ac:dyDescent="0.35">
      <c r="A679" s="113">
        <v>43952</v>
      </c>
      <c r="B679" t="s">
        <v>42</v>
      </c>
      <c r="C679" t="s">
        <v>47</v>
      </c>
      <c r="D679" s="74">
        <f>müük_maakondades!D64</f>
        <v>20028265</v>
      </c>
      <c r="E679" s="115">
        <f t="shared" si="2"/>
        <v>-4.5191953811292263E-2</v>
      </c>
    </row>
    <row r="680" spans="1:6" x14ac:dyDescent="0.35">
      <c r="A680" s="113">
        <v>43952</v>
      </c>
      <c r="B680" t="s">
        <v>40</v>
      </c>
      <c r="C680" t="s">
        <v>26</v>
      </c>
      <c r="D680" s="74">
        <f>müük_maakondades!E62</f>
        <v>882547</v>
      </c>
      <c r="E680" s="115">
        <f t="shared" si="2"/>
        <v>4.1081691506162477E-2</v>
      </c>
    </row>
    <row r="681" spans="1:6" x14ac:dyDescent="0.35">
      <c r="A681" s="113">
        <v>43952</v>
      </c>
      <c r="B681" t="s">
        <v>41</v>
      </c>
      <c r="C681" t="s">
        <v>26</v>
      </c>
      <c r="D681" s="74">
        <f>müük_maakondades!E63</f>
        <v>489370</v>
      </c>
      <c r="E681" s="115">
        <f t="shared" si="2"/>
        <v>0.18569393648036692</v>
      </c>
      <c r="F681" s="1">
        <f>(D680+D681)/(D140+D141)-1</f>
        <v>8.8434332517526748E-2</v>
      </c>
    </row>
    <row r="682" spans="1:6" x14ac:dyDescent="0.35">
      <c r="A682" s="113">
        <v>43952</v>
      </c>
      <c r="B682" t="s">
        <v>42</v>
      </c>
      <c r="C682" t="s">
        <v>26</v>
      </c>
      <c r="D682" s="74">
        <f>müük_maakondades!E64</f>
        <v>3265208</v>
      </c>
      <c r="E682" s="115">
        <f t="shared" si="2"/>
        <v>0.32559401920010989</v>
      </c>
    </row>
    <row r="683" spans="1:6" x14ac:dyDescent="0.35">
      <c r="A683" s="113">
        <v>43952</v>
      </c>
      <c r="B683" t="s">
        <v>40</v>
      </c>
      <c r="C683" t="s">
        <v>27</v>
      </c>
      <c r="D683" s="74">
        <f>müük_maakondades!F62</f>
        <v>292624</v>
      </c>
      <c r="E683" s="115">
        <f t="shared" si="2"/>
        <v>-0.21613214531643088</v>
      </c>
    </row>
    <row r="684" spans="1:6" x14ac:dyDescent="0.35">
      <c r="A684" s="113">
        <v>43952</v>
      </c>
      <c r="B684" t="s">
        <v>41</v>
      </c>
      <c r="C684" t="s">
        <v>27</v>
      </c>
      <c r="D684" s="74">
        <f>müük_maakondades!F63</f>
        <v>353881</v>
      </c>
      <c r="E684" s="115">
        <f t="shared" si="2"/>
        <v>-2.9612710376535345E-3</v>
      </c>
      <c r="F684" s="1">
        <f>(D683+D684)/(D143+D144)-1</f>
        <v>-0.11223619217662439</v>
      </c>
    </row>
    <row r="685" spans="1:6" x14ac:dyDescent="0.35">
      <c r="A685" s="113">
        <v>43952</v>
      </c>
      <c r="B685" t="s">
        <v>42</v>
      </c>
      <c r="C685" t="s">
        <v>27</v>
      </c>
      <c r="D685" s="74">
        <f>müük_maakondades!F64</f>
        <v>2133928</v>
      </c>
      <c r="E685" s="115">
        <f t="shared" si="2"/>
        <v>5.6689264552263197E-3</v>
      </c>
    </row>
    <row r="686" spans="1:6" x14ac:dyDescent="0.35">
      <c r="A686" s="113">
        <v>43952</v>
      </c>
      <c r="B686" t="s">
        <v>40</v>
      </c>
      <c r="C686" t="s">
        <v>28</v>
      </c>
      <c r="D686" s="74">
        <f>müük_maakondades!G62</f>
        <v>1317786</v>
      </c>
      <c r="E686" s="115">
        <f t="shared" si="2"/>
        <v>-0.22402646393470405</v>
      </c>
    </row>
    <row r="687" spans="1:6" x14ac:dyDescent="0.35">
      <c r="A687" s="113">
        <v>43952</v>
      </c>
      <c r="B687" t="s">
        <v>41</v>
      </c>
      <c r="C687" t="s">
        <v>28</v>
      </c>
      <c r="D687" s="74">
        <f>müük_maakondades!G63</f>
        <v>1459765</v>
      </c>
      <c r="E687" s="115">
        <f t="shared" si="2"/>
        <v>8.6377296882018006E-2</v>
      </c>
      <c r="F687" s="1">
        <f>(D686+D687)/(D146+D147)-1</f>
        <v>-8.6913276819250429E-2</v>
      </c>
    </row>
    <row r="688" spans="1:6" x14ac:dyDescent="0.35">
      <c r="A688" s="113">
        <v>43952</v>
      </c>
      <c r="B688" t="s">
        <v>42</v>
      </c>
      <c r="C688" t="s">
        <v>28</v>
      </c>
      <c r="D688" s="74">
        <f>müük_maakondades!G64</f>
        <v>6409752</v>
      </c>
      <c r="E688" s="115">
        <f t="shared" si="2"/>
        <v>5.9764138056535021E-3</v>
      </c>
    </row>
    <row r="689" spans="1:6" x14ac:dyDescent="0.35">
      <c r="A689" s="113">
        <v>43952</v>
      </c>
      <c r="B689" t="s">
        <v>40</v>
      </c>
      <c r="C689" t="s">
        <v>29</v>
      </c>
      <c r="D689" s="74">
        <f>müük_maakondades!H62</f>
        <v>68572</v>
      </c>
      <c r="E689" s="115">
        <f t="shared" si="2"/>
        <v>-0.10006128906521694</v>
      </c>
    </row>
    <row r="690" spans="1:6" x14ac:dyDescent="0.35">
      <c r="A690" s="113">
        <v>43952</v>
      </c>
      <c r="B690" t="s">
        <v>41</v>
      </c>
      <c r="C690" t="s">
        <v>29</v>
      </c>
      <c r="D690" s="74">
        <f>müük_maakondades!H63</f>
        <v>124692</v>
      </c>
      <c r="E690" s="115">
        <f t="shared" si="2"/>
        <v>0.13708010828396389</v>
      </c>
      <c r="F690" s="1">
        <f>(D689+D690)/(D149+D150)-1</f>
        <v>3.9858144030984866E-2</v>
      </c>
    </row>
    <row r="691" spans="1:6" x14ac:dyDescent="0.35">
      <c r="A691" s="113">
        <v>43952</v>
      </c>
      <c r="B691" t="s">
        <v>42</v>
      </c>
      <c r="C691" t="s">
        <v>29</v>
      </c>
      <c r="D691" s="74">
        <f>müük_maakondades!H64</f>
        <v>360485</v>
      </c>
      <c r="E691" s="115">
        <f t="shared" si="2"/>
        <v>-0.10029488843654133</v>
      </c>
    </row>
    <row r="692" spans="1:6" x14ac:dyDescent="0.35">
      <c r="A692" s="113">
        <v>43952</v>
      </c>
      <c r="B692" t="s">
        <v>40</v>
      </c>
      <c r="C692" t="s">
        <v>30</v>
      </c>
      <c r="D692" s="74">
        <f>müük_maakondades!I62</f>
        <v>309534</v>
      </c>
      <c r="E692" s="115">
        <f t="shared" si="2"/>
        <v>-0.17578746055897199</v>
      </c>
    </row>
    <row r="693" spans="1:6" x14ac:dyDescent="0.35">
      <c r="A693" s="113">
        <v>43952</v>
      </c>
      <c r="B693" t="s">
        <v>41</v>
      </c>
      <c r="C693" t="s">
        <v>30</v>
      </c>
      <c r="D693" s="74">
        <f>müük_maakondades!I63</f>
        <v>367781</v>
      </c>
      <c r="E693" s="115">
        <f t="shared" si="2"/>
        <v>4.5036910774952643E-2</v>
      </c>
      <c r="F693" s="1">
        <f>(D692+D693)/(D152+D153)-1</f>
        <v>-6.8960165766232429E-2</v>
      </c>
    </row>
    <row r="694" spans="1:6" x14ac:dyDescent="0.35">
      <c r="A694" s="113">
        <v>43952</v>
      </c>
      <c r="B694" t="s">
        <v>42</v>
      </c>
      <c r="C694" t="s">
        <v>30</v>
      </c>
      <c r="D694" s="74">
        <f>müük_maakondades!I64</f>
        <v>2337058</v>
      </c>
      <c r="E694" s="115">
        <f t="shared" si="2"/>
        <v>5.3559864510965616E-2</v>
      </c>
    </row>
    <row r="695" spans="1:6" x14ac:dyDescent="0.35">
      <c r="A695" s="113">
        <v>43952</v>
      </c>
      <c r="B695" t="s">
        <v>40</v>
      </c>
      <c r="C695" t="s">
        <v>31</v>
      </c>
      <c r="D695" s="74">
        <f>müük_maakondades!J62</f>
        <v>553349</v>
      </c>
      <c r="E695" s="115">
        <f t="shared" si="2"/>
        <v>-0.23336871929243752</v>
      </c>
    </row>
    <row r="696" spans="1:6" x14ac:dyDescent="0.35">
      <c r="A696" s="113">
        <v>43952</v>
      </c>
      <c r="B696" t="s">
        <v>41</v>
      </c>
      <c r="C696" t="s">
        <v>31</v>
      </c>
      <c r="D696" s="74">
        <f>müük_maakondades!J63</f>
        <v>606820</v>
      </c>
      <c r="E696" s="115">
        <f t="shared" si="2"/>
        <v>0.16243250025032285</v>
      </c>
      <c r="F696" s="1">
        <f>(D695+D696)/(D155+D156)-1</f>
        <v>-6.7252467921596004E-2</v>
      </c>
    </row>
    <row r="697" spans="1:6" x14ac:dyDescent="0.35">
      <c r="A697" s="113">
        <v>43952</v>
      </c>
      <c r="B697" t="s">
        <v>42</v>
      </c>
      <c r="C697" t="s">
        <v>31</v>
      </c>
      <c r="D697" s="74">
        <f>müük_maakondades!J64</f>
        <v>3235439</v>
      </c>
      <c r="E697" s="115">
        <f t="shared" si="2"/>
        <v>2.6265351782228441E-2</v>
      </c>
    </row>
    <row r="698" spans="1:6" x14ac:dyDescent="0.35">
      <c r="A698" s="113">
        <v>43952</v>
      </c>
      <c r="B698" t="s">
        <v>40</v>
      </c>
      <c r="C698" t="s">
        <v>32</v>
      </c>
      <c r="D698" s="74">
        <f>müük_maakondades!K62</f>
        <v>176826</v>
      </c>
      <c r="E698" s="115">
        <f t="shared" si="2"/>
        <v>-0.3516844907051716</v>
      </c>
    </row>
    <row r="699" spans="1:6" x14ac:dyDescent="0.35">
      <c r="A699" s="113">
        <v>43952</v>
      </c>
      <c r="B699" t="s">
        <v>41</v>
      </c>
      <c r="C699" t="s">
        <v>32</v>
      </c>
      <c r="D699" s="74">
        <f>müük_maakondades!K63</f>
        <v>256682</v>
      </c>
      <c r="E699" s="115">
        <f t="shared" si="2"/>
        <v>0.32779685466474495</v>
      </c>
      <c r="F699" s="1">
        <f>(D698+D699)/(D158+D159)-1</f>
        <v>-6.9847159934243841E-2</v>
      </c>
    </row>
    <row r="700" spans="1:6" x14ac:dyDescent="0.35">
      <c r="A700" s="113">
        <v>43952</v>
      </c>
      <c r="B700" t="s">
        <v>42</v>
      </c>
      <c r="C700" t="s">
        <v>32</v>
      </c>
      <c r="D700" s="74">
        <f>müük_maakondades!K64</f>
        <v>744273</v>
      </c>
      <c r="E700" s="115">
        <f t="shared" si="2"/>
        <v>-1.539373898669083E-2</v>
      </c>
    </row>
    <row r="701" spans="1:6" x14ac:dyDescent="0.35">
      <c r="A701" s="113">
        <v>43952</v>
      </c>
      <c r="B701" t="s">
        <v>40</v>
      </c>
      <c r="C701" t="s">
        <v>33</v>
      </c>
      <c r="D701" s="74">
        <f>müük_maakondades!L62</f>
        <v>784620</v>
      </c>
      <c r="E701" s="115">
        <f t="shared" si="2"/>
        <v>-0.1893615790056985</v>
      </c>
    </row>
    <row r="702" spans="1:6" x14ac:dyDescent="0.35">
      <c r="A702" s="113">
        <v>43952</v>
      </c>
      <c r="B702" t="s">
        <v>41</v>
      </c>
      <c r="C702" t="s">
        <v>33</v>
      </c>
      <c r="D702" s="74">
        <f>müük_maakondades!L63</f>
        <v>920681</v>
      </c>
      <c r="E702" s="115">
        <f t="shared" si="2"/>
        <v>2.9109074388661949E-2</v>
      </c>
      <c r="F702" s="1">
        <f>(D701+D702)/(D161+D162)-1</f>
        <v>-8.4423128494430122E-2</v>
      </c>
    </row>
    <row r="703" spans="1:6" x14ac:dyDescent="0.35">
      <c r="A703" s="113">
        <v>43952</v>
      </c>
      <c r="B703" t="s">
        <v>42</v>
      </c>
      <c r="C703" t="s">
        <v>33</v>
      </c>
      <c r="D703" s="74">
        <f>müük_maakondades!L64</f>
        <v>4446005</v>
      </c>
      <c r="E703" s="115">
        <f t="shared" si="2"/>
        <v>3.1094058142567826E-2</v>
      </c>
    </row>
    <row r="704" spans="1:6" x14ac:dyDescent="0.35">
      <c r="A704" s="113">
        <v>43952</v>
      </c>
      <c r="B704" t="s">
        <v>40</v>
      </c>
      <c r="C704" t="s">
        <v>34</v>
      </c>
      <c r="D704" s="74">
        <f>müük_maakondades!M62</f>
        <v>176282</v>
      </c>
      <c r="E704" s="115">
        <f t="shared" si="2"/>
        <v>-0.13321926520760563</v>
      </c>
    </row>
    <row r="705" spans="1:6" x14ac:dyDescent="0.35">
      <c r="A705" s="113">
        <v>43952</v>
      </c>
      <c r="B705" t="s">
        <v>41</v>
      </c>
      <c r="C705" t="s">
        <v>34</v>
      </c>
      <c r="D705" s="74">
        <f>müük_maakondades!M63</f>
        <v>224444</v>
      </c>
      <c r="E705" s="115">
        <f t="shared" si="2"/>
        <v>6.1284794652097574E-2</v>
      </c>
      <c r="F705" s="1">
        <f>(D704+D705)/(D164+D165)-1</f>
        <v>-3.4066600438515282E-2</v>
      </c>
    </row>
    <row r="706" spans="1:6" x14ac:dyDescent="0.35">
      <c r="A706" s="113">
        <v>43952</v>
      </c>
      <c r="B706" t="s">
        <v>42</v>
      </c>
      <c r="C706" t="s">
        <v>34</v>
      </c>
      <c r="D706" s="74">
        <f>müük_maakondades!M64</f>
        <v>1078600</v>
      </c>
      <c r="E706" s="115">
        <f t="shared" si="2"/>
        <v>0.13752500081892105</v>
      </c>
    </row>
    <row r="707" spans="1:6" x14ac:dyDescent="0.35">
      <c r="A707" s="113">
        <v>43952</v>
      </c>
      <c r="B707" t="s">
        <v>40</v>
      </c>
      <c r="C707" t="s">
        <v>35</v>
      </c>
      <c r="D707" s="74">
        <f>müük_maakondades!N62</f>
        <v>245369</v>
      </c>
      <c r="E707" s="115">
        <f t="shared" si="2"/>
        <v>-0.407988584462051</v>
      </c>
    </row>
    <row r="708" spans="1:6" x14ac:dyDescent="0.35">
      <c r="A708" s="113">
        <v>43952</v>
      </c>
      <c r="B708" t="s">
        <v>41</v>
      </c>
      <c r="C708" t="s">
        <v>35</v>
      </c>
      <c r="D708" s="74">
        <f>müük_maakondades!N63</f>
        <v>455850</v>
      </c>
      <c r="E708" s="115">
        <f t="shared" si="2"/>
        <v>0.15331143327705643</v>
      </c>
      <c r="F708" s="1">
        <f>(D707+D708)/(D167+D168)-1</f>
        <v>-0.13399800108640059</v>
      </c>
    </row>
    <row r="709" spans="1:6" x14ac:dyDescent="0.35">
      <c r="A709" s="113">
        <v>43952</v>
      </c>
      <c r="B709" t="s">
        <v>42</v>
      </c>
      <c r="C709" t="s">
        <v>35</v>
      </c>
      <c r="D709" s="74">
        <f>müük_maakondades!N64</f>
        <v>2000132</v>
      </c>
      <c r="E709" s="115">
        <f t="shared" si="2"/>
        <v>1.5414204007629273E-2</v>
      </c>
    </row>
    <row r="710" spans="1:6" x14ac:dyDescent="0.35">
      <c r="A710" s="113">
        <v>43952</v>
      </c>
      <c r="B710" t="s">
        <v>40</v>
      </c>
      <c r="C710" t="s">
        <v>36</v>
      </c>
      <c r="D710" s="74">
        <f>müük_maakondades!O62</f>
        <v>316034</v>
      </c>
      <c r="E710" s="115">
        <f t="shared" si="2"/>
        <v>-0.14795356555337646</v>
      </c>
    </row>
    <row r="711" spans="1:6" x14ac:dyDescent="0.35">
      <c r="A711" s="113">
        <v>43952</v>
      </c>
      <c r="B711" t="s">
        <v>41</v>
      </c>
      <c r="C711" t="s">
        <v>36</v>
      </c>
      <c r="D711" s="74">
        <f>müük_maakondades!O63</f>
        <v>354947</v>
      </c>
      <c r="E711" s="115">
        <f t="shared" si="2"/>
        <v>-6.897298918171324E-2</v>
      </c>
      <c r="F711" s="1">
        <f>(D710+D711)/(D170+D171)-1</f>
        <v>-0.10792088440808156</v>
      </c>
    </row>
    <row r="712" spans="1:6" x14ac:dyDescent="0.35">
      <c r="A712" s="113">
        <v>43952</v>
      </c>
      <c r="B712" t="s">
        <v>42</v>
      </c>
      <c r="C712" t="s">
        <v>36</v>
      </c>
      <c r="D712" s="74">
        <f>müük_maakondades!O64</f>
        <v>1156167</v>
      </c>
      <c r="E712" s="115">
        <f t="shared" si="2"/>
        <v>-6.7214269418249595E-2</v>
      </c>
    </row>
    <row r="713" spans="1:6" x14ac:dyDescent="0.35">
      <c r="A713" s="113">
        <v>43952</v>
      </c>
      <c r="B713" t="s">
        <v>40</v>
      </c>
      <c r="C713" t="s">
        <v>37</v>
      </c>
      <c r="D713" s="74">
        <f>müük_maakondades!P62</f>
        <v>155387</v>
      </c>
      <c r="E713" s="115">
        <f t="shared" si="2"/>
        <v>-3.3844790378636525E-3</v>
      </c>
    </row>
    <row r="714" spans="1:6" x14ac:dyDescent="0.35">
      <c r="A714" s="113">
        <v>43952</v>
      </c>
      <c r="B714" t="s">
        <v>41</v>
      </c>
      <c r="C714" t="s">
        <v>37</v>
      </c>
      <c r="D714" s="74">
        <f>müük_maakondades!P63</f>
        <v>218885</v>
      </c>
      <c r="E714" s="115">
        <f t="shared" si="2"/>
        <v>0.23067776590308808</v>
      </c>
      <c r="F714" s="1">
        <f>(D713+D714)/(D173+D174)-1</f>
        <v>0.12134041693195519</v>
      </c>
    </row>
    <row r="715" spans="1:6" x14ac:dyDescent="0.35">
      <c r="A715" s="113">
        <v>43952</v>
      </c>
      <c r="B715" t="s">
        <v>42</v>
      </c>
      <c r="C715" t="s">
        <v>37</v>
      </c>
      <c r="D715" s="74">
        <f>müük_maakondades!P64</f>
        <v>1167739</v>
      </c>
      <c r="E715" s="115">
        <f t="shared" si="2"/>
        <v>0.59226397990604607</v>
      </c>
    </row>
    <row r="716" spans="1:6" x14ac:dyDescent="0.35">
      <c r="A716" s="113">
        <v>43952</v>
      </c>
      <c r="B716" t="s">
        <v>40</v>
      </c>
      <c r="C716" t="s">
        <v>38</v>
      </c>
      <c r="D716" s="74">
        <f>müük_maakondades!Q62</f>
        <v>439544</v>
      </c>
      <c r="E716" s="115">
        <f t="shared" si="2"/>
        <v>-0.18311864265787581</v>
      </c>
    </row>
    <row r="717" spans="1:6" x14ac:dyDescent="0.35">
      <c r="A717" s="113">
        <v>43952</v>
      </c>
      <c r="B717" t="s">
        <v>41</v>
      </c>
      <c r="C717" t="s">
        <v>38</v>
      </c>
      <c r="D717" s="74">
        <f>müük_maakondades!Q63</f>
        <v>489616</v>
      </c>
      <c r="E717" s="115">
        <f t="shared" si="2"/>
        <v>3.1360964183137607E-2</v>
      </c>
      <c r="F717" s="1">
        <f>(D716+D717)/(D176+D177)-1</f>
        <v>-8.2586344268706147E-2</v>
      </c>
    </row>
    <row r="718" spans="1:6" x14ac:dyDescent="0.35">
      <c r="A718" s="113">
        <v>43952</v>
      </c>
      <c r="B718" t="s">
        <v>42</v>
      </c>
      <c r="C718" t="s">
        <v>38</v>
      </c>
      <c r="D718" s="74">
        <f>müük_maakondades!Q64</f>
        <v>2259894</v>
      </c>
      <c r="E718" s="115">
        <f t="shared" si="2"/>
        <v>3.9043189442090398E-2</v>
      </c>
    </row>
    <row r="719" spans="1:6" x14ac:dyDescent="0.35">
      <c r="A719" s="113">
        <v>43952</v>
      </c>
      <c r="B719" t="s">
        <v>40</v>
      </c>
      <c r="C719" t="s">
        <v>39</v>
      </c>
      <c r="D719" s="74">
        <f>müük_maakondades!R62</f>
        <v>314100</v>
      </c>
      <c r="E719" s="115">
        <f t="shared" si="2"/>
        <v>-3.707311429347393E-2</v>
      </c>
    </row>
    <row r="720" spans="1:6" x14ac:dyDescent="0.35">
      <c r="A720" s="113">
        <v>43952</v>
      </c>
      <c r="B720" t="s">
        <v>41</v>
      </c>
      <c r="C720" t="s">
        <v>39</v>
      </c>
      <c r="D720" s="74">
        <f>müük_maakondades!R63</f>
        <v>346401</v>
      </c>
      <c r="E720" s="115">
        <f t="shared" si="2"/>
        <v>0.15410587304925349</v>
      </c>
      <c r="F720" s="1">
        <f>(D719+D720)/(D179+D180)-1</f>
        <v>5.4541287767468916E-2</v>
      </c>
    </row>
    <row r="721" spans="1:6" x14ac:dyDescent="0.35">
      <c r="A721" s="113">
        <v>43952</v>
      </c>
      <c r="B721" t="s">
        <v>42</v>
      </c>
      <c r="C721" t="s">
        <v>39</v>
      </c>
      <c r="D721" s="74">
        <f>müük_maakondades!R64</f>
        <v>1699259</v>
      </c>
      <c r="E721" s="115">
        <f t="shared" si="2"/>
        <v>0.10399362127980893</v>
      </c>
    </row>
    <row r="722" spans="1:6" x14ac:dyDescent="0.35">
      <c r="A722" s="113">
        <v>43983</v>
      </c>
      <c r="B722" t="s">
        <v>40</v>
      </c>
      <c r="C722" t="s">
        <v>47</v>
      </c>
      <c r="D722" s="74">
        <f>müük_maakondades!D66</f>
        <v>7223553</v>
      </c>
      <c r="E722" s="115">
        <f t="shared" si="2"/>
        <v>-0.16388979356387334</v>
      </c>
    </row>
    <row r="723" spans="1:6" x14ac:dyDescent="0.35">
      <c r="A723" s="113">
        <v>43983</v>
      </c>
      <c r="B723" t="s">
        <v>41</v>
      </c>
      <c r="C723" t="s">
        <v>47</v>
      </c>
      <c r="D723" s="74">
        <f>müük_maakondades!D67</f>
        <v>5045164</v>
      </c>
      <c r="E723" s="115">
        <f t="shared" si="2"/>
        <v>8.4540857592077412E-2</v>
      </c>
      <c r="F723" s="1">
        <f>(D722+D723)/(D182+D183)-1</f>
        <v>-7.6940712665847233E-2</v>
      </c>
    </row>
    <row r="724" spans="1:6" x14ac:dyDescent="0.35">
      <c r="A724" s="113">
        <v>43983</v>
      </c>
      <c r="B724" t="s">
        <v>42</v>
      </c>
      <c r="C724" t="s">
        <v>47</v>
      </c>
      <c r="D724" s="74">
        <f>müük_maakondades!D68</f>
        <v>20352883</v>
      </c>
      <c r="E724" s="115">
        <f t="shared" si="2"/>
        <v>9.4511912641763729E-3</v>
      </c>
    </row>
    <row r="725" spans="1:6" x14ac:dyDescent="0.35">
      <c r="A725" s="113">
        <v>43983</v>
      </c>
      <c r="B725" t="s">
        <v>40</v>
      </c>
      <c r="C725" t="s">
        <v>26</v>
      </c>
      <c r="D725" s="74">
        <f>müük_maakondades!E66</f>
        <v>966986</v>
      </c>
      <c r="E725" s="115">
        <f t="shared" si="2"/>
        <v>0.13362843972848193</v>
      </c>
    </row>
    <row r="726" spans="1:6" x14ac:dyDescent="0.35">
      <c r="A726" s="113">
        <v>43983</v>
      </c>
      <c r="B726" t="s">
        <v>41</v>
      </c>
      <c r="C726" t="s">
        <v>26</v>
      </c>
      <c r="D726" s="74">
        <f>müük_maakondades!E67</f>
        <v>555878</v>
      </c>
      <c r="E726" s="115">
        <f t="shared" si="2"/>
        <v>0.20972199710264583</v>
      </c>
      <c r="F726" s="1">
        <f>(D725+D726)/(D185+D186)-1</f>
        <v>0.16026874955462245</v>
      </c>
    </row>
    <row r="727" spans="1:6" x14ac:dyDescent="0.35">
      <c r="A727" s="113">
        <v>43983</v>
      </c>
      <c r="B727" t="s">
        <v>42</v>
      </c>
      <c r="C727" t="s">
        <v>26</v>
      </c>
      <c r="D727" s="74">
        <f>müük_maakondades!E68</f>
        <v>3462185</v>
      </c>
      <c r="E727" s="115">
        <f t="shared" si="2"/>
        <v>0.49386116921303524</v>
      </c>
    </row>
    <row r="728" spans="1:6" x14ac:dyDescent="0.35">
      <c r="A728" s="113">
        <v>43983</v>
      </c>
      <c r="B728" t="s">
        <v>40</v>
      </c>
      <c r="C728" t="s">
        <v>27</v>
      </c>
      <c r="D728" s="74">
        <f>müük_maakondades!F66</f>
        <v>344687</v>
      </c>
      <c r="E728" s="115">
        <f t="shared" si="2"/>
        <v>-0.15044358154650483</v>
      </c>
    </row>
    <row r="729" spans="1:6" x14ac:dyDescent="0.35">
      <c r="A729" s="113">
        <v>43983</v>
      </c>
      <c r="B729" t="s">
        <v>41</v>
      </c>
      <c r="C729" t="s">
        <v>27</v>
      </c>
      <c r="D729" s="74">
        <f>müük_maakondades!F67</f>
        <v>426474</v>
      </c>
      <c r="E729" s="115">
        <f t="shared" si="2"/>
        <v>4.5285432403838533E-2</v>
      </c>
      <c r="F729" s="1">
        <f>(D728+D729)/(D188+D189)-1</f>
        <v>-5.2305850820333899E-2</v>
      </c>
    </row>
    <row r="730" spans="1:6" x14ac:dyDescent="0.35">
      <c r="A730" s="113">
        <v>43983</v>
      </c>
      <c r="B730" t="s">
        <v>42</v>
      </c>
      <c r="C730" t="s">
        <v>27</v>
      </c>
      <c r="D730" s="74">
        <f>müük_maakondades!F68</f>
        <v>2144589</v>
      </c>
      <c r="E730" s="115">
        <f t="shared" si="2"/>
        <v>6.8960849384717138E-2</v>
      </c>
    </row>
    <row r="731" spans="1:6" x14ac:dyDescent="0.35">
      <c r="A731" s="113">
        <v>43983</v>
      </c>
      <c r="B731" t="s">
        <v>40</v>
      </c>
      <c r="C731" t="s">
        <v>28</v>
      </c>
      <c r="D731" s="74">
        <f>müük_maakondades!G66</f>
        <v>1590621</v>
      </c>
      <c r="E731" s="115">
        <f t="shared" si="2"/>
        <v>-0.1015261990959121</v>
      </c>
    </row>
    <row r="732" spans="1:6" x14ac:dyDescent="0.35">
      <c r="A732" s="113">
        <v>43983</v>
      </c>
      <c r="B732" t="s">
        <v>41</v>
      </c>
      <c r="C732" t="s">
        <v>28</v>
      </c>
      <c r="D732" s="74">
        <f>müük_maakondades!G67</f>
        <v>1702221</v>
      </c>
      <c r="E732" s="115">
        <f t="shared" si="2"/>
        <v>0.13048766891058605</v>
      </c>
      <c r="F732" s="1">
        <f>(D731+D732)/(D191+D192)-1</f>
        <v>5.1105777857938239E-3</v>
      </c>
    </row>
    <row r="733" spans="1:6" x14ac:dyDescent="0.35">
      <c r="A733" s="113">
        <v>43983</v>
      </c>
      <c r="B733" t="s">
        <v>42</v>
      </c>
      <c r="C733" t="s">
        <v>28</v>
      </c>
      <c r="D733" s="74">
        <f>müük_maakondades!G68</f>
        <v>6828668</v>
      </c>
      <c r="E733" s="115">
        <f t="shared" si="2"/>
        <v>0.12037876070670217</v>
      </c>
    </row>
    <row r="734" spans="1:6" x14ac:dyDescent="0.35">
      <c r="A734" s="113">
        <v>43983</v>
      </c>
      <c r="B734" t="s">
        <v>40</v>
      </c>
      <c r="C734" t="s">
        <v>29</v>
      </c>
      <c r="D734" s="74">
        <f>müük_maakondades!H66</f>
        <v>90263</v>
      </c>
      <c r="E734" s="115">
        <f t="shared" si="2"/>
        <v>2.2875105955732167E-2</v>
      </c>
    </row>
    <row r="735" spans="1:6" x14ac:dyDescent="0.35">
      <c r="A735" s="113">
        <v>43983</v>
      </c>
      <c r="B735" t="s">
        <v>41</v>
      </c>
      <c r="C735" t="s">
        <v>29</v>
      </c>
      <c r="D735" s="74">
        <f>müük_maakondades!H67</f>
        <v>146156</v>
      </c>
      <c r="E735" s="115">
        <f t="shared" ref="E735:E798" si="3">D735/D195-1</f>
        <v>4.7808728666246081E-2</v>
      </c>
      <c r="F735" s="1">
        <f>(D734+D735)/(D194+D195)-1</f>
        <v>3.8147128315782375E-2</v>
      </c>
    </row>
    <row r="736" spans="1:6" x14ac:dyDescent="0.35">
      <c r="A736" s="113">
        <v>43983</v>
      </c>
      <c r="B736" t="s">
        <v>42</v>
      </c>
      <c r="C736" t="s">
        <v>29</v>
      </c>
      <c r="D736" s="74">
        <f>müük_maakondades!H68</f>
        <v>407255</v>
      </c>
      <c r="E736" s="115">
        <f t="shared" si="3"/>
        <v>7.2667066667579716E-2</v>
      </c>
    </row>
    <row r="737" spans="1:6" x14ac:dyDescent="0.35">
      <c r="A737" s="113">
        <v>43983</v>
      </c>
      <c r="B737" t="s">
        <v>40</v>
      </c>
      <c r="C737" t="s">
        <v>30</v>
      </c>
      <c r="D737" s="74">
        <f>müük_maakondades!I66</f>
        <v>342624</v>
      </c>
      <c r="E737" s="115">
        <f t="shared" si="3"/>
        <v>-0.16986204587293341</v>
      </c>
    </row>
    <row r="738" spans="1:6" x14ac:dyDescent="0.35">
      <c r="A738" s="113">
        <v>43983</v>
      </c>
      <c r="B738" t="s">
        <v>41</v>
      </c>
      <c r="C738" t="s">
        <v>30</v>
      </c>
      <c r="D738" s="74">
        <f>müük_maakondades!I67</f>
        <v>423317</v>
      </c>
      <c r="E738" s="115">
        <f t="shared" si="3"/>
        <v>3.4760747158677718E-2</v>
      </c>
      <c r="F738" s="1">
        <f>(D737+D738)/(D197+D198)-1</f>
        <v>-6.8003167086442384E-2</v>
      </c>
    </row>
    <row r="739" spans="1:6" x14ac:dyDescent="0.35">
      <c r="A739" s="113">
        <v>43983</v>
      </c>
      <c r="B739" t="s">
        <v>42</v>
      </c>
      <c r="C739" t="s">
        <v>30</v>
      </c>
      <c r="D739" s="74">
        <f>müük_maakondades!I68</f>
        <v>2309278</v>
      </c>
      <c r="E739" s="115">
        <f t="shared" si="3"/>
        <v>0.13808836699431071</v>
      </c>
    </row>
    <row r="740" spans="1:6" x14ac:dyDescent="0.35">
      <c r="A740" s="113">
        <v>43983</v>
      </c>
      <c r="B740" t="s">
        <v>40</v>
      </c>
      <c r="C740" t="s">
        <v>31</v>
      </c>
      <c r="D740" s="74">
        <f>müük_maakondades!J66</f>
        <v>631867</v>
      </c>
      <c r="E740" s="115">
        <f t="shared" si="3"/>
        <v>-0.15682419789797131</v>
      </c>
    </row>
    <row r="741" spans="1:6" x14ac:dyDescent="0.35">
      <c r="A741" s="113">
        <v>43983</v>
      </c>
      <c r="B741" t="s">
        <v>41</v>
      </c>
      <c r="C741" t="s">
        <v>31</v>
      </c>
      <c r="D741" s="74">
        <f>müük_maakondades!J67</f>
        <v>687470</v>
      </c>
      <c r="E741" s="115">
        <f t="shared" si="3"/>
        <v>0.10595001817617677</v>
      </c>
      <c r="F741" s="1">
        <f>(D740+D741)/(D200+D201)-1</f>
        <v>-3.7682544889723446E-2</v>
      </c>
    </row>
    <row r="742" spans="1:6" x14ac:dyDescent="0.35">
      <c r="A742" s="113">
        <v>43983</v>
      </c>
      <c r="B742" t="s">
        <v>42</v>
      </c>
      <c r="C742" t="s">
        <v>31</v>
      </c>
      <c r="D742" s="74">
        <f>müük_maakondades!J68</f>
        <v>3139730</v>
      </c>
      <c r="E742" s="115">
        <f t="shared" si="3"/>
        <v>0.10190281394272716</v>
      </c>
    </row>
    <row r="743" spans="1:6" x14ac:dyDescent="0.35">
      <c r="A743" s="113">
        <v>43983</v>
      </c>
      <c r="B743" t="s">
        <v>40</v>
      </c>
      <c r="C743" t="s">
        <v>32</v>
      </c>
      <c r="D743" s="74">
        <f>müük_maakondades!K66</f>
        <v>206646</v>
      </c>
      <c r="E743" s="115">
        <f t="shared" si="3"/>
        <v>-0.31302594508383008</v>
      </c>
    </row>
    <row r="744" spans="1:6" x14ac:dyDescent="0.35">
      <c r="A744" s="113">
        <v>43983</v>
      </c>
      <c r="B744" t="s">
        <v>41</v>
      </c>
      <c r="C744" t="s">
        <v>32</v>
      </c>
      <c r="D744" s="74">
        <f>müük_maakondades!K67</f>
        <v>304437</v>
      </c>
      <c r="E744" s="115">
        <f t="shared" si="3"/>
        <v>0.34017001098374444</v>
      </c>
      <c r="F744" s="1">
        <f>(D743+D744)/(D203+D204)-1</f>
        <v>-3.1983103404784496E-2</v>
      </c>
    </row>
    <row r="745" spans="1:6" x14ac:dyDescent="0.35">
      <c r="A745" s="113">
        <v>43983</v>
      </c>
      <c r="B745" t="s">
        <v>42</v>
      </c>
      <c r="C745" t="s">
        <v>32</v>
      </c>
      <c r="D745" s="74">
        <f>müük_maakondades!K68</f>
        <v>756196</v>
      </c>
      <c r="E745" s="115">
        <f t="shared" si="3"/>
        <v>-3.1784560707819653E-2</v>
      </c>
    </row>
    <row r="746" spans="1:6" x14ac:dyDescent="0.35">
      <c r="A746" s="113">
        <v>43983</v>
      </c>
      <c r="B746" t="s">
        <v>40</v>
      </c>
      <c r="C746" t="s">
        <v>33</v>
      </c>
      <c r="D746" s="74">
        <f>müük_maakondades!L66</f>
        <v>971387</v>
      </c>
      <c r="E746" s="115">
        <f t="shared" si="3"/>
        <v>-0.12992376340864864</v>
      </c>
    </row>
    <row r="747" spans="1:6" x14ac:dyDescent="0.35">
      <c r="A747" s="113">
        <v>43983</v>
      </c>
      <c r="B747" t="s">
        <v>41</v>
      </c>
      <c r="C747" t="s">
        <v>33</v>
      </c>
      <c r="D747" s="74">
        <f>müük_maakondades!L67</f>
        <v>1051267</v>
      </c>
      <c r="E747" s="115">
        <f t="shared" si="3"/>
        <v>1.3433705719170019E-2</v>
      </c>
      <c r="F747" s="1">
        <f>(D746+D747)/(D206+D207)-1</f>
        <v>-6.0877760833541794E-2</v>
      </c>
    </row>
    <row r="748" spans="1:6" x14ac:dyDescent="0.35">
      <c r="A748" s="113">
        <v>43983</v>
      </c>
      <c r="B748" t="s">
        <v>42</v>
      </c>
      <c r="C748" t="s">
        <v>33</v>
      </c>
      <c r="D748" s="74">
        <f>müük_maakondades!L68</f>
        <v>4638399</v>
      </c>
      <c r="E748" s="115">
        <f t="shared" si="3"/>
        <v>0.11920589139838889</v>
      </c>
    </row>
    <row r="749" spans="1:6" x14ac:dyDescent="0.35">
      <c r="A749" s="113">
        <v>43983</v>
      </c>
      <c r="B749" t="s">
        <v>40</v>
      </c>
      <c r="C749" t="s">
        <v>34</v>
      </c>
      <c r="D749" s="74">
        <f>müük_maakondades!M66</f>
        <v>209862</v>
      </c>
      <c r="E749" s="115">
        <f t="shared" si="3"/>
        <v>-2.1917580679845172E-2</v>
      </c>
    </row>
    <row r="750" spans="1:6" x14ac:dyDescent="0.35">
      <c r="A750" s="113">
        <v>43983</v>
      </c>
      <c r="B750" t="s">
        <v>41</v>
      </c>
      <c r="C750" t="s">
        <v>34</v>
      </c>
      <c r="D750" s="74">
        <f>müük_maakondades!M67</f>
        <v>272452</v>
      </c>
      <c r="E750" s="115">
        <f t="shared" si="3"/>
        <v>7.4350460445206323E-2</v>
      </c>
      <c r="F750" s="1">
        <f>(D749+D750)/(D209+D210)-1</f>
        <v>3.0229534586651008E-2</v>
      </c>
    </row>
    <row r="751" spans="1:6" x14ac:dyDescent="0.35">
      <c r="A751" s="113">
        <v>43983</v>
      </c>
      <c r="B751" t="s">
        <v>42</v>
      </c>
      <c r="C751" t="s">
        <v>34</v>
      </c>
      <c r="D751" s="74">
        <f>müük_maakondades!M68</f>
        <v>1007424</v>
      </c>
      <c r="E751" s="115">
        <f t="shared" si="3"/>
        <v>7.2011446093878773E-2</v>
      </c>
    </row>
    <row r="752" spans="1:6" x14ac:dyDescent="0.35">
      <c r="A752" s="113">
        <v>43983</v>
      </c>
      <c r="B752" t="s">
        <v>40</v>
      </c>
      <c r="C752" t="s">
        <v>35</v>
      </c>
      <c r="D752" s="74">
        <f>müük_maakondades!N66</f>
        <v>285232</v>
      </c>
      <c r="E752" s="115">
        <f t="shared" si="3"/>
        <v>-0.36991772892576458</v>
      </c>
    </row>
    <row r="753" spans="1:6" x14ac:dyDescent="0.35">
      <c r="A753" s="113">
        <v>43983</v>
      </c>
      <c r="B753" t="s">
        <v>41</v>
      </c>
      <c r="C753" t="s">
        <v>35</v>
      </c>
      <c r="D753" s="74">
        <f>müük_maakondades!N67</f>
        <v>511854</v>
      </c>
      <c r="E753" s="115">
        <f t="shared" si="3"/>
        <v>0.17146360308079367</v>
      </c>
      <c r="F753" s="1">
        <f>(D752+D753)/(D212+D213)-1</f>
        <v>-0.10402079724417979</v>
      </c>
    </row>
    <row r="754" spans="1:6" x14ac:dyDescent="0.35">
      <c r="A754" s="113">
        <v>43983</v>
      </c>
      <c r="B754" t="s">
        <v>42</v>
      </c>
      <c r="C754" t="s">
        <v>35</v>
      </c>
      <c r="D754" s="74">
        <f>müük_maakondades!N68</f>
        <v>1982278</v>
      </c>
      <c r="E754" s="115">
        <f t="shared" si="3"/>
        <v>5.6825919939507141E-2</v>
      </c>
    </row>
    <row r="755" spans="1:6" x14ac:dyDescent="0.35">
      <c r="A755" s="113">
        <v>43983</v>
      </c>
      <c r="B755" t="s">
        <v>40</v>
      </c>
      <c r="C755" t="s">
        <v>36</v>
      </c>
      <c r="D755" s="74">
        <f>müük_maakondades!O66</f>
        <v>400629</v>
      </c>
      <c r="E755" s="115">
        <f t="shared" si="3"/>
        <v>-5.3599681091376139E-2</v>
      </c>
    </row>
    <row r="756" spans="1:6" x14ac:dyDescent="0.35">
      <c r="A756" s="113">
        <v>43983</v>
      </c>
      <c r="B756" t="s">
        <v>41</v>
      </c>
      <c r="C756" t="s">
        <v>36</v>
      </c>
      <c r="D756" s="74">
        <f>müük_maakondades!O67</f>
        <v>434749</v>
      </c>
      <c r="E756" s="115">
        <f t="shared" si="3"/>
        <v>3.1296563580234249E-3</v>
      </c>
      <c r="F756" s="1">
        <f>(D755+D756)/(D215+D216)-1</f>
        <v>-2.4901478488589701E-2</v>
      </c>
    </row>
    <row r="757" spans="1:6" x14ac:dyDescent="0.35">
      <c r="A757" s="113">
        <v>43983</v>
      </c>
      <c r="B757" t="s">
        <v>42</v>
      </c>
      <c r="C757" t="s">
        <v>36</v>
      </c>
      <c r="D757" s="74">
        <f>müük_maakondades!O68</f>
        <v>1219214</v>
      </c>
      <c r="E757" s="115">
        <f t="shared" si="3"/>
        <v>-3.3006621758514543E-2</v>
      </c>
    </row>
    <row r="758" spans="1:6" x14ac:dyDescent="0.35">
      <c r="A758" s="113">
        <v>43983</v>
      </c>
      <c r="B758" t="s">
        <v>40</v>
      </c>
      <c r="C758" t="s">
        <v>37</v>
      </c>
      <c r="D758" s="74">
        <f>müük_maakondades!P66</f>
        <v>167083</v>
      </c>
      <c r="E758" s="115">
        <f t="shared" si="3"/>
        <v>-4.7911343150854324E-2</v>
      </c>
    </row>
    <row r="759" spans="1:6" x14ac:dyDescent="0.35">
      <c r="A759" s="113">
        <v>43983</v>
      </c>
      <c r="B759" t="s">
        <v>41</v>
      </c>
      <c r="C759" t="s">
        <v>37</v>
      </c>
      <c r="D759" s="74">
        <f>müük_maakondades!P67</f>
        <v>239457</v>
      </c>
      <c r="E759" s="115">
        <f t="shared" si="3"/>
        <v>3.5105767036988311E-2</v>
      </c>
      <c r="F759" s="1">
        <f>(D758+D759)/(D218+D219)-1</f>
        <v>-7.0494374276586225E-4</v>
      </c>
    </row>
    <row r="760" spans="1:6" x14ac:dyDescent="0.35">
      <c r="A760" s="113">
        <v>43983</v>
      </c>
      <c r="B760" t="s">
        <v>42</v>
      </c>
      <c r="C760" t="s">
        <v>37</v>
      </c>
      <c r="D760" s="74">
        <f>müük_maakondades!P68</f>
        <v>1314292</v>
      </c>
      <c r="E760" s="115">
        <f t="shared" si="3"/>
        <v>0.78971564277913497</v>
      </c>
    </row>
    <row r="761" spans="1:6" x14ac:dyDescent="0.35">
      <c r="A761" s="113">
        <v>43983</v>
      </c>
      <c r="B761" t="s">
        <v>40</v>
      </c>
      <c r="C761" t="s">
        <v>38</v>
      </c>
      <c r="D761" s="74">
        <f>müük_maakondades!Q66</f>
        <v>482862</v>
      </c>
      <c r="E761" s="115">
        <f t="shared" si="3"/>
        <v>-0.13040678230195124</v>
      </c>
    </row>
    <row r="762" spans="1:6" x14ac:dyDescent="0.35">
      <c r="A762" s="113">
        <v>43983</v>
      </c>
      <c r="B762" t="s">
        <v>41</v>
      </c>
      <c r="C762" t="s">
        <v>38</v>
      </c>
      <c r="D762" s="74">
        <f>müük_maakondades!Q67</f>
        <v>548953</v>
      </c>
      <c r="E762" s="115">
        <f t="shared" si="3"/>
        <v>3.546282832310621E-2</v>
      </c>
      <c r="F762" s="1">
        <f>(D761+D762)/(D221+D222)-1</f>
        <v>-4.9391422196997437E-2</v>
      </c>
    </row>
    <row r="763" spans="1:6" x14ac:dyDescent="0.35">
      <c r="A763" s="113">
        <v>43983</v>
      </c>
      <c r="B763" t="s">
        <v>42</v>
      </c>
      <c r="C763" t="s">
        <v>38</v>
      </c>
      <c r="D763" s="74">
        <f>müük_maakondades!Q68</f>
        <v>2138054</v>
      </c>
      <c r="E763" s="115">
        <f t="shared" si="3"/>
        <v>4.3427782766008782E-2</v>
      </c>
    </row>
    <row r="764" spans="1:6" x14ac:dyDescent="0.35">
      <c r="A764" s="113">
        <v>43983</v>
      </c>
      <c r="B764" t="s">
        <v>40</v>
      </c>
      <c r="C764" t="s">
        <v>39</v>
      </c>
      <c r="D764" s="74">
        <f>müük_maakondades!R66</f>
        <v>303538</v>
      </c>
      <c r="E764" s="115">
        <f t="shared" si="3"/>
        <v>-0.11168247669029108</v>
      </c>
    </row>
    <row r="765" spans="1:6" x14ac:dyDescent="0.35">
      <c r="A765" s="113">
        <v>43983</v>
      </c>
      <c r="B765" t="s">
        <v>41</v>
      </c>
      <c r="C765" t="s">
        <v>39</v>
      </c>
      <c r="D765" s="74">
        <f>müük_maakondades!R67</f>
        <v>357617</v>
      </c>
      <c r="E765" s="115">
        <f t="shared" si="3"/>
        <v>2.6372766435899697E-2</v>
      </c>
      <c r="F765" s="1">
        <f>(D764+D765)/(D224+D225)-1</f>
        <v>-4.1981900513858417E-2</v>
      </c>
    </row>
    <row r="766" spans="1:6" x14ac:dyDescent="0.35">
      <c r="A766" s="113">
        <v>43983</v>
      </c>
      <c r="B766" t="s">
        <v>42</v>
      </c>
      <c r="C766" t="s">
        <v>39</v>
      </c>
      <c r="D766" s="74">
        <f>müük_maakondades!R68</f>
        <v>1482267</v>
      </c>
      <c r="E766" s="115">
        <f t="shared" si="3"/>
        <v>4.4255207790172113E-2</v>
      </c>
    </row>
    <row r="767" spans="1:6" x14ac:dyDescent="0.35">
      <c r="A767" s="113">
        <v>44013</v>
      </c>
      <c r="B767" t="s">
        <v>40</v>
      </c>
      <c r="C767" t="s">
        <v>47</v>
      </c>
      <c r="D767" s="74">
        <f>müük_maakondades!D70</f>
        <v>7672514.177000002</v>
      </c>
      <c r="E767" s="115">
        <f t="shared" si="3"/>
        <v>-0.1000394723306991</v>
      </c>
    </row>
    <row r="768" spans="1:6" x14ac:dyDescent="0.35">
      <c r="A768" s="113">
        <v>44013</v>
      </c>
      <c r="B768" t="s">
        <v>41</v>
      </c>
      <c r="C768" t="s">
        <v>47</v>
      </c>
      <c r="D768" s="74">
        <f>müük_maakondades!D71</f>
        <v>5393060.6160000004</v>
      </c>
      <c r="E768" s="115">
        <f t="shared" si="3"/>
        <v>0.17295412804353183</v>
      </c>
      <c r="F768" s="1">
        <f>(D767+D768)/(D227+D228)-1</f>
        <v>-4.393681203934241E-3</v>
      </c>
    </row>
    <row r="769" spans="1:6" x14ac:dyDescent="0.35">
      <c r="A769" s="113">
        <v>44013</v>
      </c>
      <c r="B769" t="s">
        <v>42</v>
      </c>
      <c r="C769" t="s">
        <v>47</v>
      </c>
      <c r="D769" s="74">
        <f>müük_maakondades!D72</f>
        <v>22322578.475000001</v>
      </c>
      <c r="E769" s="115">
        <f t="shared" si="3"/>
        <v>5.9748577846976181E-2</v>
      </c>
    </row>
    <row r="770" spans="1:6" x14ac:dyDescent="0.35">
      <c r="A770" s="113">
        <v>44013</v>
      </c>
      <c r="B770" t="s">
        <v>40</v>
      </c>
      <c r="C770" t="s">
        <v>26</v>
      </c>
      <c r="D770" s="74">
        <f>müük_maakondades!E70</f>
        <v>1017673.841</v>
      </c>
      <c r="E770" s="115">
        <f t="shared" si="3"/>
        <v>0.20961263349673076</v>
      </c>
    </row>
    <row r="771" spans="1:6" x14ac:dyDescent="0.35">
      <c r="A771" s="113">
        <v>44013</v>
      </c>
      <c r="B771" t="s">
        <v>41</v>
      </c>
      <c r="C771" t="s">
        <v>26</v>
      </c>
      <c r="D771" s="74">
        <f>müük_maakondades!E71</f>
        <v>573465.36400000006</v>
      </c>
      <c r="E771" s="115">
        <f t="shared" si="3"/>
        <v>0.27929572067470776</v>
      </c>
      <c r="F771" s="1">
        <f>(D770+D771)/(D230+D231)-1</f>
        <v>0.23383477052556989</v>
      </c>
    </row>
    <row r="772" spans="1:6" x14ac:dyDescent="0.35">
      <c r="A772" s="113">
        <v>44013</v>
      </c>
      <c r="B772" t="s">
        <v>42</v>
      </c>
      <c r="C772" t="s">
        <v>26</v>
      </c>
      <c r="D772" s="74">
        <f>müük_maakondades!E72</f>
        <v>3242038.8359999992</v>
      </c>
      <c r="E772" s="115">
        <f t="shared" si="3"/>
        <v>0.29169048373416384</v>
      </c>
    </row>
    <row r="773" spans="1:6" x14ac:dyDescent="0.35">
      <c r="A773" s="113">
        <v>44013</v>
      </c>
      <c r="B773" t="s">
        <v>40</v>
      </c>
      <c r="C773" t="s">
        <v>27</v>
      </c>
      <c r="D773" s="74">
        <f>müük_maakondades!F70</f>
        <v>378034.63400000002</v>
      </c>
      <c r="E773" s="115">
        <f t="shared" si="3"/>
        <v>-0.11888667032862354</v>
      </c>
    </row>
    <row r="774" spans="1:6" x14ac:dyDescent="0.35">
      <c r="A774" s="113">
        <v>44013</v>
      </c>
      <c r="B774" t="s">
        <v>41</v>
      </c>
      <c r="C774" t="s">
        <v>27</v>
      </c>
      <c r="D774" s="74">
        <f>müük_maakondades!F71</f>
        <v>446784.06700000004</v>
      </c>
      <c r="E774" s="115">
        <f t="shared" si="3"/>
        <v>0.12413773070365641</v>
      </c>
      <c r="F774" s="1">
        <f>(D773+D774)/(D233+D234)-1</f>
        <v>-2.0197860578814453E-3</v>
      </c>
    </row>
    <row r="775" spans="1:6" x14ac:dyDescent="0.35">
      <c r="A775" s="113">
        <v>44013</v>
      </c>
      <c r="B775" t="s">
        <v>42</v>
      </c>
      <c r="C775" t="s">
        <v>27</v>
      </c>
      <c r="D775" s="74">
        <f>müük_maakondades!F72</f>
        <v>2321386.7430000002</v>
      </c>
      <c r="E775" s="115">
        <f t="shared" si="3"/>
        <v>6.1553960711587807E-2</v>
      </c>
    </row>
    <row r="776" spans="1:6" x14ac:dyDescent="0.35">
      <c r="A776" s="113">
        <v>44013</v>
      </c>
      <c r="B776" t="s">
        <v>40</v>
      </c>
      <c r="C776" t="s">
        <v>28</v>
      </c>
      <c r="D776" s="74">
        <f>müük_maakondades!G70</f>
        <v>1659992.78</v>
      </c>
      <c r="E776" s="115">
        <f t="shared" si="3"/>
        <v>-6.5332988475204079E-3</v>
      </c>
    </row>
    <row r="777" spans="1:6" x14ac:dyDescent="0.35">
      <c r="A777" s="113">
        <v>44013</v>
      </c>
      <c r="B777" t="s">
        <v>41</v>
      </c>
      <c r="C777" t="s">
        <v>28</v>
      </c>
      <c r="D777" s="74">
        <f>müük_maakondades!G71</f>
        <v>1678423.4810000001</v>
      </c>
      <c r="E777" s="115">
        <f t="shared" si="3"/>
        <v>0.21322284895450228</v>
      </c>
      <c r="F777" s="1">
        <f>(D776+D777)/(D236+D237)-1</f>
        <v>9.3003347525806523E-2</v>
      </c>
    </row>
    <row r="778" spans="1:6" x14ac:dyDescent="0.35">
      <c r="A778" s="113">
        <v>44013</v>
      </c>
      <c r="B778" t="s">
        <v>42</v>
      </c>
      <c r="C778" t="s">
        <v>28</v>
      </c>
      <c r="D778" s="74">
        <f>müük_maakondades!G72</f>
        <v>7454180.8359999992</v>
      </c>
      <c r="E778" s="115">
        <f t="shared" si="3"/>
        <v>0.17851486277748663</v>
      </c>
    </row>
    <row r="779" spans="1:6" x14ac:dyDescent="0.35">
      <c r="A779" s="113">
        <v>44013</v>
      </c>
      <c r="B779" t="s">
        <v>40</v>
      </c>
      <c r="C779" t="s">
        <v>29</v>
      </c>
      <c r="D779" s="74">
        <f>müük_maakondades!H70</f>
        <v>114836.802</v>
      </c>
      <c r="E779" s="115">
        <f t="shared" si="3"/>
        <v>-1.0906071960395836E-2</v>
      </c>
    </row>
    <row r="780" spans="1:6" ht="16" customHeight="1" x14ac:dyDescent="0.35">
      <c r="A780" s="113">
        <v>44013</v>
      </c>
      <c r="B780" t="s">
        <v>41</v>
      </c>
      <c r="C780" t="s">
        <v>29</v>
      </c>
      <c r="D780" s="74">
        <f>müük_maakondades!H71</f>
        <v>172456.95699999999</v>
      </c>
      <c r="E780" s="115">
        <f t="shared" si="3"/>
        <v>0.10496073719340004</v>
      </c>
      <c r="F780" s="1">
        <f>(D779+D780)/(D239+D240)-1</f>
        <v>5.553544659084042E-2</v>
      </c>
    </row>
    <row r="781" spans="1:6" ht="16" customHeight="1" x14ac:dyDescent="0.35">
      <c r="A781" s="113">
        <v>44013</v>
      </c>
      <c r="B781" t="s">
        <v>42</v>
      </c>
      <c r="C781" t="s">
        <v>29</v>
      </c>
      <c r="D781" s="74">
        <f>müük_maakondades!H72</f>
        <v>454855.80000000005</v>
      </c>
      <c r="E781" s="115">
        <f t="shared" si="3"/>
        <v>-3.8349706092042912E-2</v>
      </c>
    </row>
    <row r="782" spans="1:6" x14ac:dyDescent="0.35">
      <c r="A782" s="113">
        <v>44013</v>
      </c>
      <c r="B782" t="s">
        <v>40</v>
      </c>
      <c r="C782" t="s">
        <v>30</v>
      </c>
      <c r="D782" s="74">
        <f>müük_maakondades!I70</f>
        <v>383913.05599999998</v>
      </c>
      <c r="E782" s="115">
        <f t="shared" si="3"/>
        <v>-9.3479795948037347E-2</v>
      </c>
    </row>
    <row r="783" spans="1:6" x14ac:dyDescent="0.35">
      <c r="A783" s="113">
        <v>44013</v>
      </c>
      <c r="B783" t="s">
        <v>41</v>
      </c>
      <c r="C783" t="s">
        <v>30</v>
      </c>
      <c r="D783" s="74">
        <f>müük_maakondades!I71</f>
        <v>443518.64099999995</v>
      </c>
      <c r="E783" s="115">
        <f t="shared" si="3"/>
        <v>0.13747802560477229</v>
      </c>
      <c r="F783" s="1">
        <f>(D782+D783)/(D242+D243)-1</f>
        <v>1.7230713053626223E-2</v>
      </c>
    </row>
    <row r="784" spans="1:6" x14ac:dyDescent="0.35">
      <c r="A784" s="113">
        <v>44013</v>
      </c>
      <c r="B784" t="s">
        <v>42</v>
      </c>
      <c r="C784" t="s">
        <v>30</v>
      </c>
      <c r="D784" s="74">
        <f>müük_maakondades!I72</f>
        <v>2493899.2429999998</v>
      </c>
      <c r="E784" s="115">
        <f t="shared" si="3"/>
        <v>7.5678638090622252E-2</v>
      </c>
    </row>
    <row r="785" spans="1:6" x14ac:dyDescent="0.35">
      <c r="A785" s="113">
        <v>44013</v>
      </c>
      <c r="B785" t="s">
        <v>40</v>
      </c>
      <c r="C785" t="s">
        <v>31</v>
      </c>
      <c r="D785" s="74">
        <f>müük_maakondades!J70</f>
        <v>680561.7350000001</v>
      </c>
      <c r="E785" s="115">
        <f t="shared" si="3"/>
        <v>-8.4236115449736637E-2</v>
      </c>
    </row>
    <row r="786" spans="1:6" x14ac:dyDescent="0.35">
      <c r="A786" s="113">
        <v>44013</v>
      </c>
      <c r="B786" t="s">
        <v>41</v>
      </c>
      <c r="C786" t="s">
        <v>31</v>
      </c>
      <c r="D786" s="74">
        <f>müük_maakondades!J71</f>
        <v>704094.34000000008</v>
      </c>
      <c r="E786" s="115">
        <f t="shared" si="3"/>
        <v>0.20657966667801686</v>
      </c>
      <c r="F786" s="1">
        <f>(D785+D786)/(D245+D246)-1</f>
        <v>4.3677652158964131E-2</v>
      </c>
    </row>
    <row r="787" spans="1:6" x14ac:dyDescent="0.35">
      <c r="A787" s="113">
        <v>44013</v>
      </c>
      <c r="B787" t="s">
        <v>42</v>
      </c>
      <c r="C787" t="s">
        <v>31</v>
      </c>
      <c r="D787" s="74">
        <f>müük_maakondades!J72</f>
        <v>3351863.9060000004</v>
      </c>
      <c r="E787" s="115">
        <f t="shared" si="3"/>
        <v>8.4678694576315161E-2</v>
      </c>
    </row>
    <row r="788" spans="1:6" x14ac:dyDescent="0.35">
      <c r="A788" s="113">
        <v>44013</v>
      </c>
      <c r="B788" t="s">
        <v>40</v>
      </c>
      <c r="C788" t="s">
        <v>32</v>
      </c>
      <c r="D788" s="74">
        <f>müük_maakondades!K70</f>
        <v>244055.40499999997</v>
      </c>
      <c r="E788" s="115">
        <f t="shared" si="3"/>
        <v>-0.26933004362995505</v>
      </c>
    </row>
    <row r="789" spans="1:6" x14ac:dyDescent="0.35">
      <c r="A789" s="113">
        <v>44013</v>
      </c>
      <c r="B789" t="s">
        <v>41</v>
      </c>
      <c r="C789" t="s">
        <v>32</v>
      </c>
      <c r="D789" s="74">
        <f>müük_maakondades!K71</f>
        <v>332513.11</v>
      </c>
      <c r="E789" s="115">
        <f t="shared" si="3"/>
        <v>0.23606346000706147</v>
      </c>
      <c r="F789" s="1">
        <f>(D788+D789)/(D248+D249)-1</f>
        <v>-4.3874011200883078E-2</v>
      </c>
    </row>
    <row r="790" spans="1:6" x14ac:dyDescent="0.35">
      <c r="A790" s="113">
        <v>44013</v>
      </c>
      <c r="B790" t="s">
        <v>42</v>
      </c>
      <c r="C790" t="s">
        <v>32</v>
      </c>
      <c r="D790" s="74">
        <f>müük_maakondades!K72</f>
        <v>864020.81900000013</v>
      </c>
      <c r="E790" s="115">
        <f t="shared" si="3"/>
        <v>-9.4435144188987907E-3</v>
      </c>
    </row>
    <row r="791" spans="1:6" x14ac:dyDescent="0.35">
      <c r="A791" s="113">
        <v>44013</v>
      </c>
      <c r="B791" t="s">
        <v>40</v>
      </c>
      <c r="C791" t="s">
        <v>33</v>
      </c>
      <c r="D791" s="74">
        <f>müük_maakondades!L70</f>
        <v>1158791.4040000001</v>
      </c>
      <c r="E791" s="115">
        <f t="shared" si="3"/>
        <v>-8.3507022616261084E-2</v>
      </c>
    </row>
    <row r="792" spans="1:6" x14ac:dyDescent="0.35">
      <c r="A792" s="113">
        <v>44013</v>
      </c>
      <c r="B792" t="s">
        <v>41</v>
      </c>
      <c r="C792" t="s">
        <v>33</v>
      </c>
      <c r="D792" s="74">
        <f>müük_maakondades!L71</f>
        <v>1175253.2710000002</v>
      </c>
      <c r="E792" s="115">
        <f t="shared" si="3"/>
        <v>8.8253467819635834E-2</v>
      </c>
      <c r="F792" s="1">
        <f>(D791+D792)/(D251+D252)-1</f>
        <v>-4.3831066788455608E-3</v>
      </c>
    </row>
    <row r="793" spans="1:6" x14ac:dyDescent="0.35">
      <c r="A793" s="113">
        <v>44013</v>
      </c>
      <c r="B793" t="s">
        <v>42</v>
      </c>
      <c r="C793" t="s">
        <v>33</v>
      </c>
      <c r="D793" s="74">
        <f>müük_maakondades!L72</f>
        <v>5622640.8810000001</v>
      </c>
      <c r="E793" s="115">
        <f t="shared" si="3"/>
        <v>0.24320614945175456</v>
      </c>
    </row>
    <row r="794" spans="1:6" x14ac:dyDescent="0.35">
      <c r="A794" s="113">
        <v>44013</v>
      </c>
      <c r="B794" t="s">
        <v>40</v>
      </c>
      <c r="C794" t="s">
        <v>34</v>
      </c>
      <c r="D794" s="74">
        <f>müük_maakondades!M70</f>
        <v>228090.19399999999</v>
      </c>
      <c r="E794" s="115">
        <f t="shared" si="3"/>
        <v>5.3496671597206058E-2</v>
      </c>
    </row>
    <row r="795" spans="1:6" x14ac:dyDescent="0.35">
      <c r="A795" s="113">
        <v>44013</v>
      </c>
      <c r="B795" t="s">
        <v>41</v>
      </c>
      <c r="C795" t="s">
        <v>34</v>
      </c>
      <c r="D795" s="74">
        <f>müük_maakondades!M71</f>
        <v>270507.36200000002</v>
      </c>
      <c r="E795" s="115">
        <f t="shared" si="3"/>
        <v>0.1950022874504409</v>
      </c>
      <c r="F795" s="1">
        <f>(D794+D795)/(D254+D255)-1</f>
        <v>0.12582434918013008</v>
      </c>
    </row>
    <row r="796" spans="1:6" x14ac:dyDescent="0.35">
      <c r="A796" s="113">
        <v>44013</v>
      </c>
      <c r="B796" t="s">
        <v>42</v>
      </c>
      <c r="C796" t="s">
        <v>34</v>
      </c>
      <c r="D796" s="74">
        <f>müük_maakondades!M72</f>
        <v>1118090.054</v>
      </c>
      <c r="E796" s="115">
        <f t="shared" si="3"/>
        <v>4.7918929398783838E-2</v>
      </c>
    </row>
    <row r="797" spans="1:6" x14ac:dyDescent="0.35">
      <c r="A797" s="113">
        <v>44013</v>
      </c>
      <c r="B797" t="s">
        <v>40</v>
      </c>
      <c r="C797" t="s">
        <v>35</v>
      </c>
      <c r="D797" s="74">
        <f>müük_maakondades!N70</f>
        <v>339867.20699999999</v>
      </c>
      <c r="E797" s="115">
        <f t="shared" si="3"/>
        <v>-0.28573939998254005</v>
      </c>
    </row>
    <row r="798" spans="1:6" x14ac:dyDescent="0.35">
      <c r="A798" s="113">
        <v>44013</v>
      </c>
      <c r="B798" t="s">
        <v>41</v>
      </c>
      <c r="C798" t="s">
        <v>35</v>
      </c>
      <c r="D798" s="74">
        <f>müük_maakondades!N71</f>
        <v>538465.70299999998</v>
      </c>
      <c r="E798" s="115">
        <f t="shared" si="3"/>
        <v>0.24963536172088507</v>
      </c>
      <c r="F798" s="1">
        <f>(D797+D798)/(D257+D258)-1</f>
        <v>-3.1317149329764704E-2</v>
      </c>
    </row>
    <row r="799" spans="1:6" x14ac:dyDescent="0.35">
      <c r="A799" s="113">
        <v>44013</v>
      </c>
      <c r="B799" t="s">
        <v>42</v>
      </c>
      <c r="C799" t="s">
        <v>35</v>
      </c>
      <c r="D799" s="74">
        <f>müük_maakondades!N72</f>
        <v>2218565.085</v>
      </c>
      <c r="E799" s="115">
        <f t="shared" ref="E799:E855" si="4">D799/D259-1</f>
        <v>7.3606886278881012E-2</v>
      </c>
    </row>
    <row r="800" spans="1:6" x14ac:dyDescent="0.35">
      <c r="A800" s="113">
        <v>44013</v>
      </c>
      <c r="B800" t="s">
        <v>40</v>
      </c>
      <c r="C800" t="s">
        <v>36</v>
      </c>
      <c r="D800" s="74">
        <f>müük_maakondades!O70</f>
        <v>480402.03</v>
      </c>
      <c r="E800" s="115">
        <f t="shared" si="4"/>
        <v>-5.2262398314438796E-2</v>
      </c>
    </row>
    <row r="801" spans="1:6" x14ac:dyDescent="0.35">
      <c r="A801" s="113">
        <v>44013</v>
      </c>
      <c r="B801" t="s">
        <v>41</v>
      </c>
      <c r="C801" t="s">
        <v>36</v>
      </c>
      <c r="D801" s="74">
        <f>müük_maakondades!O71</f>
        <v>472013.91999999993</v>
      </c>
      <c r="E801" s="115">
        <f t="shared" si="4"/>
        <v>6.8910916636588659E-3</v>
      </c>
      <c r="F801" s="1">
        <f>(D800+D801)/(D260+D261)-1</f>
        <v>-2.3840923008751069E-2</v>
      </c>
    </row>
    <row r="802" spans="1:6" x14ac:dyDescent="0.35">
      <c r="A802" s="113">
        <v>44013</v>
      </c>
      <c r="B802" t="s">
        <v>42</v>
      </c>
      <c r="C802" t="s">
        <v>36</v>
      </c>
      <c r="D802" s="74">
        <f>müük_maakondades!O72</f>
        <v>1458195.14</v>
      </c>
      <c r="E802" s="115">
        <f t="shared" si="4"/>
        <v>1.6544664008755205E-3</v>
      </c>
    </row>
    <row r="803" spans="1:6" x14ac:dyDescent="0.35">
      <c r="A803" s="113">
        <v>44013</v>
      </c>
      <c r="B803" t="s">
        <v>40</v>
      </c>
      <c r="C803" t="s">
        <v>37</v>
      </c>
      <c r="D803" s="74">
        <f>müük_maakondades!P70</f>
        <v>193541.15700000001</v>
      </c>
      <c r="E803" s="115">
        <f t="shared" si="4"/>
        <v>4.10988836844417E-2</v>
      </c>
    </row>
    <row r="804" spans="1:6" x14ac:dyDescent="0.35">
      <c r="A804" s="113">
        <v>44013</v>
      </c>
      <c r="B804" t="s">
        <v>41</v>
      </c>
      <c r="C804" t="s">
        <v>37</v>
      </c>
      <c r="D804" s="74">
        <f>müük_maakondades!P71</f>
        <v>272546.77599999995</v>
      </c>
      <c r="E804" s="115">
        <f t="shared" si="4"/>
        <v>0.14015560934121218</v>
      </c>
      <c r="F804" s="1">
        <f>(D803+D804)/(D263+D264)-1</f>
        <v>9.6821160079956892E-2</v>
      </c>
    </row>
    <row r="805" spans="1:6" x14ac:dyDescent="0.35">
      <c r="A805" s="113">
        <v>44013</v>
      </c>
      <c r="B805" t="s">
        <v>42</v>
      </c>
      <c r="C805" t="s">
        <v>37</v>
      </c>
      <c r="D805" s="74">
        <f>müük_maakondades!P72</f>
        <v>1579588.213</v>
      </c>
      <c r="E805" s="115">
        <f t="shared" si="4"/>
        <v>0.83450426664209831</v>
      </c>
    </row>
    <row r="806" spans="1:6" x14ac:dyDescent="0.35">
      <c r="A806" s="113">
        <v>44013</v>
      </c>
      <c r="B806" t="s">
        <v>40</v>
      </c>
      <c r="C806" t="s">
        <v>38</v>
      </c>
      <c r="D806" s="74">
        <f>müük_maakondades!Q70</f>
        <v>512482.03099999996</v>
      </c>
      <c r="E806" s="115">
        <f t="shared" si="4"/>
        <v>-6.4732454007450091E-2</v>
      </c>
    </row>
    <row r="807" spans="1:6" x14ac:dyDescent="0.35">
      <c r="A807" s="113">
        <v>44013</v>
      </c>
      <c r="B807" t="s">
        <v>41</v>
      </c>
      <c r="C807" t="s">
        <v>38</v>
      </c>
      <c r="D807" s="74">
        <f>müük_maakondades!Q71</f>
        <v>557417.93499999994</v>
      </c>
      <c r="E807" s="115">
        <f t="shared" si="4"/>
        <v>9.2018557214063934E-2</v>
      </c>
      <c r="F807" s="1">
        <f>(D806+D807)/(D266+D267)-1</f>
        <v>1.0865769001962233E-2</v>
      </c>
    </row>
    <row r="808" spans="1:6" x14ac:dyDescent="0.35">
      <c r="A808" s="113">
        <v>44013</v>
      </c>
      <c r="B808" t="s">
        <v>42</v>
      </c>
      <c r="C808" t="s">
        <v>38</v>
      </c>
      <c r="D808" s="74">
        <f>müük_maakondades!Q72</f>
        <v>2506219.2790000001</v>
      </c>
      <c r="E808" s="115">
        <f t="shared" si="4"/>
        <v>0.19032814432874701</v>
      </c>
    </row>
    <row r="809" spans="1:6" x14ac:dyDescent="0.35">
      <c r="A809" s="113">
        <v>44013</v>
      </c>
      <c r="B809" t="s">
        <v>40</v>
      </c>
      <c r="C809" t="s">
        <v>39</v>
      </c>
      <c r="D809" s="74">
        <f>müük_maakondades!R70</f>
        <v>333232.484</v>
      </c>
      <c r="E809" s="115">
        <f t="shared" si="4"/>
        <v>2.3939170481956928E-4</v>
      </c>
    </row>
    <row r="810" spans="1:6" x14ac:dyDescent="0.35">
      <c r="A810" s="113">
        <v>44013</v>
      </c>
      <c r="B810" t="s">
        <v>41</v>
      </c>
      <c r="C810" t="s">
        <v>39</v>
      </c>
      <c r="D810" s="74">
        <f>müük_maakondades!R71</f>
        <v>360475.07600000006</v>
      </c>
      <c r="E810" s="115">
        <f t="shared" si="4"/>
        <v>0.10250458649151661</v>
      </c>
      <c r="F810" s="1">
        <f>(D809+D810)/(D269+D270)-1</f>
        <v>5.089231025317531E-2</v>
      </c>
    </row>
    <row r="811" spans="1:6" x14ac:dyDescent="0.35">
      <c r="A811" s="113">
        <v>44013</v>
      </c>
      <c r="B811" t="s">
        <v>42</v>
      </c>
      <c r="C811" t="s">
        <v>39</v>
      </c>
      <c r="D811" s="74">
        <f>müük_maakondades!R72</f>
        <v>1659245.426</v>
      </c>
      <c r="E811" s="115">
        <f t="shared" si="4"/>
        <v>7.2880635578503883E-2</v>
      </c>
    </row>
    <row r="812" spans="1:6" x14ac:dyDescent="0.35">
      <c r="A812" s="113">
        <v>44044</v>
      </c>
      <c r="B812" t="s">
        <v>40</v>
      </c>
      <c r="C812" t="s">
        <v>47</v>
      </c>
      <c r="D812" s="74">
        <f>müük_maakondades!D74</f>
        <v>7408944.8399999999</v>
      </c>
      <c r="E812" s="115">
        <f t="shared" si="4"/>
        <v>-0.13546374203156863</v>
      </c>
    </row>
    <row r="813" spans="1:6" x14ac:dyDescent="0.35">
      <c r="A813" s="113">
        <v>44044</v>
      </c>
      <c r="B813" t="s">
        <v>41</v>
      </c>
      <c r="C813" t="s">
        <v>47</v>
      </c>
      <c r="D813" s="74">
        <f>müük_maakondades!D75</f>
        <v>5692502.4859999996</v>
      </c>
      <c r="E813" s="115">
        <f t="shared" si="4"/>
        <v>0.21979263572819052</v>
      </c>
      <c r="F813" s="1">
        <f>(D812+D813)/(D272+D273)-1</f>
        <v>-1.0212581294480216E-2</v>
      </c>
    </row>
    <row r="814" spans="1:6" x14ac:dyDescent="0.35">
      <c r="A814" s="113">
        <v>44044</v>
      </c>
      <c r="B814" t="s">
        <v>42</v>
      </c>
      <c r="C814" t="s">
        <v>47</v>
      </c>
      <c r="D814" s="74">
        <f>müük_maakondades!D76</f>
        <v>22405096.629999999</v>
      </c>
      <c r="E814" s="115">
        <f t="shared" si="4"/>
        <v>7.3389611673689181E-2</v>
      </c>
    </row>
    <row r="815" spans="1:6" x14ac:dyDescent="0.35">
      <c r="A815" s="113">
        <v>44044</v>
      </c>
      <c r="B815" t="s">
        <v>40</v>
      </c>
      <c r="C815" t="s">
        <v>26</v>
      </c>
      <c r="D815" s="74">
        <f>müük_maakondades!E74</f>
        <v>989279.64099999995</v>
      </c>
      <c r="E815" s="115">
        <f t="shared" si="4"/>
        <v>0.1867480769649017</v>
      </c>
    </row>
    <row r="816" spans="1:6" x14ac:dyDescent="0.35">
      <c r="A816" s="113">
        <v>44044</v>
      </c>
      <c r="B816" t="s">
        <v>41</v>
      </c>
      <c r="C816" t="s">
        <v>26</v>
      </c>
      <c r="D816" s="74">
        <f>müük_maakondades!E75</f>
        <v>588869.86</v>
      </c>
      <c r="E816" s="115">
        <f t="shared" si="4"/>
        <v>0.27630729903080642</v>
      </c>
      <c r="F816" s="1">
        <f>(D815+D816)/(D275+D276)-1</f>
        <v>0.21865666687570307</v>
      </c>
    </row>
    <row r="817" spans="1:6" x14ac:dyDescent="0.35">
      <c r="A817" s="113">
        <v>44044</v>
      </c>
      <c r="B817" t="s">
        <v>42</v>
      </c>
      <c r="C817" t="s">
        <v>26</v>
      </c>
      <c r="D817" s="74">
        <f>müük_maakondades!E76</f>
        <v>3175722.7949999999</v>
      </c>
      <c r="E817" s="115">
        <f t="shared" si="4"/>
        <v>0.26878071535873871</v>
      </c>
    </row>
    <row r="818" spans="1:6" x14ac:dyDescent="0.35">
      <c r="A818" s="113">
        <v>44044</v>
      </c>
      <c r="B818" t="s">
        <v>40</v>
      </c>
      <c r="C818" t="s">
        <v>27</v>
      </c>
      <c r="D818" s="74">
        <f>müük_maakondades!F74</f>
        <v>357437.12</v>
      </c>
      <c r="E818" s="115">
        <f t="shared" si="4"/>
        <v>-0.12602080084319722</v>
      </c>
    </row>
    <row r="819" spans="1:6" x14ac:dyDescent="0.35">
      <c r="A819" s="113">
        <v>44044</v>
      </c>
      <c r="B819" t="s">
        <v>41</v>
      </c>
      <c r="C819" t="s">
        <v>27</v>
      </c>
      <c r="D819" s="74">
        <f>müük_maakondades!F75</f>
        <v>450866.21</v>
      </c>
      <c r="E819" s="115">
        <f t="shared" si="4"/>
        <v>0.18813337110136086</v>
      </c>
      <c r="F819" s="1">
        <f>(D818+D819)/(D278+D279)-1</f>
        <v>2.5178771391149102E-2</v>
      </c>
    </row>
    <row r="820" spans="1:6" x14ac:dyDescent="0.35">
      <c r="A820" s="113">
        <v>44044</v>
      </c>
      <c r="B820" t="s">
        <v>42</v>
      </c>
      <c r="C820" t="s">
        <v>27</v>
      </c>
      <c r="D820" s="74">
        <f>müük_maakondades!F76</f>
        <v>2525031.66</v>
      </c>
      <c r="E820" s="115">
        <f t="shared" si="4"/>
        <v>6.6790366605792295E-2</v>
      </c>
    </row>
    <row r="821" spans="1:6" x14ac:dyDescent="0.35">
      <c r="A821" s="113">
        <v>44044</v>
      </c>
      <c r="B821" t="s">
        <v>40</v>
      </c>
      <c r="C821" t="s">
        <v>28</v>
      </c>
      <c r="D821" s="74">
        <f>müük_maakondades!G74</f>
        <v>1584302.834</v>
      </c>
      <c r="E821" s="115">
        <f t="shared" si="4"/>
        <v>-6.9406156254644302E-2</v>
      </c>
    </row>
    <row r="822" spans="1:6" x14ac:dyDescent="0.35">
      <c r="A822" s="113">
        <v>44044</v>
      </c>
      <c r="B822" t="s">
        <v>41</v>
      </c>
      <c r="C822" t="s">
        <v>28</v>
      </c>
      <c r="D822" s="74">
        <f>müük_maakondades!G75</f>
        <v>1706321.1980000001</v>
      </c>
      <c r="E822" s="115">
        <f t="shared" si="4"/>
        <v>0.18556859731204089</v>
      </c>
      <c r="F822" s="1">
        <f>(D821+D822)/(D281+D282)-1</f>
        <v>4.7399954913049269E-2</v>
      </c>
    </row>
    <row r="823" spans="1:6" x14ac:dyDescent="0.35">
      <c r="A823" s="113">
        <v>44044</v>
      </c>
      <c r="B823" t="s">
        <v>42</v>
      </c>
      <c r="C823" t="s">
        <v>28</v>
      </c>
      <c r="D823" s="74">
        <f>müük_maakondades!G76</f>
        <v>7276473.1359999999</v>
      </c>
      <c r="E823" s="115">
        <f t="shared" si="4"/>
        <v>0.13967309879247902</v>
      </c>
    </row>
    <row r="824" spans="1:6" x14ac:dyDescent="0.35">
      <c r="A824" s="113">
        <v>44044</v>
      </c>
      <c r="B824" t="s">
        <v>40</v>
      </c>
      <c r="C824" t="s">
        <v>29</v>
      </c>
      <c r="D824" s="74">
        <f>müük_maakondades!H74</f>
        <v>81554.789999999994</v>
      </c>
      <c r="E824" s="115">
        <f t="shared" si="4"/>
        <v>-0.15987742244723069</v>
      </c>
    </row>
    <row r="825" spans="1:6" x14ac:dyDescent="0.35">
      <c r="A825" s="113">
        <v>44044</v>
      </c>
      <c r="B825" t="s">
        <v>41</v>
      </c>
      <c r="C825" t="s">
        <v>29</v>
      </c>
      <c r="D825" s="74">
        <f>müük_maakondades!H75</f>
        <v>180708.05</v>
      </c>
      <c r="E825" s="115">
        <f t="shared" si="4"/>
        <v>0.33483842526515706</v>
      </c>
      <c r="F825" s="1">
        <f>(D824+D825)/(D284+D285)-1</f>
        <v>0.12823985260854132</v>
      </c>
    </row>
    <row r="826" spans="1:6" x14ac:dyDescent="0.35">
      <c r="A826" s="113">
        <v>44044</v>
      </c>
      <c r="B826" t="s">
        <v>42</v>
      </c>
      <c r="C826" t="s">
        <v>29</v>
      </c>
      <c r="D826" s="74">
        <f>müük_maakondades!H76</f>
        <v>431240.54399999999</v>
      </c>
      <c r="E826" s="115">
        <f t="shared" si="4"/>
        <v>-1.931338014716566E-2</v>
      </c>
    </row>
    <row r="827" spans="1:6" x14ac:dyDescent="0.35">
      <c r="A827" s="113">
        <v>44044</v>
      </c>
      <c r="B827" t="s">
        <v>40</v>
      </c>
      <c r="C827" t="s">
        <v>30</v>
      </c>
      <c r="D827" s="74">
        <f>müük_maakondades!I74</f>
        <v>378834.01</v>
      </c>
      <c r="E827" s="115">
        <f t="shared" si="4"/>
        <v>-9.2935543220937555E-2</v>
      </c>
    </row>
    <row r="828" spans="1:6" x14ac:dyDescent="0.35">
      <c r="A828" s="113">
        <v>44044</v>
      </c>
      <c r="B828" t="s">
        <v>41</v>
      </c>
      <c r="C828" t="s">
        <v>30</v>
      </c>
      <c r="D828" s="74">
        <f>müük_maakondades!I75</f>
        <v>465473.68</v>
      </c>
      <c r="E828" s="115">
        <f t="shared" si="4"/>
        <v>0.21569405338423575</v>
      </c>
      <c r="F828" s="1">
        <f>(D827+D828)/(D287+D288)-1</f>
        <v>5.4678531590063528E-2</v>
      </c>
    </row>
    <row r="829" spans="1:6" x14ac:dyDescent="0.35">
      <c r="A829" s="113">
        <v>44044</v>
      </c>
      <c r="B829" t="s">
        <v>42</v>
      </c>
      <c r="C829" t="s">
        <v>30</v>
      </c>
      <c r="D829" s="74">
        <f>müük_maakondades!I76</f>
        <v>2697795.53</v>
      </c>
      <c r="E829" s="115">
        <f t="shared" si="4"/>
        <v>0.11695657702595708</v>
      </c>
    </row>
    <row r="830" spans="1:6" x14ac:dyDescent="0.35">
      <c r="A830" s="113">
        <v>44044</v>
      </c>
      <c r="B830" t="s">
        <v>40</v>
      </c>
      <c r="C830" t="s">
        <v>31</v>
      </c>
      <c r="D830" s="74">
        <f>müük_maakondades!J74</f>
        <v>642354.071</v>
      </c>
      <c r="E830" s="115">
        <f t="shared" si="4"/>
        <v>-0.12414537084889843</v>
      </c>
    </row>
    <row r="831" spans="1:6" x14ac:dyDescent="0.35">
      <c r="A831" s="113">
        <v>44044</v>
      </c>
      <c r="B831" t="s">
        <v>41</v>
      </c>
      <c r="C831" t="s">
        <v>31</v>
      </c>
      <c r="D831" s="74">
        <f>müük_maakondades!J75</f>
        <v>713972.11</v>
      </c>
      <c r="E831" s="115">
        <f t="shared" si="4"/>
        <v>0.21834744916797</v>
      </c>
      <c r="F831" s="1">
        <f>(D830+D831)/(D290+D291)-1</f>
        <v>2.797195484704984E-2</v>
      </c>
    </row>
    <row r="832" spans="1:6" x14ac:dyDescent="0.35">
      <c r="A832" s="113">
        <v>44044</v>
      </c>
      <c r="B832" t="s">
        <v>42</v>
      </c>
      <c r="C832" t="s">
        <v>31</v>
      </c>
      <c r="D832" s="74">
        <f>müük_maakondades!J76</f>
        <v>3561745.87</v>
      </c>
      <c r="E832" s="115">
        <f t="shared" si="4"/>
        <v>3.0828989944903018E-2</v>
      </c>
    </row>
    <row r="833" spans="1:6" x14ac:dyDescent="0.35">
      <c r="A833" s="113">
        <v>44044</v>
      </c>
      <c r="B833" t="s">
        <v>40</v>
      </c>
      <c r="C833" t="s">
        <v>32</v>
      </c>
      <c r="D833" s="74">
        <f>müük_maakondades!K74</f>
        <v>233267.09</v>
      </c>
      <c r="E833" s="115">
        <f t="shared" si="4"/>
        <v>-0.25940762792672889</v>
      </c>
    </row>
    <row r="834" spans="1:6" x14ac:dyDescent="0.35">
      <c r="A834" s="113">
        <v>44044</v>
      </c>
      <c r="B834" t="s">
        <v>41</v>
      </c>
      <c r="C834" t="s">
        <v>32</v>
      </c>
      <c r="D834" s="74">
        <f>müük_maakondades!K75</f>
        <v>347083.97</v>
      </c>
      <c r="E834" s="115">
        <f t="shared" si="4"/>
        <v>0.48180645287992196</v>
      </c>
      <c r="F834" s="1">
        <f>(D833+D834)/(D293+D294)-1</f>
        <v>5.6713174464364746E-2</v>
      </c>
    </row>
    <row r="835" spans="1:6" x14ac:dyDescent="0.35">
      <c r="A835" s="113">
        <v>44044</v>
      </c>
      <c r="B835" t="s">
        <v>42</v>
      </c>
      <c r="C835" t="s">
        <v>32</v>
      </c>
      <c r="D835" s="74">
        <f>müük_maakondades!K76</f>
        <v>846579.94</v>
      </c>
      <c r="E835" s="115">
        <f t="shared" si="4"/>
        <v>-2.7063510827773918E-3</v>
      </c>
    </row>
    <row r="836" spans="1:6" x14ac:dyDescent="0.35">
      <c r="A836" s="113">
        <v>44044</v>
      </c>
      <c r="B836" t="s">
        <v>40</v>
      </c>
      <c r="C836" t="s">
        <v>33</v>
      </c>
      <c r="D836" s="74">
        <f>müük_maakondades!L74</f>
        <v>1092025.3</v>
      </c>
      <c r="E836" s="115">
        <f t="shared" si="4"/>
        <v>-3.4260615042878362E-2</v>
      </c>
    </row>
    <row r="837" spans="1:6" x14ac:dyDescent="0.35">
      <c r="A837" s="113">
        <v>44044</v>
      </c>
      <c r="B837" t="s">
        <v>41</v>
      </c>
      <c r="C837" t="s">
        <v>33</v>
      </c>
      <c r="D837" s="74">
        <f>müük_maakondades!L75</f>
        <v>1214509.2379999999</v>
      </c>
      <c r="E837" s="115">
        <f t="shared" si="4"/>
        <v>0.17842322040211234</v>
      </c>
      <c r="F837" s="1">
        <f>(D836+D837)/(D296+D297)-1</f>
        <v>6.7154155495972256E-2</v>
      </c>
    </row>
    <row r="838" spans="1:6" x14ac:dyDescent="0.35">
      <c r="A838" s="113">
        <v>44044</v>
      </c>
      <c r="B838" t="s">
        <v>42</v>
      </c>
      <c r="C838" t="s">
        <v>33</v>
      </c>
      <c r="D838" s="74">
        <f>müük_maakondades!L76</f>
        <v>5589175.9500000002</v>
      </c>
      <c r="E838" s="115">
        <f t="shared" si="4"/>
        <v>0.29690792542005751</v>
      </c>
    </row>
    <row r="839" spans="1:6" x14ac:dyDescent="0.35">
      <c r="A839" s="113">
        <v>44044</v>
      </c>
      <c r="B839" t="s">
        <v>40</v>
      </c>
      <c r="C839" t="s">
        <v>34</v>
      </c>
      <c r="D839" s="74">
        <f>müük_maakondades!M74</f>
        <v>213753.95</v>
      </c>
      <c r="E839" s="115">
        <f t="shared" si="4"/>
        <v>-8.5669988341907644E-4</v>
      </c>
    </row>
    <row r="840" spans="1:6" ht="15.65" customHeight="1" x14ac:dyDescent="0.35">
      <c r="A840" s="113">
        <v>44044</v>
      </c>
      <c r="B840" t="s">
        <v>41</v>
      </c>
      <c r="C840" t="s">
        <v>34</v>
      </c>
      <c r="D840" s="74">
        <f>müük_maakondades!M75</f>
        <v>272964.59999999998</v>
      </c>
      <c r="E840" s="115">
        <f t="shared" si="4"/>
        <v>0.15325575267238301</v>
      </c>
      <c r="F840" s="1">
        <f>(D839+D840)/(D299+D300)-1</f>
        <v>8.0090267872149568E-2</v>
      </c>
    </row>
    <row r="841" spans="1:6" ht="15.65" customHeight="1" x14ac:dyDescent="0.35">
      <c r="A841" s="113">
        <v>44044</v>
      </c>
      <c r="B841" t="s">
        <v>42</v>
      </c>
      <c r="C841" t="s">
        <v>34</v>
      </c>
      <c r="D841" s="74">
        <f>müük_maakondades!M76</f>
        <v>1201049</v>
      </c>
      <c r="E841" s="115">
        <f t="shared" si="4"/>
        <v>9.4961717789006084E-2</v>
      </c>
    </row>
    <row r="842" spans="1:6" x14ac:dyDescent="0.35">
      <c r="A842" s="113">
        <v>44044</v>
      </c>
      <c r="B842" t="s">
        <v>40</v>
      </c>
      <c r="C842" t="s">
        <v>35</v>
      </c>
      <c r="D842" s="74">
        <f>müük_maakondades!N74</f>
        <v>322180.83</v>
      </c>
      <c r="E842" s="115">
        <f t="shared" si="4"/>
        <v>-0.2716498352456187</v>
      </c>
    </row>
    <row r="843" spans="1:6" x14ac:dyDescent="0.35">
      <c r="A843" s="113">
        <v>44044</v>
      </c>
      <c r="B843" t="s">
        <v>41</v>
      </c>
      <c r="C843" t="s">
        <v>35</v>
      </c>
      <c r="D843" s="74">
        <f>müük_maakondades!N75</f>
        <v>498519.78</v>
      </c>
      <c r="E843" s="115">
        <f t="shared" si="4"/>
        <v>0.15985191709982005</v>
      </c>
      <c r="F843" s="1">
        <f>(D842+D843)/(D302+D303)-1</f>
        <v>-5.8998589037826621E-2</v>
      </c>
    </row>
    <row r="844" spans="1:6" x14ac:dyDescent="0.35">
      <c r="A844" s="113">
        <v>44044</v>
      </c>
      <c r="B844" t="s">
        <v>42</v>
      </c>
      <c r="C844" t="s">
        <v>35</v>
      </c>
      <c r="D844" s="74">
        <f>müük_maakondades!N76</f>
        <v>2263493.7859999998</v>
      </c>
      <c r="E844" s="115">
        <f t="shared" si="4"/>
        <v>8.3897827770369915E-2</v>
      </c>
    </row>
    <row r="845" spans="1:6" x14ac:dyDescent="0.35">
      <c r="A845" s="113">
        <v>44044</v>
      </c>
      <c r="B845" t="s">
        <v>40</v>
      </c>
      <c r="C845" t="s">
        <v>36</v>
      </c>
      <c r="D845" s="74">
        <f>müük_maakondades!O74</f>
        <v>421624.05</v>
      </c>
      <c r="E845" s="115">
        <f t="shared" si="4"/>
        <v>-7.7595802215179588E-2</v>
      </c>
    </row>
    <row r="846" spans="1:6" x14ac:dyDescent="0.35">
      <c r="A846" s="113">
        <v>44044</v>
      </c>
      <c r="B846" t="s">
        <v>41</v>
      </c>
      <c r="C846" t="s">
        <v>36</v>
      </c>
      <c r="D846" s="74">
        <f>müük_maakondades!O75</f>
        <v>451914.08</v>
      </c>
      <c r="E846" s="115">
        <f t="shared" si="4"/>
        <v>4.7892748469565483E-2</v>
      </c>
      <c r="F846" s="1">
        <f>(D845+D846)/(D305+D306)-1</f>
        <v>-1.6676085414169539E-2</v>
      </c>
    </row>
    <row r="847" spans="1:6" x14ac:dyDescent="0.35">
      <c r="A847" s="113">
        <v>44044</v>
      </c>
      <c r="B847" t="s">
        <v>42</v>
      </c>
      <c r="C847" t="s">
        <v>36</v>
      </c>
      <c r="D847" s="74">
        <f>müük_maakondades!O76</f>
        <v>1402126.63</v>
      </c>
      <c r="E847" s="115">
        <f t="shared" si="4"/>
        <v>3.837932927212595E-2</v>
      </c>
    </row>
    <row r="848" spans="1:6" x14ac:dyDescent="0.35">
      <c r="A848" s="113">
        <v>44044</v>
      </c>
      <c r="B848" t="s">
        <v>40</v>
      </c>
      <c r="C848" t="s">
        <v>37</v>
      </c>
      <c r="D848" s="74">
        <f>müük_maakondades!P74</f>
        <v>179058.28</v>
      </c>
      <c r="E848" s="115">
        <f t="shared" si="4"/>
        <v>6.5952849617706422E-2</v>
      </c>
    </row>
    <row r="849" spans="1:28" x14ac:dyDescent="0.35">
      <c r="A849" s="113">
        <v>44044</v>
      </c>
      <c r="B849" t="s">
        <v>41</v>
      </c>
      <c r="C849" t="s">
        <v>37</v>
      </c>
      <c r="D849" s="74">
        <f>müük_maakondades!P75</f>
        <v>281952.94099999999</v>
      </c>
      <c r="E849" s="115">
        <f t="shared" si="4"/>
        <v>0.30215632899104095</v>
      </c>
      <c r="F849" s="1">
        <f>(D848+D849)/(D308+D309)-1</f>
        <v>0.19896620160133782</v>
      </c>
    </row>
    <row r="850" spans="1:28" x14ac:dyDescent="0.35">
      <c r="A850" s="113">
        <v>44044</v>
      </c>
      <c r="B850" t="s">
        <v>42</v>
      </c>
      <c r="C850" t="s">
        <v>37</v>
      </c>
      <c r="D850" s="74">
        <f>müük_maakondades!P76</f>
        <v>1858124.321</v>
      </c>
      <c r="E850" s="115">
        <f t="shared" si="4"/>
        <v>1.1753709842300366</v>
      </c>
    </row>
    <row r="851" spans="1:28" x14ac:dyDescent="0.35">
      <c r="A851" s="113">
        <v>44044</v>
      </c>
      <c r="B851" t="s">
        <v>40</v>
      </c>
      <c r="C851" t="s">
        <v>38</v>
      </c>
      <c r="D851" s="74">
        <f>müük_maakondades!Q74</f>
        <v>491332.03</v>
      </c>
      <c r="E851" s="115">
        <f t="shared" si="4"/>
        <v>-7.4003360019760378E-2</v>
      </c>
    </row>
    <row r="852" spans="1:28" x14ac:dyDescent="0.35">
      <c r="A852" s="113">
        <v>44044</v>
      </c>
      <c r="B852" t="s">
        <v>41</v>
      </c>
      <c r="C852" t="s">
        <v>38</v>
      </c>
      <c r="D852" s="74">
        <f>müük_maakondades!Q75</f>
        <v>558663.06000000006</v>
      </c>
      <c r="E852" s="115">
        <f t="shared" si="4"/>
        <v>6.564365995185395E-2</v>
      </c>
      <c r="F852" s="1">
        <f>(D851+D852)/(D311+D312)-1</f>
        <v>-4.6000868296143249E-3</v>
      </c>
    </row>
    <row r="853" spans="1:28" x14ac:dyDescent="0.35">
      <c r="A853" s="113">
        <v>44044</v>
      </c>
      <c r="B853" t="s">
        <v>42</v>
      </c>
      <c r="C853" t="s">
        <v>38</v>
      </c>
      <c r="D853" s="74">
        <f>müük_maakondades!Q76</f>
        <v>2471938.7570000002</v>
      </c>
      <c r="E853" s="115">
        <f t="shared" si="4"/>
        <v>0.11308930578178122</v>
      </c>
    </row>
    <row r="854" spans="1:28" x14ac:dyDescent="0.35">
      <c r="A854" s="113">
        <v>44044</v>
      </c>
      <c r="B854" t="s">
        <v>40</v>
      </c>
      <c r="C854" t="s">
        <v>39</v>
      </c>
      <c r="D854" s="74">
        <f>müük_maakondades!R74</f>
        <v>315769.89199999999</v>
      </c>
      <c r="E854" s="115">
        <f t="shared" si="4"/>
        <v>-3.0990717736708695E-2</v>
      </c>
    </row>
    <row r="855" spans="1:28" x14ac:dyDescent="0.35">
      <c r="A855" s="113">
        <v>44044</v>
      </c>
      <c r="B855" t="s">
        <v>41</v>
      </c>
      <c r="C855" t="s">
        <v>39</v>
      </c>
      <c r="D855" s="74">
        <f>müük_maakondades!R75</f>
        <v>362870.60499999998</v>
      </c>
      <c r="E855" s="115">
        <f t="shared" si="4"/>
        <v>6.8334631395872591E-2</v>
      </c>
      <c r="F855" s="1">
        <f>(D854+D855)/(D314+D315)-1</f>
        <v>1.9701079529443666E-2</v>
      </c>
    </row>
    <row r="856" spans="1:28" x14ac:dyDescent="0.35">
      <c r="A856" s="113">
        <v>44044</v>
      </c>
      <c r="B856" t="s">
        <v>42</v>
      </c>
      <c r="C856" t="s">
        <v>39</v>
      </c>
      <c r="D856" s="74">
        <f>müük_maakondades!R76</f>
        <v>1734114.159</v>
      </c>
      <c r="E856" s="115">
        <f>D856/D316-1</f>
        <v>0.12106202799583388</v>
      </c>
      <c r="W856" s="74"/>
      <c r="X856" s="74"/>
      <c r="Y856" s="74"/>
      <c r="Z856" s="74"/>
      <c r="AA856" s="74"/>
      <c r="AB856" s="74"/>
    </row>
    <row r="857" spans="1:28" x14ac:dyDescent="0.35">
      <c r="A857" s="113">
        <v>44075</v>
      </c>
      <c r="B857" t="s">
        <v>40</v>
      </c>
      <c r="C857" t="s">
        <v>47</v>
      </c>
      <c r="D857" s="74">
        <f>müük_maakondades!D78</f>
        <v>6918047.0839999989</v>
      </c>
      <c r="E857" s="115">
        <f t="shared" ref="E857:E900" si="5">D857/D317-1</f>
        <v>-0.10698906200583136</v>
      </c>
      <c r="W857" s="74"/>
      <c r="X857" s="74"/>
      <c r="Y857" s="74"/>
      <c r="Z857" s="74"/>
      <c r="AA857" s="74"/>
      <c r="AB857" s="74"/>
    </row>
    <row r="858" spans="1:28" x14ac:dyDescent="0.35">
      <c r="A858" s="113">
        <v>44075</v>
      </c>
      <c r="B858" t="s">
        <v>41</v>
      </c>
      <c r="C858" t="s">
        <v>47</v>
      </c>
      <c r="D858" s="74">
        <f>müük_maakondades!D79</f>
        <v>5220119.8499999996</v>
      </c>
      <c r="E858" s="115">
        <f t="shared" si="5"/>
        <v>0.20668377476896205</v>
      </c>
      <c r="F858" s="1">
        <f>(D857+D858)/(D317+D318)-1</f>
        <v>5.4074708651388192E-3</v>
      </c>
      <c r="W858" s="74"/>
      <c r="X858" s="74"/>
      <c r="Y858" s="74"/>
      <c r="Z858" s="74"/>
      <c r="AA858" s="74"/>
      <c r="AB858" s="74"/>
    </row>
    <row r="859" spans="1:28" x14ac:dyDescent="0.35">
      <c r="A859" s="113">
        <v>44075</v>
      </c>
      <c r="B859" t="s">
        <v>42</v>
      </c>
      <c r="C859" t="s">
        <v>47</v>
      </c>
      <c r="D859" s="74">
        <f>müük_maakondades!D80</f>
        <v>22532462.375999995</v>
      </c>
      <c r="E859" s="115">
        <f t="shared" si="5"/>
        <v>0.11428266008184274</v>
      </c>
    </row>
    <row r="860" spans="1:28" x14ac:dyDescent="0.35">
      <c r="A860" s="113">
        <v>44075</v>
      </c>
      <c r="B860" t="s">
        <v>40</v>
      </c>
      <c r="C860" t="s">
        <v>26</v>
      </c>
      <c r="D860" s="74">
        <f>müük_maakondades!E78</f>
        <v>842436.90600000008</v>
      </c>
      <c r="E860" s="115">
        <f t="shared" si="5"/>
        <v>0.17806272296681613</v>
      </c>
    </row>
    <row r="861" spans="1:28" x14ac:dyDescent="0.35">
      <c r="A861" s="113">
        <v>44075</v>
      </c>
      <c r="B861" t="s">
        <v>41</v>
      </c>
      <c r="C861" t="s">
        <v>26</v>
      </c>
      <c r="D861" s="74">
        <f>müük_maakondades!E79</f>
        <v>517032.78999999992</v>
      </c>
      <c r="E861" s="115">
        <f t="shared" si="5"/>
        <v>0.27702124761904345</v>
      </c>
      <c r="F861" s="1">
        <f>(D860+D861)/(D320+D321)-1</f>
        <v>0.21383641859719926</v>
      </c>
    </row>
    <row r="862" spans="1:28" x14ac:dyDescent="0.35">
      <c r="A862" s="113">
        <v>44075</v>
      </c>
      <c r="B862" t="s">
        <v>42</v>
      </c>
      <c r="C862" t="s">
        <v>26</v>
      </c>
      <c r="D862" s="74">
        <f>müük_maakondades!E80</f>
        <v>3158699.22</v>
      </c>
      <c r="E862" s="115">
        <f t="shared" si="5"/>
        <v>0.34295054295890348</v>
      </c>
    </row>
    <row r="863" spans="1:28" x14ac:dyDescent="0.35">
      <c r="A863" s="113">
        <v>44075</v>
      </c>
      <c r="B863" t="s">
        <v>40</v>
      </c>
      <c r="C863" t="s">
        <v>27</v>
      </c>
      <c r="D863" s="74">
        <f>müük_maakondades!F78</f>
        <v>287767.01399999997</v>
      </c>
      <c r="E863" s="115">
        <f t="shared" si="5"/>
        <v>-0.10954249745333389</v>
      </c>
    </row>
    <row r="864" spans="1:28" x14ac:dyDescent="0.35">
      <c r="A864" s="113">
        <v>44075</v>
      </c>
      <c r="B864" t="s">
        <v>41</v>
      </c>
      <c r="C864" t="s">
        <v>27</v>
      </c>
      <c r="D864" s="74">
        <f>müük_maakondades!F79</f>
        <v>344856.55700000003</v>
      </c>
      <c r="E864" s="115">
        <f t="shared" si="5"/>
        <v>0.10460440715485619</v>
      </c>
      <c r="F864" s="1">
        <f>(D863+D864)/(D323+D324)-1</f>
        <v>-4.3174733333150028E-3</v>
      </c>
    </row>
    <row r="865" spans="1:6" x14ac:dyDescent="0.35">
      <c r="A865" s="113">
        <v>44075</v>
      </c>
      <c r="B865" t="s">
        <v>42</v>
      </c>
      <c r="C865" t="s">
        <v>27</v>
      </c>
      <c r="D865" s="74">
        <f>müük_maakondades!F80</f>
        <v>2495803.3600000003</v>
      </c>
      <c r="E865" s="115">
        <f t="shared" si="5"/>
        <v>0.1638053878092256</v>
      </c>
    </row>
    <row r="866" spans="1:6" x14ac:dyDescent="0.35">
      <c r="A866" s="113">
        <v>44075</v>
      </c>
      <c r="B866" t="s">
        <v>40</v>
      </c>
      <c r="C866" t="s">
        <v>28</v>
      </c>
      <c r="D866" s="74">
        <f>müük_maakondades!G78</f>
        <v>1393264.5660000003</v>
      </c>
      <c r="E866" s="115">
        <f t="shared" si="5"/>
        <v>-8.3984904676123073E-2</v>
      </c>
    </row>
    <row r="867" spans="1:6" x14ac:dyDescent="0.35">
      <c r="A867" s="113">
        <v>44075</v>
      </c>
      <c r="B867" t="s">
        <v>41</v>
      </c>
      <c r="C867" t="s">
        <v>28</v>
      </c>
      <c r="D867" s="74">
        <f>müük_maakondades!G79</f>
        <v>1641523.1909999996</v>
      </c>
      <c r="E867" s="115">
        <f t="shared" si="5"/>
        <v>0.29585451694636378</v>
      </c>
      <c r="F867" s="1">
        <f>(D866+D867)/(D326+D327)-1</f>
        <v>8.8613229354256307E-2</v>
      </c>
    </row>
    <row r="868" spans="1:6" x14ac:dyDescent="0.35">
      <c r="A868" s="113">
        <v>44075</v>
      </c>
      <c r="B868" t="s">
        <v>42</v>
      </c>
      <c r="C868" t="s">
        <v>28</v>
      </c>
      <c r="D868" s="74">
        <f>müük_maakondades!G80</f>
        <v>7375707.8589999983</v>
      </c>
      <c r="E868" s="115">
        <f t="shared" si="5"/>
        <v>0.1949688792002422</v>
      </c>
    </row>
    <row r="869" spans="1:6" x14ac:dyDescent="0.35">
      <c r="A869" s="113">
        <v>44075</v>
      </c>
      <c r="B869" t="s">
        <v>40</v>
      </c>
      <c r="C869" t="s">
        <v>29</v>
      </c>
      <c r="D869" s="74">
        <f>müük_maakondades!H78</f>
        <v>50445.56</v>
      </c>
      <c r="E869" s="115">
        <f t="shared" si="5"/>
        <v>-0.15380996002175973</v>
      </c>
    </row>
    <row r="870" spans="1:6" x14ac:dyDescent="0.35">
      <c r="A870" s="113">
        <v>44075</v>
      </c>
      <c r="B870" t="s">
        <v>41</v>
      </c>
      <c r="C870" t="s">
        <v>29</v>
      </c>
      <c r="D870" s="74">
        <f>müük_maakondades!H79</f>
        <v>116181.02200000001</v>
      </c>
      <c r="E870" s="115">
        <f t="shared" si="5"/>
        <v>0.27048454594574345</v>
      </c>
      <c r="F870" s="1">
        <f>(D869+D870)/(D329+D330)-1</f>
        <v>0.10304053007404401</v>
      </c>
    </row>
    <row r="871" spans="1:6" x14ac:dyDescent="0.35">
      <c r="A871" s="113">
        <v>44075</v>
      </c>
      <c r="B871" t="s">
        <v>42</v>
      </c>
      <c r="C871" t="s">
        <v>29</v>
      </c>
      <c r="D871" s="74">
        <f>müük_maakondades!H80</f>
        <v>386819.87999999995</v>
      </c>
      <c r="E871" s="115">
        <f t="shared" si="5"/>
        <v>0.10533738218067668</v>
      </c>
    </row>
    <row r="872" spans="1:6" x14ac:dyDescent="0.35">
      <c r="A872" s="113">
        <v>44075</v>
      </c>
      <c r="B872" t="s">
        <v>40</v>
      </c>
      <c r="C872" t="s">
        <v>30</v>
      </c>
      <c r="D872" s="74">
        <f>müük_maakondades!I78</f>
        <v>307720.19</v>
      </c>
      <c r="E872" s="115">
        <f t="shared" si="5"/>
        <v>-8.992078127880776E-2</v>
      </c>
    </row>
    <row r="873" spans="1:6" x14ac:dyDescent="0.35">
      <c r="A873" s="113">
        <v>44075</v>
      </c>
      <c r="B873" t="s">
        <v>41</v>
      </c>
      <c r="C873" t="s">
        <v>30</v>
      </c>
      <c r="D873" s="74">
        <f>müük_maakondades!I79</f>
        <v>378495.73999999993</v>
      </c>
      <c r="E873" s="115">
        <f t="shared" si="5"/>
        <v>0.16596480545681369</v>
      </c>
      <c r="F873" s="1">
        <f>(D872+D873)/(D332+D333)-1</f>
        <v>3.5414987695943312E-2</v>
      </c>
    </row>
    <row r="874" spans="1:6" x14ac:dyDescent="0.35">
      <c r="A874" s="113">
        <v>44075</v>
      </c>
      <c r="B874" t="s">
        <v>42</v>
      </c>
      <c r="C874" t="s">
        <v>30</v>
      </c>
      <c r="D874" s="74">
        <f>müük_maakondades!I80</f>
        <v>2727581.6699999995</v>
      </c>
      <c r="E874" s="115">
        <f t="shared" si="5"/>
        <v>0.170925027844536</v>
      </c>
    </row>
    <row r="875" spans="1:6" x14ac:dyDescent="0.35">
      <c r="A875" s="113">
        <v>44075</v>
      </c>
      <c r="B875" t="s">
        <v>40</v>
      </c>
      <c r="C875" t="s">
        <v>31</v>
      </c>
      <c r="D875" s="74">
        <f>müük_maakondades!J78</f>
        <v>524597.58299999998</v>
      </c>
      <c r="E875" s="115">
        <f t="shared" si="5"/>
        <v>-0.12678722851026525</v>
      </c>
    </row>
    <row r="876" spans="1:6" x14ac:dyDescent="0.35">
      <c r="A876" s="113">
        <v>44075</v>
      </c>
      <c r="B876" t="s">
        <v>41</v>
      </c>
      <c r="C876" t="s">
        <v>31</v>
      </c>
      <c r="D876" s="74">
        <f>müük_maakondades!J79</f>
        <v>601179.31999999995</v>
      </c>
      <c r="E876" s="115">
        <f t="shared" si="5"/>
        <v>0.19357282207110393</v>
      </c>
      <c r="F876" s="1">
        <f>(D875+D876)/(D335+D336)-1</f>
        <v>1.931213562442613E-2</v>
      </c>
    </row>
    <row r="877" spans="1:6" x14ac:dyDescent="0.35">
      <c r="A877" s="113">
        <v>44075</v>
      </c>
      <c r="B877" t="s">
        <v>42</v>
      </c>
      <c r="C877" t="s">
        <v>31</v>
      </c>
      <c r="D877" s="74">
        <f>müük_maakondades!J80</f>
        <v>3535296.3899999997</v>
      </c>
      <c r="E877" s="115">
        <f t="shared" si="5"/>
        <v>7.7732192833626756E-2</v>
      </c>
    </row>
    <row r="878" spans="1:6" x14ac:dyDescent="0.35">
      <c r="A878" s="113">
        <v>44075</v>
      </c>
      <c r="B878" t="s">
        <v>40</v>
      </c>
      <c r="C878" t="s">
        <v>32</v>
      </c>
      <c r="D878" s="74">
        <f>müük_maakondades!K78</f>
        <v>158784.29999999999</v>
      </c>
      <c r="E878" s="115">
        <f t="shared" si="5"/>
        <v>-0.311697756541371</v>
      </c>
    </row>
    <row r="879" spans="1:6" x14ac:dyDescent="0.35">
      <c r="A879" s="113">
        <v>44075</v>
      </c>
      <c r="B879" t="s">
        <v>41</v>
      </c>
      <c r="C879" t="s">
        <v>32</v>
      </c>
      <c r="D879" s="74">
        <f>müük_maakondades!K79</f>
        <v>251046.52499999997</v>
      </c>
      <c r="E879" s="115">
        <f t="shared" si="5"/>
        <v>0.35450365615838542</v>
      </c>
      <c r="F879" s="1">
        <f>(D878+D879)/(D338+D339)-1</f>
        <v>-1.4905216275858946E-2</v>
      </c>
    </row>
    <row r="880" spans="1:6" x14ac:dyDescent="0.35">
      <c r="A880" s="113">
        <v>44075</v>
      </c>
      <c r="B880" t="s">
        <v>42</v>
      </c>
      <c r="C880" t="s">
        <v>32</v>
      </c>
      <c r="D880" s="74">
        <f>müük_maakondades!K80</f>
        <v>773389.8</v>
      </c>
      <c r="E880" s="115">
        <f t="shared" si="5"/>
        <v>3.1837021394383491E-2</v>
      </c>
    </row>
    <row r="881" spans="1:6" x14ac:dyDescent="0.35">
      <c r="A881" s="113">
        <v>44075</v>
      </c>
      <c r="B881" t="s">
        <v>40</v>
      </c>
      <c r="C881" t="s">
        <v>33</v>
      </c>
      <c r="D881" s="74">
        <f>müük_maakondades!L78</f>
        <v>762497.43899999978</v>
      </c>
      <c r="E881" s="115">
        <f t="shared" si="5"/>
        <v>-0.11790531435432494</v>
      </c>
    </row>
    <row r="882" spans="1:6" x14ac:dyDescent="0.35">
      <c r="A882" s="113">
        <v>44075</v>
      </c>
      <c r="B882" t="s">
        <v>41</v>
      </c>
      <c r="C882" t="s">
        <v>33</v>
      </c>
      <c r="D882" s="74">
        <f>müük_maakondades!L79</f>
        <v>955906.33399999992</v>
      </c>
      <c r="E882" s="115">
        <f t="shared" si="5"/>
        <v>0.1378178804508543</v>
      </c>
      <c r="F882" s="1">
        <f>(D881+D882)/(D341+D342)-1</f>
        <v>8.1339067582959501E-3</v>
      </c>
    </row>
    <row r="883" spans="1:6" x14ac:dyDescent="0.35">
      <c r="A883" s="113">
        <v>44075</v>
      </c>
      <c r="B883" t="s">
        <v>42</v>
      </c>
      <c r="C883" t="s">
        <v>33</v>
      </c>
      <c r="D883" s="74">
        <f>müük_maakondades!L80</f>
        <v>5086325.7670000009</v>
      </c>
      <c r="E883" s="115">
        <f t="shared" si="5"/>
        <v>0.28013574725968282</v>
      </c>
    </row>
    <row r="884" spans="1:6" x14ac:dyDescent="0.35">
      <c r="A884" s="113">
        <v>44075</v>
      </c>
      <c r="B884" t="s">
        <v>40</v>
      </c>
      <c r="C884" t="s">
        <v>34</v>
      </c>
      <c r="D884" s="74">
        <f>müük_maakondades!M78</f>
        <v>166332.65000000002</v>
      </c>
      <c r="E884" s="115">
        <f t="shared" si="5"/>
        <v>-3.5380214666092979E-2</v>
      </c>
    </row>
    <row r="885" spans="1:6" x14ac:dyDescent="0.35">
      <c r="A885" s="113">
        <v>44075</v>
      </c>
      <c r="B885" t="s">
        <v>41</v>
      </c>
      <c r="C885" t="s">
        <v>34</v>
      </c>
      <c r="D885" s="74">
        <f>müük_maakondades!M79</f>
        <v>240280.65</v>
      </c>
      <c r="E885" s="115">
        <f t="shared" si="5"/>
        <v>0.24273050136913055</v>
      </c>
      <c r="F885" s="1">
        <f>(D884+D885)/(D344+D345)-1</f>
        <v>0.11162638414965587</v>
      </c>
    </row>
    <row r="886" spans="1:6" x14ac:dyDescent="0.35">
      <c r="A886" s="113">
        <v>44075</v>
      </c>
      <c r="B886" t="s">
        <v>42</v>
      </c>
      <c r="C886" t="s">
        <v>34</v>
      </c>
      <c r="D886" s="74">
        <f>müük_maakondades!M80</f>
        <v>1166865.78</v>
      </c>
      <c r="E886" s="115">
        <f t="shared" si="5"/>
        <v>0.13373388117665774</v>
      </c>
    </row>
    <row r="887" spans="1:6" x14ac:dyDescent="0.35">
      <c r="A887" s="113">
        <v>44075</v>
      </c>
      <c r="B887" t="s">
        <v>40</v>
      </c>
      <c r="C887" t="s">
        <v>35</v>
      </c>
      <c r="D887" s="74">
        <f>müük_maakondades!N78</f>
        <v>290424.23999999987</v>
      </c>
      <c r="E887" s="115">
        <f t="shared" si="5"/>
        <v>-0.20049028098659227</v>
      </c>
    </row>
    <row r="888" spans="1:6" x14ac:dyDescent="0.35">
      <c r="A888" s="113">
        <v>44075</v>
      </c>
      <c r="B888" t="s">
        <v>41</v>
      </c>
      <c r="C888" t="s">
        <v>35</v>
      </c>
      <c r="D888" s="74">
        <f>müük_maakondades!N79</f>
        <v>392486.94</v>
      </c>
      <c r="E888" s="115">
        <f t="shared" si="5"/>
        <v>7.5874363407256507E-2</v>
      </c>
      <c r="F888" s="1">
        <f>(D887+D888)/(D347+D348)-1</f>
        <v>-6.201292412127446E-2</v>
      </c>
    </row>
    <row r="889" spans="1:6" x14ac:dyDescent="0.35">
      <c r="A889" s="113">
        <v>44075</v>
      </c>
      <c r="B889" t="s">
        <v>42</v>
      </c>
      <c r="C889" t="s">
        <v>35</v>
      </c>
      <c r="D889" s="74">
        <f>müük_maakondades!N80</f>
        <v>2152052.1199999996</v>
      </c>
      <c r="E889" s="115">
        <f t="shared" si="5"/>
        <v>0.10323183425905658</v>
      </c>
    </row>
    <row r="890" spans="1:6" x14ac:dyDescent="0.35">
      <c r="A890" s="113">
        <v>44075</v>
      </c>
      <c r="B890" t="s">
        <v>40</v>
      </c>
      <c r="C890" t="s">
        <v>36</v>
      </c>
      <c r="D890" s="74">
        <f>müük_maakondades!O78</f>
        <v>299369.93</v>
      </c>
      <c r="E890" s="115">
        <f t="shared" si="5"/>
        <v>-8.3703492784021782E-2</v>
      </c>
    </row>
    <row r="891" spans="1:6" x14ac:dyDescent="0.35">
      <c r="A891" s="113">
        <v>44075</v>
      </c>
      <c r="B891" t="s">
        <v>41</v>
      </c>
      <c r="C891" t="s">
        <v>36</v>
      </c>
      <c r="D891" s="74">
        <f>müük_maakondades!O79</f>
        <v>337243.27999999997</v>
      </c>
      <c r="E891" s="115">
        <f t="shared" si="5"/>
        <v>5.2744535499253065E-2</v>
      </c>
      <c r="F891" s="1">
        <f>(D890+D891)/(D350+D351)-1</f>
        <v>-1.6151167724431703E-2</v>
      </c>
    </row>
    <row r="892" spans="1:6" x14ac:dyDescent="0.35">
      <c r="A892" s="113">
        <v>44075</v>
      </c>
      <c r="B892" t="s">
        <v>42</v>
      </c>
      <c r="C892" t="s">
        <v>36</v>
      </c>
      <c r="D892" s="74">
        <f>müük_maakondades!O80</f>
        <v>1270395.0299999998</v>
      </c>
      <c r="E892" s="115">
        <f t="shared" si="5"/>
        <v>5.1155740080371714E-2</v>
      </c>
    </row>
    <row r="893" spans="1:6" x14ac:dyDescent="0.35">
      <c r="A893" s="113">
        <v>44075</v>
      </c>
      <c r="B893" t="s">
        <v>40</v>
      </c>
      <c r="C893" t="s">
        <v>37</v>
      </c>
      <c r="D893" s="74">
        <f>müük_maakondades!P78</f>
        <v>143194.35</v>
      </c>
      <c r="E893" s="115">
        <f t="shared" si="5"/>
        <v>8.5623765120580009E-2</v>
      </c>
    </row>
    <row r="894" spans="1:6" x14ac:dyDescent="0.35">
      <c r="A894" s="113">
        <v>44075</v>
      </c>
      <c r="B894" t="s">
        <v>41</v>
      </c>
      <c r="C894" t="s">
        <v>37</v>
      </c>
      <c r="D894" s="74">
        <f>müük_maakondades!P79</f>
        <v>227284.92299999998</v>
      </c>
      <c r="E894" s="115">
        <f t="shared" si="5"/>
        <v>0.35011276832820926</v>
      </c>
      <c r="F894" s="1">
        <f>(D893+D894)/(D353+D354)-1</f>
        <v>0.23392045254141358</v>
      </c>
    </row>
    <row r="895" spans="1:6" x14ac:dyDescent="0.35">
      <c r="A895" s="113">
        <v>44075</v>
      </c>
      <c r="B895" t="s">
        <v>42</v>
      </c>
      <c r="C895" t="s">
        <v>37</v>
      </c>
      <c r="D895" s="74">
        <f>müük_maakondades!P80</f>
        <v>1715056.5670000003</v>
      </c>
      <c r="E895" s="115">
        <f t="shared" si="5"/>
        <v>1.2074897063258998</v>
      </c>
    </row>
    <row r="896" spans="1:6" x14ac:dyDescent="0.35">
      <c r="A896" s="113">
        <v>44075</v>
      </c>
      <c r="B896" t="s">
        <v>40</v>
      </c>
      <c r="C896" t="s">
        <v>38</v>
      </c>
      <c r="D896" s="74">
        <f>müük_maakondades!Q78</f>
        <v>409848.02899999998</v>
      </c>
      <c r="E896" s="115">
        <f t="shared" si="5"/>
        <v>-6.8674737206401715E-2</v>
      </c>
    </row>
    <row r="897" spans="1:6" x14ac:dyDescent="0.35">
      <c r="A897" s="113">
        <v>44075</v>
      </c>
      <c r="B897" t="s">
        <v>41</v>
      </c>
      <c r="C897" t="s">
        <v>38</v>
      </c>
      <c r="D897" s="74">
        <f>müük_maakondades!Q79</f>
        <v>456745.18999999983</v>
      </c>
      <c r="E897" s="115">
        <f t="shared" si="5"/>
        <v>3.9379009388438746E-2</v>
      </c>
      <c r="F897" s="1">
        <f>(D896+D897)/(D356+D357)-1</f>
        <v>-1.4686517094924856E-2</v>
      </c>
    </row>
    <row r="898" spans="1:6" x14ac:dyDescent="0.35">
      <c r="A898" s="113">
        <v>44075</v>
      </c>
      <c r="B898" t="s">
        <v>42</v>
      </c>
      <c r="C898" t="s">
        <v>38</v>
      </c>
      <c r="D898" s="74">
        <f>müük_maakondades!Q80</f>
        <v>2361948.2939999998</v>
      </c>
      <c r="E898" s="115">
        <f t="shared" si="5"/>
        <v>0.13392247064090657</v>
      </c>
    </row>
    <row r="899" spans="1:6" x14ac:dyDescent="0.35">
      <c r="A899" s="113">
        <v>44075</v>
      </c>
      <c r="B899" t="s">
        <v>40</v>
      </c>
      <c r="C899" t="s">
        <v>39</v>
      </c>
      <c r="D899" s="74">
        <f>müük_maakondades!R78</f>
        <v>243950.97</v>
      </c>
      <c r="E899" s="115">
        <f t="shared" si="5"/>
        <v>-5.125726094490668E-2</v>
      </c>
    </row>
    <row r="900" spans="1:6" x14ac:dyDescent="0.35">
      <c r="A900" s="113">
        <v>44075</v>
      </c>
      <c r="B900" t="s">
        <v>41</v>
      </c>
      <c r="C900" t="s">
        <v>39</v>
      </c>
      <c r="D900" s="74">
        <f>müük_maakondades!R79</f>
        <v>291184.34999999992</v>
      </c>
      <c r="E900" s="115">
        <f t="shared" si="5"/>
        <v>8.6100994469911818E-2</v>
      </c>
      <c r="F900" s="1">
        <f>(D899+D900)/(D359+D360)-1</f>
        <v>1.8856278987579911E-2</v>
      </c>
    </row>
    <row r="901" spans="1:6" x14ac:dyDescent="0.35">
      <c r="A901" s="113">
        <v>44075</v>
      </c>
      <c r="B901" t="s">
        <v>42</v>
      </c>
      <c r="C901" t="s">
        <v>39</v>
      </c>
      <c r="D901" s="74">
        <f>müük_maakondades!R80</f>
        <v>1788778.2969999998</v>
      </c>
      <c r="E901" s="115">
        <f>D901/D361-1</f>
        <v>0.17329853725455302</v>
      </c>
    </row>
    <row r="902" spans="1:6" x14ac:dyDescent="0.35">
      <c r="A902" s="113">
        <v>44105</v>
      </c>
      <c r="B902" t="s">
        <v>40</v>
      </c>
      <c r="C902" t="s">
        <v>47</v>
      </c>
      <c r="D902" s="74"/>
    </row>
    <row r="903" spans="1:6" x14ac:dyDescent="0.35">
      <c r="A903" s="113">
        <v>44105</v>
      </c>
      <c r="B903" t="s">
        <v>41</v>
      </c>
      <c r="C903" t="s">
        <v>47</v>
      </c>
      <c r="D903" s="74"/>
    </row>
    <row r="904" spans="1:6" x14ac:dyDescent="0.35">
      <c r="A904" s="113">
        <v>44105</v>
      </c>
      <c r="B904" t="s">
        <v>40</v>
      </c>
      <c r="C904" t="s">
        <v>26</v>
      </c>
      <c r="D904" s="74"/>
    </row>
    <row r="905" spans="1:6" x14ac:dyDescent="0.35">
      <c r="A905" s="113">
        <v>44105</v>
      </c>
      <c r="B905" t="s">
        <v>41</v>
      </c>
      <c r="C905" t="s">
        <v>26</v>
      </c>
      <c r="D905" s="74"/>
    </row>
    <row r="906" spans="1:6" x14ac:dyDescent="0.35">
      <c r="A906" s="113">
        <v>44105</v>
      </c>
      <c r="B906" t="s">
        <v>40</v>
      </c>
      <c r="C906" t="s">
        <v>27</v>
      </c>
      <c r="D906" s="74"/>
    </row>
    <row r="907" spans="1:6" x14ac:dyDescent="0.35">
      <c r="A907" s="113">
        <v>44105</v>
      </c>
      <c r="B907" t="s">
        <v>41</v>
      </c>
      <c r="C907" t="s">
        <v>27</v>
      </c>
      <c r="D907" s="74"/>
    </row>
    <row r="908" spans="1:6" x14ac:dyDescent="0.35">
      <c r="A908" s="113">
        <v>44105</v>
      </c>
      <c r="B908" t="s">
        <v>40</v>
      </c>
      <c r="C908" t="s">
        <v>28</v>
      </c>
      <c r="D908" s="74"/>
    </row>
    <row r="909" spans="1:6" x14ac:dyDescent="0.35">
      <c r="A909" s="113">
        <v>44105</v>
      </c>
      <c r="B909" t="s">
        <v>41</v>
      </c>
      <c r="C909" t="s">
        <v>28</v>
      </c>
      <c r="D909" s="74"/>
    </row>
    <row r="910" spans="1:6" x14ac:dyDescent="0.35">
      <c r="A910" s="113">
        <v>44105</v>
      </c>
      <c r="B910" t="s">
        <v>40</v>
      </c>
      <c r="C910" t="s">
        <v>29</v>
      </c>
      <c r="D910" s="74"/>
    </row>
    <row r="911" spans="1:6" x14ac:dyDescent="0.35">
      <c r="A911" s="113">
        <v>44105</v>
      </c>
      <c r="B911" t="s">
        <v>41</v>
      </c>
      <c r="C911" t="s">
        <v>29</v>
      </c>
      <c r="D911" s="74"/>
    </row>
    <row r="912" spans="1:6" x14ac:dyDescent="0.35">
      <c r="A912" s="113">
        <v>44105</v>
      </c>
      <c r="B912" t="s">
        <v>40</v>
      </c>
      <c r="C912" t="s">
        <v>30</v>
      </c>
      <c r="D912" s="74"/>
    </row>
    <row r="913" spans="1:4" x14ac:dyDescent="0.35">
      <c r="A913" s="113">
        <v>44105</v>
      </c>
      <c r="B913" t="s">
        <v>41</v>
      </c>
      <c r="C913" t="s">
        <v>30</v>
      </c>
      <c r="D913" s="74"/>
    </row>
    <row r="914" spans="1:4" x14ac:dyDescent="0.35">
      <c r="A914" s="113">
        <v>44105</v>
      </c>
      <c r="B914" t="s">
        <v>40</v>
      </c>
      <c r="C914" t="s">
        <v>31</v>
      </c>
      <c r="D914" s="74"/>
    </row>
    <row r="915" spans="1:4" x14ac:dyDescent="0.35">
      <c r="A915" s="113">
        <v>44105</v>
      </c>
      <c r="B915" t="s">
        <v>41</v>
      </c>
      <c r="C915" t="s">
        <v>31</v>
      </c>
      <c r="D915" s="74"/>
    </row>
    <row r="916" spans="1:4" x14ac:dyDescent="0.35">
      <c r="A916" s="113">
        <v>44105</v>
      </c>
      <c r="B916" t="s">
        <v>40</v>
      </c>
      <c r="C916" t="s">
        <v>32</v>
      </c>
      <c r="D916" s="74"/>
    </row>
    <row r="917" spans="1:4" x14ac:dyDescent="0.35">
      <c r="A917" s="113">
        <v>44105</v>
      </c>
      <c r="B917" t="s">
        <v>41</v>
      </c>
      <c r="C917" t="s">
        <v>32</v>
      </c>
      <c r="D917" s="74"/>
    </row>
    <row r="918" spans="1:4" x14ac:dyDescent="0.35">
      <c r="A918" s="113">
        <v>44105</v>
      </c>
      <c r="B918" t="s">
        <v>40</v>
      </c>
      <c r="C918" t="s">
        <v>33</v>
      </c>
      <c r="D918" s="74"/>
    </row>
    <row r="919" spans="1:4" x14ac:dyDescent="0.35">
      <c r="A919" s="113">
        <v>44105</v>
      </c>
      <c r="B919" t="s">
        <v>41</v>
      </c>
      <c r="C919" t="s">
        <v>33</v>
      </c>
      <c r="D919" s="74"/>
    </row>
    <row r="920" spans="1:4" x14ac:dyDescent="0.35">
      <c r="A920" s="113">
        <v>44105</v>
      </c>
      <c r="B920" t="s">
        <v>40</v>
      </c>
      <c r="C920" t="s">
        <v>34</v>
      </c>
      <c r="D920" s="74"/>
    </row>
    <row r="921" spans="1:4" x14ac:dyDescent="0.35">
      <c r="A921" s="113">
        <v>44105</v>
      </c>
      <c r="B921" t="s">
        <v>41</v>
      </c>
      <c r="C921" t="s">
        <v>34</v>
      </c>
      <c r="D921" s="74"/>
    </row>
    <row r="922" spans="1:4" x14ac:dyDescent="0.35">
      <c r="A922" s="113">
        <v>44105</v>
      </c>
      <c r="B922" t="s">
        <v>40</v>
      </c>
      <c r="C922" t="s">
        <v>35</v>
      </c>
      <c r="D922" s="74"/>
    </row>
    <row r="923" spans="1:4" x14ac:dyDescent="0.35">
      <c r="A923" s="113">
        <v>44105</v>
      </c>
      <c r="B923" t="s">
        <v>41</v>
      </c>
      <c r="C923" t="s">
        <v>35</v>
      </c>
      <c r="D923" s="74"/>
    </row>
    <row r="924" spans="1:4" x14ac:dyDescent="0.35">
      <c r="A924" s="113">
        <v>44105</v>
      </c>
      <c r="B924" t="s">
        <v>40</v>
      </c>
      <c r="C924" t="s">
        <v>36</v>
      </c>
      <c r="D924" s="74"/>
    </row>
    <row r="925" spans="1:4" x14ac:dyDescent="0.35">
      <c r="A925" s="113">
        <v>44105</v>
      </c>
      <c r="B925" t="s">
        <v>41</v>
      </c>
      <c r="C925" t="s">
        <v>36</v>
      </c>
      <c r="D925" s="74"/>
    </row>
    <row r="926" spans="1:4" x14ac:dyDescent="0.35">
      <c r="A926" s="113">
        <v>44105</v>
      </c>
      <c r="B926" t="s">
        <v>40</v>
      </c>
      <c r="C926" t="s">
        <v>37</v>
      </c>
      <c r="D926" s="74"/>
    </row>
    <row r="927" spans="1:4" x14ac:dyDescent="0.35">
      <c r="A927" s="113">
        <v>44105</v>
      </c>
      <c r="B927" t="s">
        <v>41</v>
      </c>
      <c r="C927" t="s">
        <v>37</v>
      </c>
      <c r="D927" s="74"/>
    </row>
    <row r="928" spans="1:4" x14ac:dyDescent="0.35">
      <c r="A928" s="113">
        <v>44105</v>
      </c>
      <c r="B928" t="s">
        <v>40</v>
      </c>
      <c r="C928" t="s">
        <v>38</v>
      </c>
      <c r="D928" s="74"/>
    </row>
    <row r="929" spans="1:4" x14ac:dyDescent="0.35">
      <c r="A929" s="113">
        <v>44105</v>
      </c>
      <c r="B929" t="s">
        <v>41</v>
      </c>
      <c r="C929" t="s">
        <v>38</v>
      </c>
      <c r="D929" s="74"/>
    </row>
    <row r="930" spans="1:4" x14ac:dyDescent="0.35">
      <c r="A930" s="113">
        <v>44105</v>
      </c>
      <c r="B930" t="s">
        <v>40</v>
      </c>
      <c r="C930" t="s">
        <v>39</v>
      </c>
      <c r="D930" s="74"/>
    </row>
    <row r="931" spans="1:4" x14ac:dyDescent="0.35">
      <c r="A931" s="113">
        <v>44105</v>
      </c>
      <c r="B931" t="s">
        <v>41</v>
      </c>
      <c r="C931" t="s">
        <v>39</v>
      </c>
      <c r="D931" s="74"/>
    </row>
    <row r="932" spans="1:4" x14ac:dyDescent="0.35">
      <c r="A932" s="113">
        <v>44136</v>
      </c>
      <c r="B932" t="s">
        <v>40</v>
      </c>
      <c r="C932" t="s">
        <v>47</v>
      </c>
      <c r="D932" s="74"/>
    </row>
    <row r="933" spans="1:4" x14ac:dyDescent="0.35">
      <c r="A933" s="113">
        <v>44136</v>
      </c>
      <c r="B933" t="s">
        <v>41</v>
      </c>
      <c r="C933" t="s">
        <v>47</v>
      </c>
      <c r="D933" s="74"/>
    </row>
    <row r="934" spans="1:4" x14ac:dyDescent="0.35">
      <c r="A934" s="113">
        <v>44136</v>
      </c>
      <c r="B934" t="s">
        <v>40</v>
      </c>
      <c r="C934" t="s">
        <v>26</v>
      </c>
      <c r="D934" s="74"/>
    </row>
    <row r="935" spans="1:4" x14ac:dyDescent="0.35">
      <c r="A935" s="113">
        <v>44136</v>
      </c>
      <c r="B935" t="s">
        <v>41</v>
      </c>
      <c r="C935" t="s">
        <v>26</v>
      </c>
      <c r="D935" s="74"/>
    </row>
    <row r="936" spans="1:4" x14ac:dyDescent="0.35">
      <c r="A936" s="113">
        <v>44136</v>
      </c>
      <c r="B936" t="s">
        <v>40</v>
      </c>
      <c r="C936" t="s">
        <v>27</v>
      </c>
      <c r="D936" s="74"/>
    </row>
    <row r="937" spans="1:4" x14ac:dyDescent="0.35">
      <c r="A937" s="113">
        <v>44136</v>
      </c>
      <c r="B937" t="s">
        <v>41</v>
      </c>
      <c r="C937" t="s">
        <v>27</v>
      </c>
      <c r="D937" s="74"/>
    </row>
    <row r="938" spans="1:4" x14ac:dyDescent="0.35">
      <c r="A938" s="113">
        <v>44136</v>
      </c>
      <c r="B938" t="s">
        <v>40</v>
      </c>
      <c r="C938" t="s">
        <v>28</v>
      </c>
      <c r="D938" s="74"/>
    </row>
    <row r="939" spans="1:4" x14ac:dyDescent="0.35">
      <c r="A939" s="113">
        <v>44136</v>
      </c>
      <c r="B939" t="s">
        <v>41</v>
      </c>
      <c r="C939" t="s">
        <v>28</v>
      </c>
      <c r="D939" s="74"/>
    </row>
    <row r="940" spans="1:4" x14ac:dyDescent="0.35">
      <c r="A940" s="113">
        <v>44136</v>
      </c>
      <c r="B940" t="s">
        <v>40</v>
      </c>
      <c r="C940" t="s">
        <v>29</v>
      </c>
      <c r="D940" s="74"/>
    </row>
    <row r="941" spans="1:4" x14ac:dyDescent="0.35">
      <c r="A941" s="113">
        <v>44136</v>
      </c>
      <c r="B941" t="s">
        <v>41</v>
      </c>
      <c r="C941" t="s">
        <v>29</v>
      </c>
      <c r="D941" s="74"/>
    </row>
    <row r="942" spans="1:4" x14ac:dyDescent="0.35">
      <c r="A942" s="113">
        <v>44136</v>
      </c>
      <c r="B942" t="s">
        <v>40</v>
      </c>
      <c r="C942" t="s">
        <v>30</v>
      </c>
      <c r="D942" s="74"/>
    </row>
    <row r="943" spans="1:4" x14ac:dyDescent="0.35">
      <c r="A943" s="113">
        <v>44136</v>
      </c>
      <c r="B943" t="s">
        <v>41</v>
      </c>
      <c r="C943" t="s">
        <v>30</v>
      </c>
      <c r="D943" s="74"/>
    </row>
    <row r="944" spans="1:4" x14ac:dyDescent="0.35">
      <c r="A944" s="113">
        <v>44136</v>
      </c>
      <c r="B944" t="s">
        <v>40</v>
      </c>
      <c r="C944" t="s">
        <v>31</v>
      </c>
      <c r="D944" s="74"/>
    </row>
    <row r="945" spans="1:4" x14ac:dyDescent="0.35">
      <c r="A945" s="113">
        <v>44136</v>
      </c>
      <c r="B945" t="s">
        <v>41</v>
      </c>
      <c r="C945" t="s">
        <v>31</v>
      </c>
      <c r="D945" s="74"/>
    </row>
    <row r="946" spans="1:4" x14ac:dyDescent="0.35">
      <c r="A946" s="113">
        <v>44136</v>
      </c>
      <c r="B946" t="s">
        <v>40</v>
      </c>
      <c r="C946" t="s">
        <v>32</v>
      </c>
      <c r="D946" s="74"/>
    </row>
    <row r="947" spans="1:4" x14ac:dyDescent="0.35">
      <c r="A947" s="113">
        <v>44136</v>
      </c>
      <c r="B947" t="s">
        <v>41</v>
      </c>
      <c r="C947" t="s">
        <v>32</v>
      </c>
      <c r="D947" s="74"/>
    </row>
    <row r="948" spans="1:4" x14ac:dyDescent="0.35">
      <c r="A948" s="113">
        <v>44136</v>
      </c>
      <c r="B948" t="s">
        <v>40</v>
      </c>
      <c r="C948" t="s">
        <v>33</v>
      </c>
      <c r="D948" s="74"/>
    </row>
    <row r="949" spans="1:4" x14ac:dyDescent="0.35">
      <c r="A949" s="113">
        <v>44136</v>
      </c>
      <c r="B949" t="s">
        <v>41</v>
      </c>
      <c r="C949" t="s">
        <v>33</v>
      </c>
      <c r="D949" s="74"/>
    </row>
    <row r="950" spans="1:4" x14ac:dyDescent="0.35">
      <c r="A950" s="113">
        <v>44136</v>
      </c>
      <c r="B950" t="s">
        <v>40</v>
      </c>
      <c r="C950" t="s">
        <v>34</v>
      </c>
      <c r="D950" s="74"/>
    </row>
    <row r="951" spans="1:4" x14ac:dyDescent="0.35">
      <c r="A951" s="113">
        <v>44136</v>
      </c>
      <c r="B951" t="s">
        <v>41</v>
      </c>
      <c r="C951" t="s">
        <v>34</v>
      </c>
      <c r="D951" s="74"/>
    </row>
    <row r="952" spans="1:4" x14ac:dyDescent="0.35">
      <c r="A952" s="113">
        <v>44136</v>
      </c>
      <c r="B952" t="s">
        <v>40</v>
      </c>
      <c r="C952" t="s">
        <v>35</v>
      </c>
      <c r="D952" s="74"/>
    </row>
    <row r="953" spans="1:4" x14ac:dyDescent="0.35">
      <c r="A953" s="113">
        <v>44136</v>
      </c>
      <c r="B953" t="s">
        <v>41</v>
      </c>
      <c r="C953" t="s">
        <v>35</v>
      </c>
      <c r="D953" s="74"/>
    </row>
    <row r="954" spans="1:4" x14ac:dyDescent="0.35">
      <c r="A954" s="113">
        <v>44136</v>
      </c>
      <c r="B954" t="s">
        <v>40</v>
      </c>
      <c r="C954" t="s">
        <v>36</v>
      </c>
      <c r="D954" s="74"/>
    </row>
    <row r="955" spans="1:4" x14ac:dyDescent="0.35">
      <c r="A955" s="113">
        <v>44136</v>
      </c>
      <c r="B955" t="s">
        <v>41</v>
      </c>
      <c r="C955" t="s">
        <v>36</v>
      </c>
      <c r="D955" s="74"/>
    </row>
    <row r="956" spans="1:4" x14ac:dyDescent="0.35">
      <c r="A956" s="113">
        <v>44136</v>
      </c>
      <c r="B956" t="s">
        <v>40</v>
      </c>
      <c r="C956" t="s">
        <v>37</v>
      </c>
      <c r="D956" s="74"/>
    </row>
    <row r="957" spans="1:4" x14ac:dyDescent="0.35">
      <c r="A957" s="113">
        <v>44136</v>
      </c>
      <c r="B957" t="s">
        <v>41</v>
      </c>
      <c r="C957" t="s">
        <v>37</v>
      </c>
      <c r="D957" s="74"/>
    </row>
    <row r="958" spans="1:4" x14ac:dyDescent="0.35">
      <c r="A958" s="113">
        <v>44136</v>
      </c>
      <c r="B958" t="s">
        <v>40</v>
      </c>
      <c r="C958" t="s">
        <v>38</v>
      </c>
      <c r="D958" s="74"/>
    </row>
    <row r="959" spans="1:4" x14ac:dyDescent="0.35">
      <c r="A959" s="113">
        <v>44136</v>
      </c>
      <c r="B959" t="s">
        <v>41</v>
      </c>
      <c r="C959" t="s">
        <v>38</v>
      </c>
      <c r="D959" s="74"/>
    </row>
    <row r="960" spans="1:4" x14ac:dyDescent="0.35">
      <c r="A960" s="113">
        <v>44136</v>
      </c>
      <c r="B960" t="s">
        <v>40</v>
      </c>
      <c r="C960" t="s">
        <v>39</v>
      </c>
      <c r="D960" s="74"/>
    </row>
    <row r="961" spans="1:4" x14ac:dyDescent="0.35">
      <c r="A961" s="113">
        <v>44136</v>
      </c>
      <c r="B961" t="s">
        <v>41</v>
      </c>
      <c r="C961" t="s">
        <v>39</v>
      </c>
      <c r="D961" s="74"/>
    </row>
    <row r="962" spans="1:4" x14ac:dyDescent="0.35">
      <c r="A962" s="113">
        <v>44166</v>
      </c>
      <c r="B962" t="s">
        <v>40</v>
      </c>
      <c r="C962" t="s">
        <v>47</v>
      </c>
      <c r="D962" s="74"/>
    </row>
    <row r="963" spans="1:4" x14ac:dyDescent="0.35">
      <c r="A963" s="113">
        <v>44166</v>
      </c>
      <c r="B963" t="s">
        <v>41</v>
      </c>
      <c r="C963" t="s">
        <v>47</v>
      </c>
      <c r="D963" s="74"/>
    </row>
    <row r="964" spans="1:4" x14ac:dyDescent="0.35">
      <c r="A964" s="113">
        <v>44166</v>
      </c>
      <c r="B964" t="s">
        <v>40</v>
      </c>
      <c r="C964" t="s">
        <v>26</v>
      </c>
      <c r="D964" s="74"/>
    </row>
    <row r="965" spans="1:4" x14ac:dyDescent="0.35">
      <c r="A965" s="113">
        <v>44166</v>
      </c>
      <c r="B965" t="s">
        <v>41</v>
      </c>
      <c r="C965" t="s">
        <v>26</v>
      </c>
      <c r="D965" s="74"/>
    </row>
    <row r="966" spans="1:4" x14ac:dyDescent="0.35">
      <c r="A966" s="113">
        <v>44166</v>
      </c>
      <c r="B966" t="s">
        <v>40</v>
      </c>
      <c r="C966" t="s">
        <v>27</v>
      </c>
      <c r="D966" s="74"/>
    </row>
    <row r="967" spans="1:4" x14ac:dyDescent="0.35">
      <c r="A967" s="113">
        <v>44166</v>
      </c>
      <c r="B967" t="s">
        <v>41</v>
      </c>
      <c r="C967" t="s">
        <v>27</v>
      </c>
      <c r="D967" s="74"/>
    </row>
    <row r="968" spans="1:4" x14ac:dyDescent="0.35">
      <c r="A968" s="113">
        <v>44166</v>
      </c>
      <c r="B968" t="s">
        <v>40</v>
      </c>
      <c r="C968" t="s">
        <v>28</v>
      </c>
      <c r="D968" s="74"/>
    </row>
    <row r="969" spans="1:4" x14ac:dyDescent="0.35">
      <c r="A969" s="113">
        <v>44166</v>
      </c>
      <c r="B969" t="s">
        <v>41</v>
      </c>
      <c r="C969" t="s">
        <v>28</v>
      </c>
      <c r="D969" s="74"/>
    </row>
    <row r="970" spans="1:4" x14ac:dyDescent="0.35">
      <c r="A970" s="113">
        <v>44166</v>
      </c>
      <c r="B970" t="s">
        <v>40</v>
      </c>
      <c r="C970" t="s">
        <v>29</v>
      </c>
      <c r="D970" s="74"/>
    </row>
    <row r="971" spans="1:4" x14ac:dyDescent="0.35">
      <c r="A971" s="113">
        <v>44166</v>
      </c>
      <c r="B971" t="s">
        <v>41</v>
      </c>
      <c r="C971" t="s">
        <v>29</v>
      </c>
      <c r="D971" s="74"/>
    </row>
    <row r="972" spans="1:4" x14ac:dyDescent="0.35">
      <c r="A972" s="113">
        <v>44166</v>
      </c>
      <c r="B972" t="s">
        <v>40</v>
      </c>
      <c r="C972" t="s">
        <v>30</v>
      </c>
      <c r="D972" s="74"/>
    </row>
    <row r="973" spans="1:4" x14ac:dyDescent="0.35">
      <c r="A973" s="113">
        <v>44166</v>
      </c>
      <c r="B973" t="s">
        <v>41</v>
      </c>
      <c r="C973" t="s">
        <v>30</v>
      </c>
      <c r="D973" s="74"/>
    </row>
    <row r="974" spans="1:4" x14ac:dyDescent="0.35">
      <c r="A974" s="113">
        <v>44166</v>
      </c>
      <c r="B974" t="s">
        <v>40</v>
      </c>
      <c r="C974" t="s">
        <v>31</v>
      </c>
      <c r="D974" s="74"/>
    </row>
    <row r="975" spans="1:4" x14ac:dyDescent="0.35">
      <c r="A975" s="113">
        <v>44166</v>
      </c>
      <c r="B975" t="s">
        <v>41</v>
      </c>
      <c r="C975" t="s">
        <v>31</v>
      </c>
      <c r="D975" s="74"/>
    </row>
    <row r="976" spans="1:4" x14ac:dyDescent="0.35">
      <c r="A976" s="113">
        <v>44166</v>
      </c>
      <c r="B976" t="s">
        <v>40</v>
      </c>
      <c r="C976" t="s">
        <v>32</v>
      </c>
      <c r="D976" s="74"/>
    </row>
    <row r="977" spans="1:4" x14ac:dyDescent="0.35">
      <c r="A977" s="113">
        <v>44166</v>
      </c>
      <c r="B977" t="s">
        <v>41</v>
      </c>
      <c r="C977" t="s">
        <v>32</v>
      </c>
      <c r="D977" s="74"/>
    </row>
    <row r="978" spans="1:4" x14ac:dyDescent="0.35">
      <c r="A978" s="113">
        <v>44166</v>
      </c>
      <c r="B978" t="s">
        <v>40</v>
      </c>
      <c r="C978" t="s">
        <v>33</v>
      </c>
      <c r="D978" s="74"/>
    </row>
    <row r="979" spans="1:4" x14ac:dyDescent="0.35">
      <c r="A979" s="113">
        <v>44166</v>
      </c>
      <c r="B979" t="s">
        <v>41</v>
      </c>
      <c r="C979" t="s">
        <v>33</v>
      </c>
      <c r="D979" s="74"/>
    </row>
    <row r="980" spans="1:4" x14ac:dyDescent="0.35">
      <c r="A980" s="113">
        <v>44166</v>
      </c>
      <c r="B980" t="s">
        <v>40</v>
      </c>
      <c r="C980" t="s">
        <v>34</v>
      </c>
      <c r="D980" s="74"/>
    </row>
    <row r="981" spans="1:4" x14ac:dyDescent="0.35">
      <c r="A981" s="113">
        <v>44166</v>
      </c>
      <c r="B981" t="s">
        <v>41</v>
      </c>
      <c r="C981" t="s">
        <v>34</v>
      </c>
      <c r="D981" s="74"/>
    </row>
    <row r="982" spans="1:4" x14ac:dyDescent="0.35">
      <c r="A982" s="113">
        <v>44166</v>
      </c>
      <c r="B982" t="s">
        <v>40</v>
      </c>
      <c r="C982" t="s">
        <v>35</v>
      </c>
      <c r="D982" s="74"/>
    </row>
    <row r="983" spans="1:4" x14ac:dyDescent="0.35">
      <c r="A983" s="113">
        <v>44166</v>
      </c>
      <c r="B983" t="s">
        <v>41</v>
      </c>
      <c r="C983" t="s">
        <v>35</v>
      </c>
      <c r="D983" s="74"/>
    </row>
    <row r="984" spans="1:4" x14ac:dyDescent="0.35">
      <c r="A984" s="113">
        <v>44166</v>
      </c>
      <c r="B984" t="s">
        <v>40</v>
      </c>
      <c r="C984" t="s">
        <v>36</v>
      </c>
      <c r="D984" s="74"/>
    </row>
    <row r="985" spans="1:4" x14ac:dyDescent="0.35">
      <c r="A985" s="113">
        <v>44166</v>
      </c>
      <c r="B985" t="s">
        <v>41</v>
      </c>
      <c r="C985" t="s">
        <v>36</v>
      </c>
      <c r="D985" s="74"/>
    </row>
    <row r="986" spans="1:4" x14ac:dyDescent="0.35">
      <c r="A986" s="113">
        <v>44166</v>
      </c>
      <c r="B986" t="s">
        <v>40</v>
      </c>
      <c r="C986" t="s">
        <v>37</v>
      </c>
      <c r="D986" s="74"/>
    </row>
    <row r="987" spans="1:4" x14ac:dyDescent="0.35">
      <c r="A987" s="113">
        <v>44166</v>
      </c>
      <c r="B987" t="s">
        <v>41</v>
      </c>
      <c r="C987" t="s">
        <v>37</v>
      </c>
      <c r="D987" s="74"/>
    </row>
    <row r="988" spans="1:4" x14ac:dyDescent="0.35">
      <c r="A988" s="113">
        <v>44166</v>
      </c>
      <c r="B988" t="s">
        <v>40</v>
      </c>
      <c r="C988" t="s">
        <v>38</v>
      </c>
      <c r="D988" s="74"/>
    </row>
    <row r="989" spans="1:4" x14ac:dyDescent="0.35">
      <c r="A989" s="113">
        <v>44166</v>
      </c>
      <c r="B989" t="s">
        <v>41</v>
      </c>
      <c r="C989" t="s">
        <v>38</v>
      </c>
      <c r="D989" s="74"/>
    </row>
    <row r="990" spans="1:4" x14ac:dyDescent="0.35">
      <c r="A990" s="113">
        <v>44166</v>
      </c>
      <c r="B990" t="s">
        <v>40</v>
      </c>
      <c r="C990" t="s">
        <v>39</v>
      </c>
      <c r="D990" s="74"/>
    </row>
    <row r="991" spans="1:4" x14ac:dyDescent="0.35">
      <c r="A991" s="113">
        <v>44166</v>
      </c>
      <c r="B991" t="s">
        <v>41</v>
      </c>
      <c r="C991" t="s">
        <v>39</v>
      </c>
      <c r="D991" s="7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40A9-A872-46F8-8AC3-6967301CB35D}">
  <dimension ref="A1:K24"/>
  <sheetViews>
    <sheetView workbookViewId="0">
      <selection activeCell="O4" sqref="O4"/>
    </sheetView>
  </sheetViews>
  <sheetFormatPr defaultRowHeight="14.5" x14ac:dyDescent="0.35"/>
  <cols>
    <col min="1" max="1" width="9.26953125" customWidth="1"/>
    <col min="2" max="3" width="14.453125" bestFit="1" customWidth="1"/>
    <col min="4" max="4" width="13.54296875" bestFit="1" customWidth="1"/>
    <col min="5" max="5" width="14.54296875" bestFit="1" customWidth="1"/>
    <col min="6" max="7" width="11.1796875" bestFit="1" customWidth="1"/>
    <col min="8" max="8" width="10.26953125" bestFit="1" customWidth="1"/>
    <col min="9" max="9" width="12.54296875" customWidth="1"/>
    <col min="10" max="10" width="11.453125" customWidth="1"/>
    <col min="11" max="11" width="11.81640625" customWidth="1"/>
  </cols>
  <sheetData>
    <row r="1" spans="1:11" x14ac:dyDescent="0.35">
      <c r="A1" t="s">
        <v>52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56</v>
      </c>
      <c r="K1" t="s">
        <v>57</v>
      </c>
    </row>
    <row r="2" spans="1:11" x14ac:dyDescent="0.35">
      <c r="A2">
        <v>20190201</v>
      </c>
      <c r="B2" s="74">
        <f>'algandmed '!C3</f>
        <v>16593009.385999998</v>
      </c>
      <c r="C2" s="74">
        <f>'algandmed '!D3</f>
        <v>3131580.9610000006</v>
      </c>
      <c r="D2" s="74">
        <f>'algandmed '!E3</f>
        <v>43447014.316999994</v>
      </c>
      <c r="E2" s="74">
        <f>'algandmed '!F3</f>
        <v>777450.42200000025</v>
      </c>
      <c r="F2" s="74">
        <f>'algandmed '!G3</f>
        <v>52324.35</v>
      </c>
      <c r="G2" s="74">
        <f>'algandmed '!H3</f>
        <v>8036</v>
      </c>
      <c r="H2" s="74">
        <f>'algandmed '!I3</f>
        <v>12990059.849999998</v>
      </c>
      <c r="I2" s="74">
        <f>'algandmed '!J3</f>
        <v>2056132.2</v>
      </c>
      <c r="J2" s="74">
        <f>B2+C2+F2+G2</f>
        <v>19784950.697000001</v>
      </c>
      <c r="K2" s="74">
        <f>D2+H2</f>
        <v>56437074.166999996</v>
      </c>
    </row>
    <row r="3" spans="1:11" x14ac:dyDescent="0.35">
      <c r="A3">
        <v>20190301</v>
      </c>
      <c r="B3" s="74">
        <f>'algandmed '!C4</f>
        <v>19561117.316999998</v>
      </c>
      <c r="C3" s="74">
        <f>'algandmed '!D4</f>
        <v>3893187.7290000007</v>
      </c>
      <c r="D3" s="74">
        <f>'algandmed '!E4</f>
        <v>46816973.929000005</v>
      </c>
      <c r="E3" s="74">
        <f>'algandmed '!F4</f>
        <v>828493.63299999968</v>
      </c>
      <c r="F3" s="74">
        <f>'algandmed '!G4</f>
        <v>58377.06</v>
      </c>
      <c r="G3" s="74">
        <f>'algandmed '!H4</f>
        <v>8992</v>
      </c>
      <c r="H3" s="74">
        <f>'algandmed '!I4</f>
        <v>13525865.509999998</v>
      </c>
      <c r="I3" s="74">
        <f>'algandmed '!J4</f>
        <v>4326852.6100000003</v>
      </c>
      <c r="J3" s="74">
        <f t="shared" ref="J3:J24" si="0">B3+C3+F3+G3</f>
        <v>23521674.105999999</v>
      </c>
      <c r="K3" s="74">
        <f t="shared" ref="K3:K24" si="1">D3+H3</f>
        <v>60342839.439000003</v>
      </c>
    </row>
    <row r="4" spans="1:11" x14ac:dyDescent="0.35">
      <c r="A4">
        <v>20190401</v>
      </c>
      <c r="B4" s="74">
        <f>'algandmed '!C5</f>
        <v>15531570.549000001</v>
      </c>
      <c r="C4" s="74">
        <f>'algandmed '!D5</f>
        <v>7567958.0929999985</v>
      </c>
      <c r="D4" s="74">
        <f>'algandmed '!E5</f>
        <v>46753758.034999967</v>
      </c>
      <c r="E4" s="74">
        <f>'algandmed '!F5</f>
        <v>1212793.7690000001</v>
      </c>
      <c r="F4" s="74">
        <f>'algandmed '!G5</f>
        <v>49753.47</v>
      </c>
      <c r="G4" s="74">
        <f>'algandmed '!H5</f>
        <v>20324</v>
      </c>
      <c r="H4" s="74">
        <f>'algandmed '!I5</f>
        <v>12948019.83</v>
      </c>
      <c r="I4" s="74">
        <f>'algandmed '!J5</f>
        <v>7935094.6799999997</v>
      </c>
      <c r="J4" s="74">
        <f t="shared" si="0"/>
        <v>23169606.111999996</v>
      </c>
      <c r="K4" s="74">
        <f t="shared" si="1"/>
        <v>59701777.864999965</v>
      </c>
    </row>
    <row r="5" spans="1:11" x14ac:dyDescent="0.35">
      <c r="A5">
        <v>20190501</v>
      </c>
      <c r="B5" s="74">
        <f>'algandmed '!C6</f>
        <v>15851024.726000002</v>
      </c>
      <c r="C5" s="74">
        <f>'algandmed '!D6</f>
        <v>10517444.698999999</v>
      </c>
      <c r="D5" s="74">
        <f>'algandmed '!E6</f>
        <v>51377385.978999995</v>
      </c>
      <c r="E5" s="74">
        <f>'algandmed '!F6</f>
        <v>1010425.5609999998</v>
      </c>
      <c r="F5" s="74">
        <f>'algandmed '!G6</f>
        <v>40814.39</v>
      </c>
      <c r="G5" s="74">
        <f>'algandmed '!H6</f>
        <v>33865</v>
      </c>
      <c r="H5" s="74">
        <f>'algandmed '!I6</f>
        <v>13531991.529999999</v>
      </c>
      <c r="I5" s="74">
        <f>'algandmed '!J6</f>
        <v>5685335</v>
      </c>
      <c r="J5" s="74">
        <f t="shared" si="0"/>
        <v>26443148.815000001</v>
      </c>
      <c r="K5" s="74">
        <f t="shared" si="1"/>
        <v>64909377.508999996</v>
      </c>
    </row>
    <row r="6" spans="1:11" x14ac:dyDescent="0.35">
      <c r="A6">
        <v>20190601</v>
      </c>
      <c r="B6" s="74">
        <f>'algandmed '!C7</f>
        <v>16499208.377</v>
      </c>
      <c r="C6" s="74">
        <f>'algandmed '!D7</f>
        <v>11693666.311000001</v>
      </c>
      <c r="D6" s="74">
        <f>'algandmed '!E7</f>
        <v>49043788.215999998</v>
      </c>
      <c r="E6" s="74">
        <f>'algandmed '!F7</f>
        <v>1044557.7690000002</v>
      </c>
      <c r="F6" s="74">
        <f>'algandmed '!G7</f>
        <v>58708.74</v>
      </c>
      <c r="G6" s="74">
        <f>'algandmed '!H7</f>
        <v>29049.83</v>
      </c>
      <c r="H6" s="74">
        <f>'algandmed '!I7</f>
        <v>11664261.169999996</v>
      </c>
      <c r="I6" s="74">
        <f>'algandmed '!J7</f>
        <v>5455963.4400000004</v>
      </c>
      <c r="J6" s="74">
        <f t="shared" si="0"/>
        <v>28280633.257999998</v>
      </c>
      <c r="K6" s="74">
        <f t="shared" si="1"/>
        <v>60708049.385999992</v>
      </c>
    </row>
    <row r="7" spans="1:11" x14ac:dyDescent="0.35">
      <c r="A7">
        <v>20190701</v>
      </c>
      <c r="B7" s="74">
        <f>'algandmed '!C8</f>
        <v>16614060.489999996</v>
      </c>
      <c r="C7" s="74">
        <f>'algandmed '!D8</f>
        <v>11507986.271999998</v>
      </c>
      <c r="D7" s="74">
        <f>'algandmed '!E8</f>
        <v>52464647.846000016</v>
      </c>
      <c r="E7" s="74">
        <f>'algandmed '!F8</f>
        <v>1172163.7129999998</v>
      </c>
      <c r="F7" s="74">
        <f>'algandmed '!G8</f>
        <v>37929.11</v>
      </c>
      <c r="G7" s="74">
        <f>'algandmed '!H8</f>
        <v>32574.38</v>
      </c>
      <c r="H7" s="74">
        <f>'algandmed '!I8</f>
        <v>12872591.940000001</v>
      </c>
      <c r="I7" s="74">
        <f>'algandmed '!J8</f>
        <v>8346721.2300000004</v>
      </c>
      <c r="J7" s="74">
        <f t="shared" si="0"/>
        <v>28192550.251999993</v>
      </c>
      <c r="K7" s="74">
        <f t="shared" si="1"/>
        <v>65337239.786000013</v>
      </c>
    </row>
    <row r="8" spans="1:11" x14ac:dyDescent="0.35">
      <c r="A8">
        <v>20190801</v>
      </c>
      <c r="B8" s="74">
        <f>'algandmed '!C9</f>
        <v>16346580.088000001</v>
      </c>
      <c r="C8" s="74">
        <f>'algandmed '!D9</f>
        <v>11494217.424000001</v>
      </c>
      <c r="D8" s="74">
        <f>'algandmed '!E9</f>
        <v>52753882.442999996</v>
      </c>
      <c r="E8" s="74">
        <f>'algandmed '!F9</f>
        <v>1361794.6110000003</v>
      </c>
      <c r="F8" s="74">
        <f>'algandmed '!G9</f>
        <v>34526.759999999995</v>
      </c>
      <c r="G8" s="74">
        <f>'algandmed '!H9</f>
        <v>43977.72</v>
      </c>
      <c r="H8" s="74">
        <f>'algandmed '!I9</f>
        <v>12188022.640000001</v>
      </c>
      <c r="I8" s="74">
        <f>'algandmed '!J9</f>
        <v>13906717.27</v>
      </c>
      <c r="J8" s="74">
        <f t="shared" si="0"/>
        <v>27919301.992000002</v>
      </c>
      <c r="K8" s="74">
        <f t="shared" si="1"/>
        <v>64941905.082999997</v>
      </c>
    </row>
    <row r="9" spans="1:11" x14ac:dyDescent="0.35">
      <c r="A9">
        <v>20190901</v>
      </c>
      <c r="B9" s="74">
        <f>'algandmed '!C10</f>
        <v>14091273.569000002</v>
      </c>
      <c r="C9" s="74">
        <f>'algandmed '!D10</f>
        <v>10009428.403000003</v>
      </c>
      <c r="D9" s="74">
        <f>'algandmed '!E10</f>
        <v>50145826.313999996</v>
      </c>
      <c r="E9" s="74">
        <f>'algandmed '!F10</f>
        <v>1050620.5959999997</v>
      </c>
      <c r="F9" s="74">
        <f>'algandmed '!G10</f>
        <v>29313.14</v>
      </c>
      <c r="G9" s="74">
        <f>'algandmed '!H10</f>
        <v>36391.9</v>
      </c>
      <c r="H9" s="74">
        <f>'algandmed '!I10</f>
        <v>12740963.26</v>
      </c>
      <c r="I9" s="74">
        <f>'algandmed '!J10</f>
        <v>8512790.0199999996</v>
      </c>
      <c r="J9" s="74">
        <f t="shared" si="0"/>
        <v>24166407.012000002</v>
      </c>
      <c r="K9" s="74">
        <f t="shared" si="1"/>
        <v>62886789.573999994</v>
      </c>
    </row>
    <row r="10" spans="1:11" x14ac:dyDescent="0.35">
      <c r="A10">
        <v>20191001</v>
      </c>
      <c r="B10" s="74">
        <f>'algandmed '!C11</f>
        <v>13904988.601</v>
      </c>
      <c r="C10" s="74">
        <f>'algandmed '!D11</f>
        <v>9268099.4809999987</v>
      </c>
      <c r="D10" s="74">
        <f>'algandmed '!E11</f>
        <v>50550885.735999994</v>
      </c>
      <c r="E10" s="74">
        <f>'algandmed '!F11</f>
        <v>938655.61299999978</v>
      </c>
      <c r="F10" s="74">
        <f>'algandmed '!G11</f>
        <v>23997.52</v>
      </c>
      <c r="G10" s="74">
        <f>'algandmed '!H11</f>
        <v>26325</v>
      </c>
      <c r="H10" s="74">
        <f>'algandmed '!I11</f>
        <v>13082613.390000002</v>
      </c>
      <c r="I10" s="74">
        <f>'algandmed '!J11</f>
        <v>5142223.9000000004</v>
      </c>
      <c r="J10" s="74">
        <f t="shared" si="0"/>
        <v>23223410.601999998</v>
      </c>
      <c r="K10" s="74">
        <f t="shared" si="1"/>
        <v>63633499.125999995</v>
      </c>
    </row>
    <row r="11" spans="1:11" x14ac:dyDescent="0.35">
      <c r="A11">
        <v>20191101</v>
      </c>
      <c r="B11" s="74">
        <f>'algandmed '!C12</f>
        <v>13286470.134</v>
      </c>
      <c r="C11" s="74">
        <f>'algandmed '!D12</f>
        <v>8717047.9419999998</v>
      </c>
      <c r="D11" s="74">
        <f>'algandmed '!E12</f>
        <v>47149262.309</v>
      </c>
      <c r="E11" s="74">
        <f>'algandmed '!F12</f>
        <v>779470.07900000038</v>
      </c>
      <c r="F11" s="74">
        <f>'algandmed '!G12</f>
        <v>28791.05</v>
      </c>
      <c r="G11" s="74">
        <f>'algandmed '!H12</f>
        <v>17112.169999999998</v>
      </c>
      <c r="H11" s="74">
        <f>'algandmed '!I12</f>
        <v>13366422.529999997</v>
      </c>
      <c r="I11" s="74">
        <f>'algandmed '!J12</f>
        <v>3695525.15</v>
      </c>
      <c r="J11" s="74">
        <f t="shared" si="0"/>
        <v>22049421.296</v>
      </c>
      <c r="K11" s="74">
        <f t="shared" si="1"/>
        <v>60515684.839000002</v>
      </c>
    </row>
    <row r="12" spans="1:11" x14ac:dyDescent="0.35">
      <c r="A12">
        <v>20191201</v>
      </c>
      <c r="B12" s="74">
        <f>'algandmed '!C13</f>
        <v>13416930.330000002</v>
      </c>
      <c r="C12" s="74">
        <f>'algandmed '!D13</f>
        <v>8568539.3859999981</v>
      </c>
      <c r="D12" s="74">
        <f>'algandmed '!E13</f>
        <v>42869637.230999999</v>
      </c>
      <c r="E12" s="74">
        <f>'algandmed '!F13</f>
        <v>763326.66699999978</v>
      </c>
      <c r="F12" s="74">
        <f>'algandmed '!G13</f>
        <v>26519.42</v>
      </c>
      <c r="G12" s="74">
        <f>'algandmed '!H13</f>
        <v>36647</v>
      </c>
      <c r="H12" s="74">
        <f>'algandmed '!I13</f>
        <v>11433664.190000001</v>
      </c>
      <c r="I12" s="74">
        <f>'algandmed '!J13</f>
        <v>2639507.34</v>
      </c>
      <c r="J12" s="74">
        <f t="shared" si="0"/>
        <v>22048636.136</v>
      </c>
      <c r="K12" s="74">
        <f t="shared" si="1"/>
        <v>54303301.421000004</v>
      </c>
    </row>
    <row r="13" spans="1:11" x14ac:dyDescent="0.35">
      <c r="A13">
        <v>20200101</v>
      </c>
      <c r="B13" s="74">
        <f>'algandmed '!C14</f>
        <v>12550852.275</v>
      </c>
      <c r="C13" s="74">
        <f>'algandmed '!D14</f>
        <v>7687557.8589999992</v>
      </c>
      <c r="D13" s="74">
        <f>'algandmed '!E14</f>
        <v>42740232.944999993</v>
      </c>
      <c r="E13" s="74">
        <f>'algandmed '!F14</f>
        <v>730751.02899999998</v>
      </c>
      <c r="F13" s="74">
        <f>'algandmed '!G14</f>
        <v>23416.381000000001</v>
      </c>
      <c r="G13" s="74">
        <f>'algandmed '!H14</f>
        <v>22113</v>
      </c>
      <c r="H13" s="74">
        <f>'algandmed '!I14</f>
        <v>12560564.140000001</v>
      </c>
      <c r="I13" s="74">
        <f>'algandmed '!J14</f>
        <v>2312518.7200000002</v>
      </c>
      <c r="J13" s="74">
        <f t="shared" si="0"/>
        <v>20283939.515000001</v>
      </c>
      <c r="K13" s="74">
        <f t="shared" si="1"/>
        <v>55300797.084999993</v>
      </c>
    </row>
    <row r="14" spans="1:11" x14ac:dyDescent="0.35">
      <c r="A14">
        <v>20200201</v>
      </c>
      <c r="B14" s="74">
        <f>'algandmed '!C15</f>
        <v>12214148.410999998</v>
      </c>
      <c r="C14" s="74">
        <f>'algandmed '!D15</f>
        <v>8149565.209999999</v>
      </c>
      <c r="D14" s="74">
        <f>'algandmed '!E15</f>
        <v>44329843.557000004</v>
      </c>
      <c r="E14" s="74">
        <f>'algandmed '!F15</f>
        <v>713801.152</v>
      </c>
      <c r="F14" s="74">
        <f>'algandmed '!G15</f>
        <v>22109.131999999998</v>
      </c>
      <c r="G14" s="74">
        <f>'algandmed '!H15</f>
        <v>36309</v>
      </c>
      <c r="H14" s="74">
        <f>'algandmed '!I15</f>
        <v>10868194.800000001</v>
      </c>
      <c r="I14" s="74">
        <f>'algandmed '!J15</f>
        <v>2289880.2599999998</v>
      </c>
      <c r="J14" s="74">
        <f t="shared" si="0"/>
        <v>20422131.752999999</v>
      </c>
      <c r="K14" s="74">
        <f t="shared" si="1"/>
        <v>55198038.357000008</v>
      </c>
    </row>
    <row r="15" spans="1:11" x14ac:dyDescent="0.35">
      <c r="A15">
        <v>20200301</v>
      </c>
      <c r="B15" s="74">
        <f>'algandmed '!C16</f>
        <v>11002801.183</v>
      </c>
      <c r="C15" s="74">
        <f>'algandmed '!D16</f>
        <v>8008551.2570000011</v>
      </c>
      <c r="D15" s="74">
        <f>'algandmed '!E16</f>
        <v>44440519.01700002</v>
      </c>
      <c r="E15" s="74">
        <f>'algandmed '!F16</f>
        <v>842307.01100000006</v>
      </c>
      <c r="F15" s="74">
        <f>'algandmed '!G16</f>
        <v>16827</v>
      </c>
      <c r="G15" s="74">
        <f>'algandmed '!H16</f>
        <v>34626.21</v>
      </c>
      <c r="H15" s="74">
        <f>'algandmed '!I16</f>
        <v>12543306.1</v>
      </c>
      <c r="I15" s="74">
        <f>'algandmed '!J16</f>
        <v>6645329.0599999996</v>
      </c>
      <c r="J15" s="74">
        <f t="shared" si="0"/>
        <v>19062805.650000002</v>
      </c>
      <c r="K15" s="74">
        <f t="shared" si="1"/>
        <v>56983825.117000021</v>
      </c>
    </row>
    <row r="16" spans="1:11" x14ac:dyDescent="0.35">
      <c r="A16">
        <v>20200401</v>
      </c>
      <c r="B16" s="74">
        <f>'algandmed '!C17</f>
        <v>9113940.1979999989</v>
      </c>
      <c r="C16" s="74">
        <f>'algandmed '!D17</f>
        <v>7253871.7799999993</v>
      </c>
      <c r="D16" s="74">
        <f>'algandmed '!E17</f>
        <v>41292933.778999999</v>
      </c>
      <c r="E16" s="74">
        <f>'algandmed '!F17</f>
        <v>980859.60999999964</v>
      </c>
      <c r="F16" s="74">
        <f>'algandmed '!G17</f>
        <v>14687</v>
      </c>
      <c r="G16" s="74">
        <f>'algandmed '!H17</f>
        <v>27181.01</v>
      </c>
      <c r="H16" s="74">
        <f>'algandmed '!I17</f>
        <v>10840353.800000001</v>
      </c>
      <c r="I16" s="74">
        <f>'algandmed '!J17</f>
        <v>7813098.9500000002</v>
      </c>
      <c r="J16" s="74">
        <f t="shared" si="0"/>
        <v>16409679.987999998</v>
      </c>
      <c r="K16" s="74">
        <f t="shared" si="1"/>
        <v>52133287.578999996</v>
      </c>
    </row>
    <row r="17" spans="1:11" x14ac:dyDescent="0.35">
      <c r="A17">
        <v>20200501</v>
      </c>
      <c r="B17" s="74">
        <f>'algandmed '!C18</f>
        <v>12504440.352000004</v>
      </c>
      <c r="C17" s="74">
        <f>'algandmed '!D18</f>
        <v>11277778.181000002</v>
      </c>
      <c r="D17" s="74">
        <f>'algandmed '!E18</f>
        <v>52344189.890000008</v>
      </c>
      <c r="E17" s="74">
        <f>'algandmed '!F18</f>
        <v>1009557.1140000002</v>
      </c>
      <c r="F17" s="74">
        <f>'algandmed '!G18</f>
        <v>10002</v>
      </c>
      <c r="G17" s="74">
        <f>'algandmed '!H18</f>
        <v>34478.47</v>
      </c>
      <c r="H17" s="74">
        <f>'algandmed '!I18</f>
        <v>12831570.284999998</v>
      </c>
      <c r="I17" s="74">
        <f>'algandmed '!J18</f>
        <v>9831144.5899999999</v>
      </c>
      <c r="J17" s="74">
        <f t="shared" si="0"/>
        <v>23826699.003000006</v>
      </c>
      <c r="K17" s="74">
        <f t="shared" si="1"/>
        <v>65175760.175000004</v>
      </c>
    </row>
    <row r="18" spans="1:11" x14ac:dyDescent="0.35">
      <c r="A18">
        <v>20200601</v>
      </c>
      <c r="B18" s="74">
        <f>'algandmed '!C19</f>
        <v>14217887.044</v>
      </c>
      <c r="C18" s="74">
        <f>'algandmed '!D19</f>
        <v>12707468.173</v>
      </c>
      <c r="D18" s="74">
        <f>'algandmed '!E19</f>
        <v>53213388.328000002</v>
      </c>
      <c r="E18" s="74">
        <f>'algandmed '!F19</f>
        <v>795191.94000000006</v>
      </c>
      <c r="F18" s="74">
        <f>'algandmed '!G19</f>
        <v>21885</v>
      </c>
      <c r="G18" s="74">
        <f>'algandmed '!H19</f>
        <v>52116.33</v>
      </c>
      <c r="H18" s="74">
        <f>'algandmed '!I19</f>
        <v>10686407.939999998</v>
      </c>
      <c r="I18" s="74">
        <f>'algandmed '!J19</f>
        <v>5778751.0499999998</v>
      </c>
      <c r="J18" s="74">
        <f t="shared" si="0"/>
        <v>26999356.546999998</v>
      </c>
      <c r="K18" s="74">
        <f t="shared" si="1"/>
        <v>63899796.267999999</v>
      </c>
    </row>
    <row r="19" spans="1:11" x14ac:dyDescent="0.35">
      <c r="A19">
        <v>20200701</v>
      </c>
      <c r="B19" s="74">
        <f>'algandmed '!C20</f>
        <v>15397952.936999999</v>
      </c>
      <c r="C19" s="74">
        <f>'algandmed '!D20</f>
        <v>13390925.619000001</v>
      </c>
      <c r="D19" s="74">
        <f>'algandmed '!E20</f>
        <v>58672466.396000005</v>
      </c>
      <c r="E19" s="74">
        <f>'algandmed '!F20</f>
        <v>1394980.2330000007</v>
      </c>
      <c r="F19" s="74">
        <f>'algandmed '!G20</f>
        <v>35179</v>
      </c>
      <c r="G19" s="74">
        <f>'algandmed '!H20</f>
        <v>48126.95</v>
      </c>
      <c r="H19" s="74">
        <f>'algandmed '!I20</f>
        <v>10908351.259999998</v>
      </c>
      <c r="I19" s="74">
        <f>'algandmed '!J20</f>
        <v>8205562.3739999998</v>
      </c>
      <c r="J19" s="74">
        <f t="shared" si="0"/>
        <v>28872184.506000001</v>
      </c>
      <c r="K19" s="74">
        <f t="shared" si="1"/>
        <v>69580817.656000003</v>
      </c>
    </row>
    <row r="20" spans="1:11" x14ac:dyDescent="0.35">
      <c r="A20">
        <v>20200801</v>
      </c>
      <c r="B20" s="74">
        <f>'algandmed '!C21</f>
        <v>14733840.688000001</v>
      </c>
      <c r="C20" s="74">
        <f>'algandmed '!D21</f>
        <v>13837673.058000002</v>
      </c>
      <c r="D20" s="74">
        <f>'algandmed '!E21</f>
        <v>59595684.168000013</v>
      </c>
      <c r="E20" s="74">
        <f>'algandmed '!F21</f>
        <v>1623912.6909999994</v>
      </c>
      <c r="F20" s="74">
        <f>'algandmed '!G21</f>
        <v>18107</v>
      </c>
      <c r="G20" s="74">
        <f>'algandmed '!H21</f>
        <v>50964.91</v>
      </c>
      <c r="H20" s="74">
        <f>'algandmed '!I21</f>
        <v>10827191.890000001</v>
      </c>
      <c r="I20" s="74">
        <f>'algandmed '!J21</f>
        <v>14565850.449999999</v>
      </c>
      <c r="J20" s="74">
        <f t="shared" si="0"/>
        <v>28640585.656000003</v>
      </c>
      <c r="K20" s="74">
        <f t="shared" si="1"/>
        <v>70422876.058000013</v>
      </c>
    </row>
    <row r="21" spans="1:11" x14ac:dyDescent="0.35">
      <c r="A21">
        <v>20200901</v>
      </c>
      <c r="B21" s="74">
        <f>'algandmed '!C22</f>
        <v>12799297.361000001</v>
      </c>
      <c r="C21" s="74">
        <f>'algandmed '!D22</f>
        <v>11971566.662000002</v>
      </c>
      <c r="D21" s="74">
        <f>'algandmed '!E22</f>
        <v>58533124.410000011</v>
      </c>
      <c r="E21" s="74">
        <f>'algandmed '!F22</f>
        <v>1686125.6700000009</v>
      </c>
      <c r="F21" s="74">
        <f>'algandmed '!G22</f>
        <v>17519</v>
      </c>
      <c r="G21" s="74">
        <f>'algandmed '!H22</f>
        <v>48154.3</v>
      </c>
      <c r="H21" s="74">
        <f>'algandmed '!I22</f>
        <v>11011521.109999999</v>
      </c>
      <c r="I21" s="74">
        <f>'algandmed '!J22</f>
        <v>11249685.34</v>
      </c>
      <c r="J21" s="74">
        <f t="shared" si="0"/>
        <v>24836537.323000003</v>
      </c>
      <c r="K21" s="74">
        <f t="shared" si="1"/>
        <v>69544645.520000011</v>
      </c>
    </row>
    <row r="22" spans="1:11" x14ac:dyDescent="0.35">
      <c r="A22">
        <v>20201001</v>
      </c>
      <c r="B22" s="74">
        <f>'algandmed '!C23</f>
        <v>12487769.421</v>
      </c>
      <c r="C22" s="74">
        <f>'algandmed '!D23</f>
        <v>11509312.535</v>
      </c>
      <c r="D22" s="74">
        <f>'algandmed '!E23</f>
        <v>58115563.232999995</v>
      </c>
      <c r="E22" s="74">
        <f>'algandmed '!F23</f>
        <v>1456221.3839999996</v>
      </c>
      <c r="F22" s="74">
        <f>'algandmed '!G23</f>
        <v>9550</v>
      </c>
      <c r="G22" s="74">
        <f>'algandmed '!H23</f>
        <v>33308.25</v>
      </c>
      <c r="H22" s="74">
        <f>'algandmed '!I23</f>
        <v>10919956.439999998</v>
      </c>
      <c r="I22" s="74">
        <f>'algandmed '!J23</f>
        <v>6371401.7599999998</v>
      </c>
      <c r="J22" s="74">
        <f t="shared" si="0"/>
        <v>24039940.206</v>
      </c>
      <c r="K22" s="74">
        <f t="shared" si="1"/>
        <v>69035519.672999993</v>
      </c>
    </row>
    <row r="23" spans="1:11" x14ac:dyDescent="0.35">
      <c r="A23">
        <v>20201101</v>
      </c>
      <c r="B23" s="74">
        <f>'algandmed '!C24</f>
        <v>11505266.767999999</v>
      </c>
      <c r="C23" s="74">
        <f>'algandmed '!D24</f>
        <v>10137938.463000003</v>
      </c>
      <c r="D23" s="74">
        <f>'algandmed '!E24</f>
        <v>55134097.793999992</v>
      </c>
      <c r="E23" s="74">
        <f>'algandmed '!F24</f>
        <v>1269519.9670000006</v>
      </c>
      <c r="F23" s="74">
        <f>'algandmed '!G24</f>
        <v>19287</v>
      </c>
      <c r="G23" s="74">
        <f>'algandmed '!H24</f>
        <v>36003.5</v>
      </c>
      <c r="H23" s="74">
        <f>'algandmed '!I24</f>
        <v>11115474.34</v>
      </c>
      <c r="I23" s="74">
        <f>'algandmed '!J24</f>
        <v>4421244.29</v>
      </c>
      <c r="J23" s="74">
        <f t="shared" si="0"/>
        <v>21698495.731000002</v>
      </c>
      <c r="K23" s="74">
        <f t="shared" si="1"/>
        <v>66249572.133999988</v>
      </c>
    </row>
    <row r="24" spans="1:11" x14ac:dyDescent="0.35">
      <c r="A24">
        <v>20201201</v>
      </c>
      <c r="B24" s="74">
        <f>'algandmed '!C25</f>
        <v>11226069.758000003</v>
      </c>
      <c r="C24" s="74">
        <f>'algandmed '!D25</f>
        <v>9939264.0529999994</v>
      </c>
      <c r="D24" s="74">
        <f>'algandmed '!E25</f>
        <v>52385096.072999999</v>
      </c>
      <c r="E24" s="74">
        <f>'algandmed '!F25</f>
        <v>1217120.8630000001</v>
      </c>
      <c r="F24" s="74">
        <f>'algandmed '!G25</f>
        <v>9572</v>
      </c>
      <c r="G24" s="74">
        <f>'algandmed '!H25</f>
        <v>23355</v>
      </c>
      <c r="H24" s="74">
        <f>'algandmed '!I25</f>
        <v>11224629.460000001</v>
      </c>
      <c r="I24" s="74">
        <f>'algandmed '!J25</f>
        <v>4551625.5</v>
      </c>
      <c r="J24" s="74">
        <f t="shared" si="0"/>
        <v>21198260.811000004</v>
      </c>
      <c r="K24" s="74">
        <f t="shared" si="1"/>
        <v>63609725.533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2C422-F5A6-4B0A-8388-16054136D580}">
  <dimension ref="A1:S42"/>
  <sheetViews>
    <sheetView topLeftCell="A28" workbookViewId="0">
      <selection activeCell="AF56" sqref="AF56"/>
    </sheetView>
  </sheetViews>
  <sheetFormatPr defaultRowHeight="14.5" x14ac:dyDescent="0.35"/>
  <cols>
    <col min="1" max="1" width="5.81640625" bestFit="1" customWidth="1"/>
    <col min="2" max="2" width="4.1796875" bestFit="1" customWidth="1"/>
    <col min="3" max="3" width="5.54296875" bestFit="1" customWidth="1"/>
    <col min="4" max="4" width="9.7265625" bestFit="1" customWidth="1"/>
    <col min="5" max="5" width="11.26953125" bestFit="1" customWidth="1"/>
    <col min="6" max="6" width="10.1796875" bestFit="1" customWidth="1"/>
    <col min="7" max="7" width="9" bestFit="1" customWidth="1"/>
    <col min="8" max="8" width="7.81640625" bestFit="1" customWidth="1"/>
    <col min="9" max="9" width="8.7265625" bestFit="1" customWidth="1"/>
    <col min="10" max="10" width="13.7265625" bestFit="1" customWidth="1"/>
    <col min="11" max="11" width="9.453125" bestFit="1" customWidth="1"/>
    <col min="12" max="14" width="11.81640625" bestFit="1" customWidth="1"/>
    <col min="15" max="16" width="9.1796875" bestFit="1" customWidth="1"/>
    <col min="17" max="17" width="11" bestFit="1" customWidth="1"/>
    <col min="18" max="18" width="8.54296875" bestFit="1" customWidth="1"/>
    <col min="19" max="19" width="6" bestFit="1" customWidth="1"/>
  </cols>
  <sheetData>
    <row r="1" spans="1:17" x14ac:dyDescent="0.35">
      <c r="D1" t="s">
        <v>47</v>
      </c>
      <c r="E1" t="s">
        <v>49</v>
      </c>
      <c r="F1" t="s">
        <v>50</v>
      </c>
    </row>
    <row r="2" spans="1:17" x14ac:dyDescent="0.35">
      <c r="A2">
        <v>2019</v>
      </c>
      <c r="B2">
        <v>2</v>
      </c>
      <c r="C2" t="s">
        <v>42</v>
      </c>
      <c r="D2" s="74">
        <f>müük_maakondades!D4</f>
        <v>17602368.649999999</v>
      </c>
      <c r="E2" s="74">
        <f>müük_maakondades!L4+müük_maakondades!M4+müük_maakondades!P4+müük_maakondades!Q4+müük_maakondades!R4</f>
        <v>8088247.9299999997</v>
      </c>
      <c r="F2" s="74">
        <f>müük_maakondades!S4-Leht1!E2-Leht1!D2</f>
        <v>17756397.749999993</v>
      </c>
      <c r="L2">
        <f>D2/1000000</f>
        <v>17.602368649999999</v>
      </c>
      <c r="M2">
        <f t="shared" ref="M2:N2" si="0">E2/1000000</f>
        <v>8.0882479299999996</v>
      </c>
      <c r="N2">
        <f t="shared" si="0"/>
        <v>17.756397749999994</v>
      </c>
    </row>
    <row r="3" spans="1:17" x14ac:dyDescent="0.35">
      <c r="B3">
        <v>3</v>
      </c>
      <c r="C3" t="s">
        <v>42</v>
      </c>
      <c r="D3" s="74">
        <f>müük_maakondades!D8</f>
        <v>19659402.379999999</v>
      </c>
      <c r="E3" s="74">
        <f>müük_maakondades!L8+müük_maakondades!M8+müük_maakondades!P8+müük_maakondades!Q8+müük_maakondades!R8</f>
        <v>8337304.1099999994</v>
      </c>
      <c r="F3" s="74">
        <f>müük_maakondades!S8-Leht1!E3-Leht1!D3</f>
        <v>18820267.440000001</v>
      </c>
      <c r="L3">
        <f t="shared" ref="L3:L19" si="1">D3/1000000</f>
        <v>19.65940238</v>
      </c>
      <c r="M3">
        <f t="shared" ref="M3:M19" si="2">E3/1000000</f>
        <v>8.3373041099999998</v>
      </c>
      <c r="N3">
        <f t="shared" ref="N3:N19" si="3">F3/1000000</f>
        <v>18.820267440000002</v>
      </c>
    </row>
    <row r="4" spans="1:17" x14ac:dyDescent="0.35">
      <c r="B4">
        <v>4</v>
      </c>
      <c r="C4" t="s">
        <v>42</v>
      </c>
      <c r="D4" s="74">
        <f>müük_maakondades!D12</f>
        <v>19339767.869999997</v>
      </c>
      <c r="E4" s="74">
        <f>müük_maakondades!L12+müük_maakondades!M12+müük_maakondades!P12+müük_maakondades!Q12+müük_maakondades!R12</f>
        <v>8543638.8399999999</v>
      </c>
      <c r="F4" s="74">
        <f>müük_maakondades!S12-Leht1!E4-Leht1!D4</f>
        <v>18870351.329999991</v>
      </c>
      <c r="L4">
        <f t="shared" si="1"/>
        <v>19.339767869999996</v>
      </c>
      <c r="M4">
        <f t="shared" si="2"/>
        <v>8.5436388399999998</v>
      </c>
      <c r="N4">
        <f t="shared" si="3"/>
        <v>18.870351329999991</v>
      </c>
    </row>
    <row r="5" spans="1:17" x14ac:dyDescent="0.35">
      <c r="B5">
        <v>5</v>
      </c>
      <c r="C5" t="s">
        <v>42</v>
      </c>
      <c r="D5" s="74">
        <f>müük_maakondades!D16</f>
        <v>20976221.43</v>
      </c>
      <c r="E5" s="74">
        <f>müük_maakondades!L16+müük_maakondades!M16+müük_maakondades!P16+müük_maakondades!Q16+müük_maakondades!R16</f>
        <v>9707680.1100000013</v>
      </c>
      <c r="F5" s="74">
        <f>müük_maakondades!S16-Leht1!E5-Leht1!D5</f>
        <v>20693484.43</v>
      </c>
      <c r="L5">
        <f t="shared" si="1"/>
        <v>20.976221429999999</v>
      </c>
      <c r="M5">
        <f t="shared" si="2"/>
        <v>9.7076801100000019</v>
      </c>
      <c r="N5">
        <f t="shared" si="3"/>
        <v>20.693484429999998</v>
      </c>
    </row>
    <row r="6" spans="1:17" x14ac:dyDescent="0.35">
      <c r="B6">
        <v>6</v>
      </c>
      <c r="C6" t="s">
        <v>42</v>
      </c>
      <c r="D6" s="74">
        <f>müük_maakondades!D20</f>
        <v>20162325.010000002</v>
      </c>
      <c r="E6" s="74">
        <f>müük_maakondades!L20+müük_maakondades!M20+müük_maakondades!P20+müük_maakondades!Q20+müük_maakondades!R20</f>
        <v>9286991.8300000001</v>
      </c>
      <c r="F6" s="74">
        <f>müük_maakondades!S20-Leht1!E6-Leht1!D6</f>
        <v>19594471.399999995</v>
      </c>
      <c r="L6">
        <f t="shared" si="1"/>
        <v>20.16232501</v>
      </c>
      <c r="M6">
        <f t="shared" si="2"/>
        <v>9.2869918299999998</v>
      </c>
      <c r="N6">
        <f t="shared" si="3"/>
        <v>19.594471399999996</v>
      </c>
    </row>
    <row r="7" spans="1:17" x14ac:dyDescent="0.35">
      <c r="B7">
        <v>7</v>
      </c>
      <c r="C7" t="s">
        <v>42</v>
      </c>
      <c r="D7" s="74">
        <f>müük_maakondades!D24</f>
        <v>21064032.490000002</v>
      </c>
      <c r="E7" s="74">
        <f>müük_maakondades!L24+müük_maakondades!M24+müük_maakondades!P24+müük_maakondades!Q24+müük_maakondades!R24</f>
        <v>10102719.039999999</v>
      </c>
      <c r="F7" s="74">
        <f>müük_maakondades!S24-Leht1!E7-Leht1!D7</f>
        <v>21297896.32</v>
      </c>
      <c r="L7">
        <f t="shared" si="1"/>
        <v>21.064032490000002</v>
      </c>
      <c r="M7">
        <f t="shared" si="2"/>
        <v>10.102719039999998</v>
      </c>
      <c r="N7">
        <f t="shared" si="3"/>
        <v>21.29789632</v>
      </c>
    </row>
    <row r="8" spans="1:17" x14ac:dyDescent="0.35">
      <c r="B8">
        <v>8</v>
      </c>
      <c r="C8" t="s">
        <v>42</v>
      </c>
      <c r="D8" s="74">
        <f>müük_maakondades!D28</f>
        <v>20873219.18</v>
      </c>
      <c r="E8" s="74">
        <f>müük_maakondades!L28+müük_maakondades!M28+müük_maakondades!P28+müük_maakondades!Q28+müük_maakondades!R28</f>
        <v>10028308.18</v>
      </c>
      <c r="F8" s="74">
        <f>müük_maakondades!S28-Leht1!E8-Leht1!D8</f>
        <v>21852355.089999989</v>
      </c>
      <c r="L8">
        <f t="shared" si="1"/>
        <v>20.87321918</v>
      </c>
      <c r="M8">
        <f t="shared" si="2"/>
        <v>10.02830818</v>
      </c>
      <c r="N8">
        <f t="shared" si="3"/>
        <v>21.852355089999989</v>
      </c>
    </row>
    <row r="9" spans="1:17" x14ac:dyDescent="0.35">
      <c r="B9">
        <v>9</v>
      </c>
      <c r="C9" t="s">
        <v>42</v>
      </c>
      <c r="D9" s="74">
        <f>müük_maakondades!D32</f>
        <v>20221496.02</v>
      </c>
      <c r="E9" s="74">
        <f>müük_maakondades!L32+müük_maakondades!M32+müük_maakondades!P32+müük_maakondades!Q32+müük_maakondades!R32</f>
        <v>9386981.9199999999</v>
      </c>
      <c r="F9" s="74">
        <f>müük_maakondades!S32-Leht1!E9-Leht1!D9</f>
        <v>20537348.379999999</v>
      </c>
      <c r="L9">
        <f t="shared" si="1"/>
        <v>20.22149602</v>
      </c>
      <c r="M9">
        <f t="shared" si="2"/>
        <v>9.3869819200000002</v>
      </c>
      <c r="N9">
        <f t="shared" si="3"/>
        <v>20.537348379999997</v>
      </c>
    </row>
    <row r="10" spans="1:17" x14ac:dyDescent="0.35">
      <c r="B10">
        <v>10</v>
      </c>
      <c r="C10" t="s">
        <v>42</v>
      </c>
      <c r="D10" s="74">
        <f>müük_maakondades!D36</f>
        <v>20807497.57</v>
      </c>
      <c r="E10" s="74">
        <f>müük_maakondades!L36+müük_maakondades!M36+müük_maakondades!P36+müük_maakondades!Q36+müük_maakondades!R36</f>
        <v>9245458.6799999997</v>
      </c>
      <c r="F10" s="74">
        <f>müük_maakondades!S36-Leht1!E10-Leht1!D10</f>
        <v>20494530.479999997</v>
      </c>
      <c r="L10">
        <f t="shared" si="1"/>
        <v>20.807497569999999</v>
      </c>
      <c r="M10">
        <f t="shared" si="2"/>
        <v>9.2454586800000005</v>
      </c>
      <c r="N10">
        <f t="shared" si="3"/>
        <v>20.494530479999998</v>
      </c>
    </row>
    <row r="11" spans="1:17" x14ac:dyDescent="0.35">
      <c r="B11">
        <v>11</v>
      </c>
      <c r="C11" t="s">
        <v>42</v>
      </c>
      <c r="D11" s="74">
        <f>müük_maakondades!D40</f>
        <v>19809441.310000002</v>
      </c>
      <c r="E11" s="74">
        <f>müük_maakondades!L40+müük_maakondades!M40+müük_maakondades!P40+müük_maakondades!Q40+müük_maakondades!R40</f>
        <v>8435419.7300000004</v>
      </c>
      <c r="F11" s="74">
        <f>müük_maakondades!S40-Leht1!E11-Leht1!D11</f>
        <v>18897562.269999981</v>
      </c>
      <c r="L11">
        <f t="shared" si="1"/>
        <v>19.809441310000004</v>
      </c>
      <c r="M11">
        <f t="shared" si="2"/>
        <v>8.4354197299999996</v>
      </c>
      <c r="N11">
        <f t="shared" si="3"/>
        <v>18.89756226999998</v>
      </c>
    </row>
    <row r="12" spans="1:17" x14ac:dyDescent="0.35">
      <c r="B12">
        <v>12</v>
      </c>
      <c r="C12" t="s">
        <v>42</v>
      </c>
      <c r="D12" s="74">
        <f>müük_maakondades!D44</f>
        <v>17849905.670000002</v>
      </c>
      <c r="E12" s="74">
        <f>müük_maakondades!L44+müük_maakondades!M44+müük_maakondades!P44+müük_maakondades!Q44+müük_maakondades!R44</f>
        <v>7770922.7000000002</v>
      </c>
      <c r="F12" s="74">
        <f>müük_maakondades!S44-Leht1!E12-Leht1!D12</f>
        <v>17241887.879999995</v>
      </c>
      <c r="L12">
        <f t="shared" si="1"/>
        <v>17.849905670000002</v>
      </c>
      <c r="M12">
        <f t="shared" si="2"/>
        <v>7.7709226999999998</v>
      </c>
      <c r="N12">
        <f t="shared" si="3"/>
        <v>17.241887879999997</v>
      </c>
    </row>
    <row r="13" spans="1:17" x14ac:dyDescent="0.35">
      <c r="A13">
        <v>2020</v>
      </c>
      <c r="B13">
        <v>1</v>
      </c>
      <c r="C13" t="s">
        <v>42</v>
      </c>
      <c r="D13" s="74">
        <f>müük_maakondades!D48</f>
        <v>18246917.300000001</v>
      </c>
      <c r="E13" s="74">
        <f>müük_maakondades!L48+müük_maakondades!M48+müük_maakondades!P48+müük_maakondades!Q48+müük_maakondades!R48</f>
        <v>7417349.2400000002</v>
      </c>
      <c r="F13" s="74">
        <f>müük_maakondades!S48-Leht1!E13-Leht1!D13</f>
        <v>17072958.430000011</v>
      </c>
      <c r="L13">
        <f t="shared" si="1"/>
        <v>18.2469173</v>
      </c>
      <c r="M13">
        <f t="shared" si="2"/>
        <v>7.4173492400000001</v>
      </c>
      <c r="N13">
        <f t="shared" si="3"/>
        <v>17.072958430000011</v>
      </c>
    </row>
    <row r="14" spans="1:17" x14ac:dyDescent="0.35">
      <c r="B14">
        <v>2</v>
      </c>
      <c r="C14" t="s">
        <v>42</v>
      </c>
      <c r="D14" s="74">
        <f>müük_maakondades!D52</f>
        <v>17971415.120000001</v>
      </c>
      <c r="E14" s="74">
        <f>müük_maakondades!L52+müük_maakondades!M52+müük_maakondades!P52+müük_maakondades!Q52+müük_maakondades!R52</f>
        <v>7997557.4199999999</v>
      </c>
      <c r="F14" s="74">
        <f>müük_maakondades!S52-Leht1!E14-Leht1!D14</f>
        <v>18354054.029999997</v>
      </c>
      <c r="H14" s="1">
        <f t="shared" ref="H14:J19" si="4">D14/D2-1</f>
        <v>2.0965727814137303E-2</v>
      </c>
      <c r="I14" s="1">
        <f t="shared" si="4"/>
        <v>-1.1212627355749238E-2</v>
      </c>
      <c r="J14" s="1">
        <f t="shared" si="4"/>
        <v>3.3658644529969806E-2</v>
      </c>
      <c r="L14">
        <f t="shared" si="1"/>
        <v>17.97141512</v>
      </c>
      <c r="M14">
        <f t="shared" si="2"/>
        <v>7.9975574199999997</v>
      </c>
      <c r="N14">
        <f t="shared" si="3"/>
        <v>18.354054029999997</v>
      </c>
      <c r="Q14">
        <v>1000000</v>
      </c>
    </row>
    <row r="15" spans="1:17" x14ac:dyDescent="0.35">
      <c r="B15">
        <v>3</v>
      </c>
      <c r="C15" t="s">
        <v>42</v>
      </c>
      <c r="D15" s="74">
        <f>müük_maakondades!D56</f>
        <v>17979968.780000001</v>
      </c>
      <c r="E15" s="74">
        <f>müük_maakondades!L56+müük_maakondades!M56+müük_maakondades!P56+müük_maakondades!Q56+müük_maakondades!R56</f>
        <v>8012008.0500000007</v>
      </c>
      <c r="F15" s="74">
        <f>müük_maakondades!S56-Leht1!E15-Leht1!D15</f>
        <v>18442001.660000011</v>
      </c>
      <c r="H15" s="1">
        <f t="shared" si="4"/>
        <v>-8.5426482836961859E-2</v>
      </c>
      <c r="I15" s="1">
        <f t="shared" si="4"/>
        <v>-3.9016935895360816E-2</v>
      </c>
      <c r="J15" s="1">
        <f t="shared" si="4"/>
        <v>-2.0098852537878131E-2</v>
      </c>
      <c r="L15">
        <f t="shared" si="1"/>
        <v>17.97996878</v>
      </c>
      <c r="M15">
        <f t="shared" si="2"/>
        <v>8.0120080500000004</v>
      </c>
      <c r="N15">
        <f t="shared" si="3"/>
        <v>18.44200166000001</v>
      </c>
    </row>
    <row r="16" spans="1:17" x14ac:dyDescent="0.35">
      <c r="B16">
        <v>4</v>
      </c>
      <c r="C16" t="s">
        <v>42</v>
      </c>
      <c r="D16" s="74">
        <f>müük_maakondades!D60</f>
        <v>16154648</v>
      </c>
      <c r="E16" s="74">
        <f>müük_maakondades!L60+müük_maakondades!M60+müük_maakondades!P60+müük_maakondades!Q60+müük_maakondades!R60</f>
        <v>8075924</v>
      </c>
      <c r="F16" s="74">
        <f>müük_maakondades!S60-Leht1!E16-Leht1!D16</f>
        <v>17058793</v>
      </c>
      <c r="H16" s="1">
        <f t="shared" si="4"/>
        <v>-0.16469276629430396</v>
      </c>
      <c r="I16" s="1">
        <f t="shared" si="4"/>
        <v>-5.4744219501675406E-2</v>
      </c>
      <c r="J16" s="1">
        <f t="shared" si="4"/>
        <v>-9.600024389159012E-2</v>
      </c>
      <c r="L16">
        <f t="shared" si="1"/>
        <v>16.154648000000002</v>
      </c>
      <c r="M16">
        <f t="shared" si="2"/>
        <v>8.0759240000000005</v>
      </c>
      <c r="N16">
        <f t="shared" si="3"/>
        <v>17.058793000000001</v>
      </c>
    </row>
    <row r="17" spans="1:19" x14ac:dyDescent="0.35">
      <c r="B17">
        <v>5</v>
      </c>
      <c r="C17" t="s">
        <v>42</v>
      </c>
      <c r="D17" s="74">
        <f>müük_maakondades!D64</f>
        <v>20028265</v>
      </c>
      <c r="E17" s="74">
        <f>müük_maakondades!L64+müük_maakondades!M64+müük_maakondades!P64+müük_maakondades!Q64+müük_maakondades!R64</f>
        <v>10651497</v>
      </c>
      <c r="F17" s="74">
        <f>müük_maakondades!S64-Leht1!E17-Leht1!D17</f>
        <v>21642442</v>
      </c>
      <c r="H17" s="1">
        <f t="shared" si="4"/>
        <v>-4.5191953811292263E-2</v>
      </c>
      <c r="I17" s="1">
        <f t="shared" si="4"/>
        <v>9.7223732066300972E-2</v>
      </c>
      <c r="J17" s="1">
        <f t="shared" si="4"/>
        <v>4.58577951533512E-2</v>
      </c>
      <c r="L17">
        <f t="shared" si="1"/>
        <v>20.028265000000001</v>
      </c>
      <c r="M17">
        <f t="shared" si="2"/>
        <v>10.651497000000001</v>
      </c>
      <c r="N17">
        <f t="shared" si="3"/>
        <v>21.642441999999999</v>
      </c>
    </row>
    <row r="18" spans="1:19" x14ac:dyDescent="0.35">
      <c r="B18">
        <v>6</v>
      </c>
      <c r="C18" t="s">
        <v>42</v>
      </c>
      <c r="D18" s="74">
        <f>müük_maakondades!D68</f>
        <v>20352883</v>
      </c>
      <c r="E18" s="74">
        <f>müük_maakondades!L68+müük_maakondades!M68+müük_maakondades!P68+müük_maakondades!Q68+müük_maakondades!R68</f>
        <v>10580436</v>
      </c>
      <c r="F18" s="74">
        <f>müük_maakondades!S68-Leht1!E18-Leht1!D18</f>
        <v>22249393</v>
      </c>
      <c r="H18" s="1">
        <f t="shared" si="4"/>
        <v>9.4511912641763729E-3</v>
      </c>
      <c r="I18" s="1">
        <f t="shared" si="4"/>
        <v>0.13927482587222206</v>
      </c>
      <c r="J18" s="1">
        <f t="shared" si="4"/>
        <v>0.13549340249107233</v>
      </c>
      <c r="L18">
        <f t="shared" si="1"/>
        <v>20.352882999999999</v>
      </c>
      <c r="M18">
        <f t="shared" si="2"/>
        <v>10.580436000000001</v>
      </c>
      <c r="N18">
        <f t="shared" si="3"/>
        <v>22.249393000000001</v>
      </c>
    </row>
    <row r="19" spans="1:19" x14ac:dyDescent="0.35">
      <c r="B19">
        <v>7</v>
      </c>
      <c r="C19" t="s">
        <v>42</v>
      </c>
      <c r="D19" s="74">
        <f>müük_maakondades!D72</f>
        <v>22322578.475000001</v>
      </c>
      <c r="E19" s="74">
        <f>müük_maakondades!L72+müük_maakondades!M72+müük_maakondades!P72+müük_maakondades!Q72+müük_maakondades!R72</f>
        <v>12485783.853</v>
      </c>
      <c r="F19" s="74">
        <f>müük_maakondades!S72-Leht1!E19-Leht1!D19</f>
        <v>23859006.407999992</v>
      </c>
      <c r="H19" s="1">
        <f>D19/D7-1</f>
        <v>5.9748577846976181E-2</v>
      </c>
      <c r="I19" s="1">
        <f t="shared" si="4"/>
        <v>0.23588350854504236</v>
      </c>
      <c r="J19" s="1">
        <f>F19/F7-1</f>
        <v>0.12025178682060522</v>
      </c>
      <c r="L19">
        <f t="shared" si="1"/>
        <v>22.322578475</v>
      </c>
      <c r="M19">
        <f t="shared" si="2"/>
        <v>12.485783853000001</v>
      </c>
      <c r="N19">
        <f t="shared" si="3"/>
        <v>23.859006407999992</v>
      </c>
    </row>
    <row r="20" spans="1:19" x14ac:dyDescent="0.35">
      <c r="B20">
        <v>8</v>
      </c>
      <c r="C20" t="s">
        <v>42</v>
      </c>
    </row>
    <row r="23" spans="1:19" x14ac:dyDescent="0.35">
      <c r="A23" s="112" t="s">
        <v>44</v>
      </c>
      <c r="B23" s="112" t="s">
        <v>3</v>
      </c>
      <c r="C23" s="112" t="s">
        <v>45</v>
      </c>
      <c r="D23" s="112" t="s">
        <v>47</v>
      </c>
      <c r="E23" s="112" t="s">
        <v>26</v>
      </c>
      <c r="F23" s="112" t="s">
        <v>27</v>
      </c>
      <c r="G23" s="112" t="s">
        <v>28</v>
      </c>
      <c r="H23" s="112" t="s">
        <v>29</v>
      </c>
      <c r="I23" s="112" t="s">
        <v>30</v>
      </c>
      <c r="J23" s="112" t="s">
        <v>31</v>
      </c>
      <c r="K23" s="112" t="s">
        <v>32</v>
      </c>
      <c r="L23" s="112" t="s">
        <v>33</v>
      </c>
      <c r="M23" s="112" t="s">
        <v>34</v>
      </c>
      <c r="N23" s="112" t="s">
        <v>35</v>
      </c>
      <c r="O23" s="112" t="s">
        <v>36</v>
      </c>
      <c r="P23" s="112" t="s">
        <v>37</v>
      </c>
      <c r="Q23" s="112" t="s">
        <v>38</v>
      </c>
      <c r="R23" s="112" t="s">
        <v>39</v>
      </c>
      <c r="S23" s="112" t="s">
        <v>48</v>
      </c>
    </row>
    <row r="24" spans="1:19" x14ac:dyDescent="0.35">
      <c r="A24" s="110">
        <v>2019</v>
      </c>
      <c r="B24" s="110">
        <v>2</v>
      </c>
      <c r="C24" s="110" t="s">
        <v>42</v>
      </c>
      <c r="D24" s="111">
        <v>17.602368649999999</v>
      </c>
      <c r="E24" s="111">
        <v>2.1122045999999997</v>
      </c>
      <c r="F24" s="111">
        <v>1.8992940300000001</v>
      </c>
      <c r="G24" s="111">
        <v>5.5533050099999999</v>
      </c>
      <c r="H24" s="111">
        <v>0.34621866000000001</v>
      </c>
      <c r="I24" s="111">
        <v>1.82453606</v>
      </c>
      <c r="J24" s="111">
        <v>2.7917171299999999</v>
      </c>
      <c r="K24" s="111">
        <v>0.62149581000000009</v>
      </c>
      <c r="L24" s="111">
        <v>3.5282214500000002</v>
      </c>
      <c r="M24" s="111">
        <v>0.71237620999999995</v>
      </c>
      <c r="N24" s="111">
        <v>1.61985848</v>
      </c>
      <c r="O24" s="111">
        <v>0.98776796999999994</v>
      </c>
      <c r="P24" s="111">
        <v>0.71105308000000012</v>
      </c>
      <c r="Q24" s="111">
        <v>1.8085690800000001</v>
      </c>
      <c r="R24" s="111">
        <v>1.3280281099999998</v>
      </c>
      <c r="S24" s="111">
        <f>SUM(D24:R24)</f>
        <v>43.447014329999995</v>
      </c>
    </row>
    <row r="25" spans="1:19" x14ac:dyDescent="0.35">
      <c r="A25" s="110">
        <v>2019</v>
      </c>
      <c r="B25" s="110">
        <v>3</v>
      </c>
      <c r="C25" s="110" t="s">
        <v>42</v>
      </c>
      <c r="D25" s="111">
        <v>19.65940238</v>
      </c>
      <c r="E25" s="111">
        <v>2.25587867</v>
      </c>
      <c r="F25" s="111">
        <v>1.9140308000000001</v>
      </c>
      <c r="G25" s="111">
        <v>5.8871270500000001</v>
      </c>
      <c r="H25" s="111">
        <v>0.36223593999999998</v>
      </c>
      <c r="I25" s="111">
        <v>1.93730906</v>
      </c>
      <c r="J25" s="111">
        <v>2.9699200300000004</v>
      </c>
      <c r="K25" s="111">
        <v>0.66703739000000006</v>
      </c>
      <c r="L25" s="111">
        <v>3.6640722700000001</v>
      </c>
      <c r="M25" s="111">
        <v>0.77545893999999993</v>
      </c>
      <c r="N25" s="111">
        <v>1.7865996400000002</v>
      </c>
      <c r="O25" s="111">
        <v>1.04012886</v>
      </c>
      <c r="P25" s="111">
        <v>0.68695222</v>
      </c>
      <c r="Q25" s="111">
        <v>1.8525090299999998</v>
      </c>
      <c r="R25" s="111">
        <v>1.3583116499999999</v>
      </c>
      <c r="S25" s="111">
        <f t="shared" ref="S25:S42" si="5">SUM(D25:R25)</f>
        <v>46.816973929999996</v>
      </c>
    </row>
    <row r="26" spans="1:19" x14ac:dyDescent="0.35">
      <c r="A26" s="110">
        <v>2019</v>
      </c>
      <c r="B26" s="110">
        <v>4</v>
      </c>
      <c r="C26" s="110" t="s">
        <v>42</v>
      </c>
      <c r="D26" s="111">
        <v>19.339767869999996</v>
      </c>
      <c r="E26" s="111">
        <v>2.2256307099999999</v>
      </c>
      <c r="F26" s="111">
        <v>1.9590721899999999</v>
      </c>
      <c r="G26" s="111">
        <v>5.9451478799999995</v>
      </c>
      <c r="H26" s="111">
        <v>0.37870996999999995</v>
      </c>
      <c r="I26" s="111">
        <v>1.8695378500000002</v>
      </c>
      <c r="J26" s="111">
        <v>2.9588516400000002</v>
      </c>
      <c r="K26" s="111">
        <v>0.67273941000000004</v>
      </c>
      <c r="L26" s="111">
        <v>3.7358129799999999</v>
      </c>
      <c r="M26" s="111">
        <v>0.80849663000000005</v>
      </c>
      <c r="N26" s="111">
        <v>1.72986475</v>
      </c>
      <c r="O26" s="111">
        <v>1.13079693</v>
      </c>
      <c r="P26" s="111">
        <v>0.69339496</v>
      </c>
      <c r="Q26" s="111">
        <v>1.9342290800000002</v>
      </c>
      <c r="R26" s="111">
        <v>1.3717051899999999</v>
      </c>
      <c r="S26" s="111">
        <f t="shared" si="5"/>
        <v>46.753758039999994</v>
      </c>
    </row>
    <row r="27" spans="1:19" x14ac:dyDescent="0.35">
      <c r="A27" s="110">
        <v>2019</v>
      </c>
      <c r="B27" s="110">
        <v>5</v>
      </c>
      <c r="C27" s="110" t="s">
        <v>42</v>
      </c>
      <c r="D27" s="111">
        <v>20.976221429999999</v>
      </c>
      <c r="E27" s="111">
        <v>2.4632036299999998</v>
      </c>
      <c r="F27" s="111">
        <v>2.1218991099999998</v>
      </c>
      <c r="G27" s="111">
        <v>6.3716722499999996</v>
      </c>
      <c r="H27" s="111">
        <v>0.40067017000000005</v>
      </c>
      <c r="I27" s="111">
        <v>2.2182488899999999</v>
      </c>
      <c r="J27" s="111">
        <v>3.1526339600000002</v>
      </c>
      <c r="K27" s="111">
        <v>0.75590926999999997</v>
      </c>
      <c r="L27" s="111">
        <v>4.31192961</v>
      </c>
      <c r="M27" s="111">
        <v>0.94819893999999993</v>
      </c>
      <c r="N27" s="111">
        <v>1.9697695699999997</v>
      </c>
      <c r="O27" s="111">
        <v>1.23947758</v>
      </c>
      <c r="P27" s="111">
        <v>0.73338279000000006</v>
      </c>
      <c r="Q27" s="111">
        <v>2.174976</v>
      </c>
      <c r="R27" s="111">
        <v>1.5391927700000001</v>
      </c>
      <c r="S27" s="111">
        <f t="shared" si="5"/>
        <v>51.377385969999992</v>
      </c>
    </row>
    <row r="28" spans="1:19" x14ac:dyDescent="0.35">
      <c r="A28" s="110">
        <v>2019</v>
      </c>
      <c r="B28" s="110">
        <v>6</v>
      </c>
      <c r="C28" s="110" t="s">
        <v>42</v>
      </c>
      <c r="D28" s="111">
        <v>20.16232501</v>
      </c>
      <c r="E28" s="111">
        <v>2.31760827</v>
      </c>
      <c r="F28" s="111">
        <v>2.0062371800000003</v>
      </c>
      <c r="G28" s="111">
        <v>6.0949638100000003</v>
      </c>
      <c r="H28" s="111">
        <v>0.37966580000000005</v>
      </c>
      <c r="I28" s="111">
        <v>2.02908497</v>
      </c>
      <c r="J28" s="111">
        <v>2.8493710700000001</v>
      </c>
      <c r="K28" s="111">
        <v>0.78102039000000001</v>
      </c>
      <c r="L28" s="111">
        <v>4.1443661399999998</v>
      </c>
      <c r="M28" s="111">
        <v>0.93975115999999992</v>
      </c>
      <c r="N28" s="111">
        <v>1.8756901800000001</v>
      </c>
      <c r="O28" s="111">
        <v>1.26082973</v>
      </c>
      <c r="P28" s="111">
        <v>0.73435799999999996</v>
      </c>
      <c r="Q28" s="111">
        <v>2.0490675400000002</v>
      </c>
      <c r="R28" s="111">
        <v>1.41944899</v>
      </c>
      <c r="S28" s="111">
        <f t="shared" si="5"/>
        <v>49.043788240000012</v>
      </c>
    </row>
    <row r="29" spans="1:19" x14ac:dyDescent="0.35">
      <c r="A29" s="110">
        <v>2019</v>
      </c>
      <c r="B29" s="110">
        <v>7</v>
      </c>
      <c r="C29" s="110" t="s">
        <v>42</v>
      </c>
      <c r="D29" s="111">
        <v>21.064032490000002</v>
      </c>
      <c r="E29" s="111">
        <v>2.5099192700000001</v>
      </c>
      <c r="F29" s="111">
        <v>2.1867816699999998</v>
      </c>
      <c r="G29" s="111">
        <v>6.3250630700000006</v>
      </c>
      <c r="H29" s="111">
        <v>0.47299502000000004</v>
      </c>
      <c r="I29" s="111">
        <v>2.3184426600000001</v>
      </c>
      <c r="J29" s="111">
        <v>3.0901906000000001</v>
      </c>
      <c r="K29" s="111">
        <v>0.87225799999999998</v>
      </c>
      <c r="L29" s="111">
        <v>4.5226939100000001</v>
      </c>
      <c r="M29" s="111">
        <v>1.06696236</v>
      </c>
      <c r="N29" s="111">
        <v>2.06645944</v>
      </c>
      <c r="O29" s="111">
        <v>1.4557865899999998</v>
      </c>
      <c r="P29" s="111">
        <v>0.86104362999999984</v>
      </c>
      <c r="Q29" s="111">
        <v>2.1054860299999998</v>
      </c>
      <c r="R29" s="111">
        <v>1.5465331099999999</v>
      </c>
      <c r="S29" s="111">
        <f t="shared" si="5"/>
        <v>52.464647850000006</v>
      </c>
    </row>
    <row r="30" spans="1:19" x14ac:dyDescent="0.35">
      <c r="A30" s="110">
        <v>2019</v>
      </c>
      <c r="B30" s="110">
        <v>8</v>
      </c>
      <c r="C30" s="110" t="s">
        <v>42</v>
      </c>
      <c r="D30" s="111">
        <v>20.87321918</v>
      </c>
      <c r="E30" s="111">
        <v>2.5029721499999997</v>
      </c>
      <c r="F30" s="111">
        <v>2.3669426900000001</v>
      </c>
      <c r="G30" s="111">
        <v>6.3847020199999998</v>
      </c>
      <c r="H30" s="111">
        <v>0.43973328</v>
      </c>
      <c r="I30" s="111">
        <v>2.4153092300000001</v>
      </c>
      <c r="J30" s="111">
        <v>3.4552247800000004</v>
      </c>
      <c r="K30" s="111">
        <v>0.84887730000000006</v>
      </c>
      <c r="L30" s="111">
        <v>4.3096166199999999</v>
      </c>
      <c r="M30" s="111">
        <v>1.0968867499999999</v>
      </c>
      <c r="N30" s="111">
        <v>2.0882907299999998</v>
      </c>
      <c r="O30" s="111">
        <v>1.3503029100000001</v>
      </c>
      <c r="P30" s="111">
        <v>0.85416434000000008</v>
      </c>
      <c r="Q30" s="111">
        <v>2.2207910399999999</v>
      </c>
      <c r="R30" s="111">
        <v>1.5468494300000002</v>
      </c>
      <c r="S30" s="111">
        <f t="shared" si="5"/>
        <v>52.753882449999999</v>
      </c>
    </row>
    <row r="31" spans="1:19" x14ac:dyDescent="0.35">
      <c r="A31" s="110">
        <v>2019</v>
      </c>
      <c r="B31" s="110">
        <v>9</v>
      </c>
      <c r="C31" s="110" t="s">
        <v>42</v>
      </c>
      <c r="D31" s="111">
        <v>20.22149602</v>
      </c>
      <c r="E31" s="111">
        <v>2.3520592300000001</v>
      </c>
      <c r="F31" s="111">
        <v>2.1445195099999999</v>
      </c>
      <c r="G31" s="111">
        <v>6.1723012099999996</v>
      </c>
      <c r="H31" s="111">
        <v>0.34995639000000001</v>
      </c>
      <c r="I31" s="111">
        <v>2.3294246899999997</v>
      </c>
      <c r="J31" s="111">
        <v>3.2803106500000005</v>
      </c>
      <c r="K31" s="111">
        <v>0.74952708999999995</v>
      </c>
      <c r="L31" s="111">
        <v>3.97327063</v>
      </c>
      <c r="M31" s="111">
        <v>1.0292237</v>
      </c>
      <c r="N31" s="111">
        <v>1.9506798599999999</v>
      </c>
      <c r="O31" s="111">
        <v>1.2085697500000001</v>
      </c>
      <c r="P31" s="111">
        <v>0.77692618999999996</v>
      </c>
      <c r="Q31" s="111">
        <v>2.0829892299999999</v>
      </c>
      <c r="R31" s="111">
        <v>1.5245721699999999</v>
      </c>
      <c r="S31" s="111">
        <f t="shared" si="5"/>
        <v>50.145826320000005</v>
      </c>
    </row>
    <row r="32" spans="1:19" x14ac:dyDescent="0.35">
      <c r="A32" s="110">
        <v>2019</v>
      </c>
      <c r="B32" s="110">
        <v>10</v>
      </c>
      <c r="C32" s="110" t="s">
        <v>42</v>
      </c>
      <c r="D32" s="111">
        <v>20.807497569999999</v>
      </c>
      <c r="E32" s="111">
        <v>2.4544253099999995</v>
      </c>
      <c r="F32" s="111">
        <v>2.0479033499999999</v>
      </c>
      <c r="G32" s="111">
        <v>6.3100550000000002</v>
      </c>
      <c r="H32" s="111">
        <v>0.33636878000000003</v>
      </c>
      <c r="I32" s="111">
        <v>2.2654530499999996</v>
      </c>
      <c r="J32" s="111">
        <v>3.2528918600000005</v>
      </c>
      <c r="K32" s="111">
        <v>0.71539825000000001</v>
      </c>
      <c r="L32" s="111">
        <v>3.9405146900000005</v>
      </c>
      <c r="M32" s="111">
        <v>0.95945824999999996</v>
      </c>
      <c r="N32" s="111">
        <v>1.9167646200000001</v>
      </c>
      <c r="O32" s="111">
        <v>1.19527026</v>
      </c>
      <c r="P32" s="111">
        <v>0.78241252000000006</v>
      </c>
      <c r="Q32" s="111">
        <v>2.0694934300000001</v>
      </c>
      <c r="R32" s="111">
        <v>1.4935797900000001</v>
      </c>
      <c r="S32" s="111">
        <f t="shared" si="5"/>
        <v>50.547486729999996</v>
      </c>
    </row>
    <row r="33" spans="1:19" x14ac:dyDescent="0.35">
      <c r="A33" s="110">
        <v>2019</v>
      </c>
      <c r="B33" s="110">
        <v>11</v>
      </c>
      <c r="C33" s="110" t="s">
        <v>42</v>
      </c>
      <c r="D33" s="111">
        <v>19.809441310000004</v>
      </c>
      <c r="E33" s="111">
        <v>2.2240883300000003</v>
      </c>
      <c r="F33" s="111">
        <v>1.8791128100000001</v>
      </c>
      <c r="G33" s="111">
        <v>5.8910680700000002</v>
      </c>
      <c r="H33" s="111">
        <v>0.322243</v>
      </c>
      <c r="I33" s="111">
        <v>2.1180579500000003</v>
      </c>
      <c r="J33" s="111">
        <v>2.9862880400000003</v>
      </c>
      <c r="K33" s="111">
        <v>0.65976679000000005</v>
      </c>
      <c r="L33" s="111">
        <v>3.6004606299999997</v>
      </c>
      <c r="M33" s="111">
        <v>0.86101707000000005</v>
      </c>
      <c r="N33" s="111">
        <v>1.73773373</v>
      </c>
      <c r="O33" s="111">
        <v>1.0792035500000001</v>
      </c>
      <c r="P33" s="111">
        <v>0.69553248000000001</v>
      </c>
      <c r="Q33" s="111">
        <v>1.8747169099999998</v>
      </c>
      <c r="R33" s="111">
        <v>1.40369264</v>
      </c>
      <c r="S33" s="111">
        <f t="shared" si="5"/>
        <v>47.142423310000005</v>
      </c>
    </row>
    <row r="34" spans="1:19" x14ac:dyDescent="0.35">
      <c r="A34" s="110">
        <v>2019</v>
      </c>
      <c r="B34" s="110">
        <v>12</v>
      </c>
      <c r="C34" s="110" t="s">
        <v>42</v>
      </c>
      <c r="D34" s="111">
        <v>17.849905670000002</v>
      </c>
      <c r="E34" s="111">
        <v>2.0017291999999998</v>
      </c>
      <c r="F34" s="111">
        <v>1.7174110300000001</v>
      </c>
      <c r="G34" s="111">
        <v>5.4517975500000002</v>
      </c>
      <c r="H34" s="111">
        <v>0.29354996999999999</v>
      </c>
      <c r="I34" s="111">
        <v>1.87995891</v>
      </c>
      <c r="J34" s="111">
        <v>2.6881391500000005</v>
      </c>
      <c r="K34" s="111">
        <v>0.63305252000000001</v>
      </c>
      <c r="L34" s="111">
        <v>3.3023897599999996</v>
      </c>
      <c r="M34" s="111">
        <v>0.76289476000000001</v>
      </c>
      <c r="N34" s="111">
        <v>1.5501793599999998</v>
      </c>
      <c r="O34" s="111">
        <v>1.02607019</v>
      </c>
      <c r="P34" s="111">
        <v>0.62304816000000007</v>
      </c>
      <c r="Q34" s="111">
        <v>1.7618747399999999</v>
      </c>
      <c r="R34" s="111">
        <v>1.3207152799999999</v>
      </c>
      <c r="S34" s="111">
        <f t="shared" si="5"/>
        <v>42.862716250000013</v>
      </c>
    </row>
    <row r="35" spans="1:19" x14ac:dyDescent="0.35">
      <c r="A35" s="110">
        <v>2020</v>
      </c>
      <c r="B35" s="110">
        <v>1</v>
      </c>
      <c r="C35" s="110" t="s">
        <v>42</v>
      </c>
      <c r="D35" s="111">
        <v>18.2469173</v>
      </c>
      <c r="E35" s="111">
        <v>1.9703390900000002</v>
      </c>
      <c r="F35" s="111">
        <v>1.71474685</v>
      </c>
      <c r="G35" s="111">
        <v>5.2886517499999997</v>
      </c>
      <c r="H35" s="111">
        <v>0.31279655000000006</v>
      </c>
      <c r="I35" s="111">
        <v>1.8431248099999999</v>
      </c>
      <c r="J35" s="111">
        <v>2.7343625499999997</v>
      </c>
      <c r="K35" s="111">
        <v>0.60440891000000008</v>
      </c>
      <c r="L35" s="111">
        <v>3.2169449500000002</v>
      </c>
      <c r="M35" s="111">
        <v>0.70673224000000001</v>
      </c>
      <c r="N35" s="111">
        <v>1.5921368199999999</v>
      </c>
      <c r="O35" s="111">
        <v>1.0123910999999999</v>
      </c>
      <c r="P35" s="111">
        <v>0.60687685000000002</v>
      </c>
      <c r="Q35" s="111">
        <v>1.67622453</v>
      </c>
      <c r="R35" s="111">
        <v>1.2105706699999998</v>
      </c>
      <c r="S35" s="111">
        <f t="shared" si="5"/>
        <v>42.73722497</v>
      </c>
    </row>
    <row r="36" spans="1:19" x14ac:dyDescent="0.35">
      <c r="A36" s="110">
        <v>2020</v>
      </c>
      <c r="B36" s="110">
        <v>2</v>
      </c>
      <c r="C36" s="110" t="s">
        <v>42</v>
      </c>
      <c r="D36" s="111">
        <v>17.97141512</v>
      </c>
      <c r="E36" s="111">
        <v>2.9222139199999999</v>
      </c>
      <c r="F36" s="111">
        <v>1.7154319300000003</v>
      </c>
      <c r="G36" s="111">
        <v>5.378336130000001</v>
      </c>
      <c r="H36" s="111">
        <v>0.34122091000000004</v>
      </c>
      <c r="I36" s="111">
        <v>1.9850080499999998</v>
      </c>
      <c r="J36" s="111">
        <v>2.7789406200000002</v>
      </c>
      <c r="K36" s="111">
        <v>0.61920618999999999</v>
      </c>
      <c r="L36" s="111">
        <v>3.49459396</v>
      </c>
      <c r="M36" s="111">
        <v>0.74914150999999995</v>
      </c>
      <c r="N36" s="111">
        <v>1.6127775900000001</v>
      </c>
      <c r="O36" s="111">
        <v>1.00091869</v>
      </c>
      <c r="P36" s="111">
        <v>0.65217792999999991</v>
      </c>
      <c r="Q36" s="111">
        <v>1.80591408</v>
      </c>
      <c r="R36" s="111">
        <v>1.29572994</v>
      </c>
      <c r="S36" s="111">
        <f t="shared" si="5"/>
        <v>44.32302657000001</v>
      </c>
    </row>
    <row r="37" spans="1:19" x14ac:dyDescent="0.35">
      <c r="A37" s="110">
        <v>2020</v>
      </c>
      <c r="B37" s="110">
        <v>3</v>
      </c>
      <c r="C37" s="110" t="s">
        <v>42</v>
      </c>
      <c r="D37" s="111">
        <v>17.97996878</v>
      </c>
      <c r="E37" s="111">
        <v>2.9027398499999997</v>
      </c>
      <c r="F37" s="111">
        <v>1.7743383500000001</v>
      </c>
      <c r="G37" s="111">
        <v>5.4831548400000001</v>
      </c>
      <c r="H37" s="111">
        <v>0.33562244999999996</v>
      </c>
      <c r="I37" s="111">
        <v>2.0177733199999999</v>
      </c>
      <c r="J37" s="111">
        <v>2.8523654999999999</v>
      </c>
      <c r="K37" s="111">
        <v>0.59141732000000002</v>
      </c>
      <c r="L37" s="111">
        <v>3.4874298800000001</v>
      </c>
      <c r="M37" s="111">
        <v>0.77700168999999997</v>
      </c>
      <c r="N37" s="111">
        <v>1.5756374199999998</v>
      </c>
      <c r="O37" s="111">
        <v>0.90895261000000005</v>
      </c>
      <c r="P37" s="111">
        <v>0.70804707</v>
      </c>
      <c r="Q37" s="111">
        <v>1.77559125</v>
      </c>
      <c r="R37" s="111">
        <v>1.2639381600000001</v>
      </c>
      <c r="S37" s="111">
        <f t="shared" si="5"/>
        <v>44.433978489999994</v>
      </c>
    </row>
    <row r="38" spans="1:19" x14ac:dyDescent="0.35">
      <c r="A38" s="110">
        <v>2020</v>
      </c>
      <c r="B38" s="110">
        <v>4</v>
      </c>
      <c r="C38" s="110" t="s">
        <v>42</v>
      </c>
      <c r="D38" s="111">
        <v>16.154648000000002</v>
      </c>
      <c r="E38" s="111">
        <v>2.3293249999999999</v>
      </c>
      <c r="F38" s="111">
        <v>1.710299</v>
      </c>
      <c r="G38" s="111">
        <v>5.0472809999999999</v>
      </c>
      <c r="H38" s="111">
        <v>0.30474000000000001</v>
      </c>
      <c r="I38" s="111">
        <v>2.0310670000000002</v>
      </c>
      <c r="J38" s="111">
        <v>2.672701</v>
      </c>
      <c r="K38" s="111">
        <v>0.59958699999999998</v>
      </c>
      <c r="L38" s="111">
        <v>3.3352219999999999</v>
      </c>
      <c r="M38" s="111">
        <v>0.838669</v>
      </c>
      <c r="N38" s="111">
        <v>1.5385439999999999</v>
      </c>
      <c r="O38" s="111">
        <v>0.82524900000000001</v>
      </c>
      <c r="P38" s="111">
        <v>0.83718400000000004</v>
      </c>
      <c r="Q38" s="111">
        <v>1.7774669999999999</v>
      </c>
      <c r="R38" s="111">
        <v>1.287382</v>
      </c>
      <c r="S38" s="111">
        <f t="shared" si="5"/>
        <v>41.289365000000011</v>
      </c>
    </row>
    <row r="39" spans="1:19" x14ac:dyDescent="0.35">
      <c r="A39" s="110">
        <v>2020</v>
      </c>
      <c r="B39" s="110">
        <v>5</v>
      </c>
      <c r="C39" s="110" t="s">
        <v>42</v>
      </c>
      <c r="D39" s="111">
        <v>20.028265000000001</v>
      </c>
      <c r="E39" s="111">
        <v>3.2652079999999999</v>
      </c>
      <c r="F39" s="111">
        <v>2.133928</v>
      </c>
      <c r="G39" s="111">
        <v>6.4097520000000001</v>
      </c>
      <c r="H39" s="111">
        <v>0.360485</v>
      </c>
      <c r="I39" s="111">
        <v>2.3370579999999999</v>
      </c>
      <c r="J39" s="111">
        <v>3.235439</v>
      </c>
      <c r="K39" s="111">
        <v>0.74427299999999996</v>
      </c>
      <c r="L39" s="111">
        <v>4.4460050000000004</v>
      </c>
      <c r="M39" s="111">
        <v>1.0786</v>
      </c>
      <c r="N39" s="111">
        <v>2.0001319999999998</v>
      </c>
      <c r="O39" s="111">
        <v>1.1561669999999999</v>
      </c>
      <c r="P39" s="111">
        <v>1.1677390000000001</v>
      </c>
      <c r="Q39" s="111">
        <v>2.2598940000000001</v>
      </c>
      <c r="R39" s="111">
        <v>1.6992590000000001</v>
      </c>
      <c r="S39" s="111">
        <f t="shared" si="5"/>
        <v>52.322203999999999</v>
      </c>
    </row>
    <row r="40" spans="1:19" x14ac:dyDescent="0.35">
      <c r="A40" s="110">
        <v>2020</v>
      </c>
      <c r="B40" s="110">
        <v>6</v>
      </c>
      <c r="C40" s="110" t="s">
        <v>42</v>
      </c>
      <c r="D40" s="111">
        <v>20.352882999999999</v>
      </c>
      <c r="E40" s="111">
        <v>3.4621849999999998</v>
      </c>
      <c r="F40" s="111">
        <v>2.1445889999999999</v>
      </c>
      <c r="G40" s="111">
        <v>6.8286680000000004</v>
      </c>
      <c r="H40" s="111">
        <v>0.40725499999999998</v>
      </c>
      <c r="I40" s="111">
        <v>2.3092779999999999</v>
      </c>
      <c r="J40" s="111">
        <v>3.1397300000000001</v>
      </c>
      <c r="K40" s="111">
        <v>0.75619599999999998</v>
      </c>
      <c r="L40" s="111">
        <v>4.6383989999999997</v>
      </c>
      <c r="M40" s="111">
        <v>1.0074240000000001</v>
      </c>
      <c r="N40" s="111">
        <v>1.982278</v>
      </c>
      <c r="O40" s="111">
        <v>1.219214</v>
      </c>
      <c r="P40" s="111">
        <v>1.314292</v>
      </c>
      <c r="Q40" s="111">
        <v>2.1380539999999999</v>
      </c>
      <c r="R40" s="111">
        <v>1.482267</v>
      </c>
      <c r="S40" s="111">
        <f t="shared" si="5"/>
        <v>53.182712000000002</v>
      </c>
    </row>
    <row r="41" spans="1:19" x14ac:dyDescent="0.35">
      <c r="A41" s="110">
        <v>2020</v>
      </c>
      <c r="B41" s="110">
        <v>7</v>
      </c>
      <c r="C41" s="110" t="s">
        <v>42</v>
      </c>
      <c r="D41" s="111">
        <v>22.322578475</v>
      </c>
      <c r="E41" s="111">
        <v>3.242038835999999</v>
      </c>
      <c r="F41" s="111">
        <v>2.3213867430000001</v>
      </c>
      <c r="G41" s="111">
        <v>7.454180835999999</v>
      </c>
      <c r="H41" s="111">
        <v>0.45485580000000003</v>
      </c>
      <c r="I41" s="111">
        <v>2.493899243</v>
      </c>
      <c r="J41" s="111">
        <v>3.3518639060000006</v>
      </c>
      <c r="K41" s="111">
        <v>0.86402081900000016</v>
      </c>
      <c r="L41" s="111">
        <v>5.6226408809999997</v>
      </c>
      <c r="M41" s="111">
        <v>1.1180900540000001</v>
      </c>
      <c r="N41" s="111">
        <v>2.2185650849999998</v>
      </c>
      <c r="O41" s="111">
        <v>1.4581951399999999</v>
      </c>
      <c r="P41" s="111">
        <v>1.5795882130000001</v>
      </c>
      <c r="Q41" s="111">
        <v>2.5062192790000002</v>
      </c>
      <c r="R41" s="111">
        <v>1.659245426</v>
      </c>
      <c r="S41" s="111">
        <f t="shared" si="5"/>
        <v>58.667368736</v>
      </c>
    </row>
    <row r="42" spans="1:19" x14ac:dyDescent="0.35">
      <c r="A42" s="110">
        <v>2020</v>
      </c>
      <c r="B42" s="110">
        <v>8</v>
      </c>
      <c r="C42" s="110" t="s">
        <v>42</v>
      </c>
      <c r="D42" s="111">
        <v>22.405096629999999</v>
      </c>
      <c r="E42" s="111">
        <v>3.175722795</v>
      </c>
      <c r="F42" s="111">
        <v>2.5250316600000002</v>
      </c>
      <c r="G42" s="111">
        <v>7.2764731359999999</v>
      </c>
      <c r="H42" s="111">
        <v>0.431240544</v>
      </c>
      <c r="I42" s="111">
        <v>2.6977955299999996</v>
      </c>
      <c r="J42" s="111">
        <v>3.5617458700000002</v>
      </c>
      <c r="K42" s="111">
        <v>0.84657993999999992</v>
      </c>
      <c r="L42" s="111">
        <v>5.5891759500000004</v>
      </c>
      <c r="M42" s="111">
        <v>1.201049</v>
      </c>
      <c r="N42" s="111">
        <v>2.2634937859999997</v>
      </c>
      <c r="O42" s="111">
        <v>1.4021266299999999</v>
      </c>
      <c r="P42" s="111">
        <v>1.858124321</v>
      </c>
      <c r="Q42" s="111">
        <v>2.4719387570000002</v>
      </c>
      <c r="R42" s="111">
        <v>1.734114159</v>
      </c>
      <c r="S42" s="111">
        <f t="shared" si="5"/>
        <v>59.439708707999984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7</vt:i4>
      </vt:variant>
    </vt:vector>
  </HeadingPairs>
  <TitlesOfParts>
    <vt:vector size="7" baseType="lpstr">
      <vt:lpstr>algandmed </vt:lpstr>
      <vt:lpstr>müük tanklates</vt:lpstr>
      <vt:lpstr>hulgimüük</vt:lpstr>
      <vt:lpstr>müük_maakondades</vt:lpstr>
      <vt:lpstr>Maakond_B_D</vt:lpstr>
      <vt:lpstr>müük</vt:lpstr>
      <vt:lpstr>Leht1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Merliin Laos</dc:creator>
  <cp:lastModifiedBy>Merliin Laos</cp:lastModifiedBy>
  <dcterms:created xsi:type="dcterms:W3CDTF">2020-05-06T07:04:04Z</dcterms:created>
  <dcterms:modified xsi:type="dcterms:W3CDTF">2021-05-05T14:27:57Z</dcterms:modified>
</cp:coreProperties>
</file>