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fication_2025-2026" sheetId="1" r:id="rId4"/>
    <sheet state="visible" name="Classification_2023-2024" sheetId="2" r:id="rId5"/>
    <sheet state="hidden" name="FEMALE RANKING 2021" sheetId="3" r:id="rId6"/>
  </sheets>
  <definedNames/>
  <calcPr/>
  <extLst>
    <ext uri="GoogleSheetsCustomDataVersion2">
      <go:sheetsCustomData xmlns:go="http://customooxmlschemas.google.com/" r:id="rId7" roundtripDataChecksum="c4QdU7alM8+GkJRfz79fIeOld7VxRktOA4CjVH5iHsc="/>
    </ext>
  </extLst>
</workbook>
</file>

<file path=xl/sharedStrings.xml><?xml version="1.0" encoding="utf-8"?>
<sst xmlns="http://schemas.openxmlformats.org/spreadsheetml/2006/main" count="635" uniqueCount="246">
  <si>
    <t xml:space="preserve">Alberta Weightlifting Association </t>
  </si>
  <si>
    <t>Provincial Classification 2025-2026 Season (Updated May 21st, 2025)</t>
  </si>
  <si>
    <t>Category</t>
  </si>
  <si>
    <t>Novice</t>
  </si>
  <si>
    <t>Jr. Nats</t>
  </si>
  <si>
    <t>Prov. 5</t>
  </si>
  <si>
    <t>Prov. 4</t>
  </si>
  <si>
    <t>Prov. 3</t>
  </si>
  <si>
    <t>Prov. 2</t>
  </si>
  <si>
    <t>Prov. 1</t>
  </si>
  <si>
    <t>Sr. Nats</t>
  </si>
  <si>
    <t>Int. 1</t>
  </si>
  <si>
    <t>Int. 2</t>
  </si>
  <si>
    <t>Next Gen. Elite</t>
  </si>
  <si>
    <t>Elite</t>
  </si>
  <si>
    <t>Marker</t>
  </si>
  <si>
    <t>&lt;45%</t>
  </si>
  <si>
    <t>100%+</t>
  </si>
  <si>
    <t>60kg</t>
  </si>
  <si>
    <t>65kg</t>
  </si>
  <si>
    <t>71kg</t>
  </si>
  <si>
    <t>79kg</t>
  </si>
  <si>
    <t>88kg</t>
  </si>
  <si>
    <t>94kg</t>
  </si>
  <si>
    <t>110kg</t>
  </si>
  <si>
    <t>110+kg</t>
  </si>
  <si>
    <t>Sr. Nat</t>
  </si>
  <si>
    <t>48kg</t>
  </si>
  <si>
    <t>53kg</t>
  </si>
  <si>
    <t>58kg</t>
  </si>
  <si>
    <t>63kg</t>
  </si>
  <si>
    <t>69kg</t>
  </si>
  <si>
    <t>77kg</t>
  </si>
  <si>
    <t>86kg</t>
  </si>
  <si>
    <t>86+kg</t>
  </si>
  <si>
    <t xml:space="preserve">Junior Nationals </t>
  </si>
  <si>
    <t>Provincial levels</t>
  </si>
  <si>
    <t>Senior Nationals</t>
  </si>
  <si>
    <t>International 1</t>
  </si>
  <si>
    <t>International 2</t>
  </si>
  <si>
    <t>Next Gen Elite</t>
  </si>
  <si>
    <t>Elite (World's total)</t>
  </si>
  <si>
    <t>Provincial Classification 2023-2024 Season (updated as of September 16, 2023)</t>
  </si>
  <si>
    <t xml:space="preserve">Jr. Nats </t>
  </si>
  <si>
    <t>55kg</t>
  </si>
  <si>
    <t>61kg</t>
  </si>
  <si>
    <t>67kg</t>
  </si>
  <si>
    <t>73kg</t>
  </si>
  <si>
    <t>81kg</t>
  </si>
  <si>
    <t>89kg</t>
  </si>
  <si>
    <t>96kg</t>
  </si>
  <si>
    <t>102kg</t>
  </si>
  <si>
    <t>109kg</t>
  </si>
  <si>
    <t>109kg+</t>
  </si>
  <si>
    <t>45kg</t>
  </si>
  <si>
    <t>49kg</t>
  </si>
  <si>
    <t>59kg</t>
  </si>
  <si>
    <t>64kg</t>
  </si>
  <si>
    <t>76kg</t>
  </si>
  <si>
    <t>87kg</t>
  </si>
  <si>
    <t>87kg+</t>
  </si>
  <si>
    <t>2021 FEMALE Provincial Rankings</t>
  </si>
  <si>
    <t>Updated</t>
  </si>
  <si>
    <t>40 KG (Youth)</t>
  </si>
  <si>
    <t>Last Name</t>
  </si>
  <si>
    <t>First Name</t>
  </si>
  <si>
    <t>AGE CAT.</t>
  </si>
  <si>
    <t>YOB</t>
  </si>
  <si>
    <t>Club</t>
  </si>
  <si>
    <t>Snatch</t>
  </si>
  <si>
    <t>Clean &amp; Jerk</t>
  </si>
  <si>
    <t>TOTAL</t>
  </si>
  <si>
    <t>D/M/Y</t>
  </si>
  <si>
    <t>Wt Cl Sin Ttl</t>
  </si>
  <si>
    <t>Prov. Class</t>
  </si>
  <si>
    <t>45 KG</t>
  </si>
  <si>
    <t>Surridge</t>
  </si>
  <si>
    <t>Ava</t>
  </si>
  <si>
    <t>Y</t>
  </si>
  <si>
    <t>MET</t>
  </si>
  <si>
    <t>21/11/21</t>
  </si>
  <si>
    <t>121. 587</t>
  </si>
  <si>
    <t>NOV</t>
  </si>
  <si>
    <t>49 KG</t>
  </si>
  <si>
    <t>HILLMAN</t>
  </si>
  <si>
    <t>Audrey</t>
  </si>
  <si>
    <t>FSA</t>
  </si>
  <si>
    <t>55 KG</t>
  </si>
  <si>
    <t>JOHNSON</t>
  </si>
  <si>
    <t>Haylee</t>
  </si>
  <si>
    <t>SR</t>
  </si>
  <si>
    <t>MBB</t>
  </si>
  <si>
    <t>Int. I</t>
  </si>
  <si>
    <t>KAMINSKI</t>
  </si>
  <si>
    <t>Hannah</t>
  </si>
  <si>
    <t>UNA</t>
  </si>
  <si>
    <t>Int. III</t>
  </si>
  <si>
    <t>PERKINS</t>
  </si>
  <si>
    <t>Jada</t>
  </si>
  <si>
    <t>MSW</t>
  </si>
  <si>
    <t>Int. IV</t>
  </si>
  <si>
    <t>BUTZ</t>
  </si>
  <si>
    <t>Kayla</t>
  </si>
  <si>
    <t>GGW</t>
  </si>
  <si>
    <t>Prov. II</t>
  </si>
  <si>
    <t>ORRIS</t>
  </si>
  <si>
    <t>Erin</t>
  </si>
  <si>
    <t>29/08/21</t>
  </si>
  <si>
    <t>MCPHERSON</t>
  </si>
  <si>
    <t>Taylor</t>
  </si>
  <si>
    <t>Prov. III</t>
  </si>
  <si>
    <t>59 KG</t>
  </si>
  <si>
    <t>BESPALOVA</t>
  </si>
  <si>
    <t>Polina</t>
  </si>
  <si>
    <t>Prov. I</t>
  </si>
  <si>
    <t>ALLERT</t>
  </si>
  <si>
    <t>Paige</t>
  </si>
  <si>
    <t>IX</t>
  </si>
  <si>
    <t>TAO</t>
  </si>
  <si>
    <t>Michel</t>
  </si>
  <si>
    <t>JR</t>
  </si>
  <si>
    <t>TOP</t>
  </si>
  <si>
    <t>EVERETT-YIM</t>
  </si>
  <si>
    <t>Alana</t>
  </si>
  <si>
    <t>M W40</t>
  </si>
  <si>
    <t>PPL</t>
  </si>
  <si>
    <t>ANDERSON</t>
  </si>
  <si>
    <t>Justine</t>
  </si>
  <si>
    <t>M W30</t>
  </si>
  <si>
    <t>FRP</t>
  </si>
  <si>
    <t>Kyla</t>
  </si>
  <si>
    <t>PISONI</t>
  </si>
  <si>
    <t>Kalista</t>
  </si>
  <si>
    <t>OPF</t>
  </si>
  <si>
    <t>GUTHRIE</t>
  </si>
  <si>
    <t>Michelle</t>
  </si>
  <si>
    <t>GILCHRIST</t>
  </si>
  <si>
    <t>Maria</t>
  </si>
  <si>
    <t>M W35</t>
  </si>
  <si>
    <t>DONALD</t>
  </si>
  <si>
    <t>Tana</t>
  </si>
  <si>
    <t>M W55</t>
  </si>
  <si>
    <t>GRANNARY</t>
  </si>
  <si>
    <t>Diedra</t>
  </si>
  <si>
    <t>64 KG</t>
  </si>
  <si>
    <t>BURKE</t>
  </si>
  <si>
    <t>Nadia</t>
  </si>
  <si>
    <t>Int. II</t>
  </si>
  <si>
    <t>KUCHUK</t>
  </si>
  <si>
    <t>Amy</t>
  </si>
  <si>
    <t>VAL</t>
  </si>
  <si>
    <t>FOISY</t>
  </si>
  <si>
    <t>Kylie</t>
  </si>
  <si>
    <t>CHATIGNY</t>
  </si>
  <si>
    <t>Melissa</t>
  </si>
  <si>
    <t>WRIGHT</t>
  </si>
  <si>
    <t>Ciara</t>
  </si>
  <si>
    <t xml:space="preserve">EVERETT-YIM </t>
  </si>
  <si>
    <t>ALEXANDER</t>
  </si>
  <si>
    <t>Mckenzie</t>
  </si>
  <si>
    <t>LOU</t>
  </si>
  <si>
    <t>Marissa</t>
  </si>
  <si>
    <t>SABO</t>
  </si>
  <si>
    <t>Cristina</t>
  </si>
  <si>
    <t>HAMILTON</t>
  </si>
  <si>
    <t>Jennifer</t>
  </si>
  <si>
    <t>PANCZAK</t>
  </si>
  <si>
    <t>Skyler</t>
  </si>
  <si>
    <t>IRVINE</t>
  </si>
  <si>
    <t>Kaelee</t>
  </si>
  <si>
    <t>71 KG</t>
  </si>
  <si>
    <t>Senior Nationals 2021</t>
  </si>
  <si>
    <t>MCMONAGLE</t>
  </si>
  <si>
    <t>Gina</t>
  </si>
  <si>
    <t>KOHLMAN</t>
  </si>
  <si>
    <t>Shandler</t>
  </si>
  <si>
    <t>KUSCHMIERZ</t>
  </si>
  <si>
    <t>Laura</t>
  </si>
  <si>
    <t>PRICE</t>
  </si>
  <si>
    <t>Liv</t>
  </si>
  <si>
    <t>FROEHLICH</t>
  </si>
  <si>
    <t>Cassidy</t>
  </si>
  <si>
    <t>GRAHAM</t>
  </si>
  <si>
    <t>Lundie</t>
  </si>
  <si>
    <t>CHURCHILL</t>
  </si>
  <si>
    <t>SZABON-SMITH</t>
  </si>
  <si>
    <t>Lisa</t>
  </si>
  <si>
    <t>HUB</t>
  </si>
  <si>
    <t>GALLAGHER</t>
  </si>
  <si>
    <t>Sydney Anne-Louise</t>
  </si>
  <si>
    <t>EVANS</t>
  </si>
  <si>
    <t>Moira</t>
  </si>
  <si>
    <t>LADIC</t>
  </si>
  <si>
    <t>Teagan</t>
  </si>
  <si>
    <t>BARNES</t>
  </si>
  <si>
    <t>Marie</t>
  </si>
  <si>
    <t>SR/M W30</t>
  </si>
  <si>
    <t>Prov. IV</t>
  </si>
  <si>
    <t>GAUGH</t>
  </si>
  <si>
    <t>Sarah</t>
  </si>
  <si>
    <t>MCLEOD</t>
  </si>
  <si>
    <t>Rhiannon</t>
  </si>
  <si>
    <t>PAN</t>
  </si>
  <si>
    <t>OUELLETTE</t>
  </si>
  <si>
    <t>Cassandra</t>
  </si>
  <si>
    <t>76 KG</t>
  </si>
  <si>
    <t>BALL</t>
  </si>
  <si>
    <t>Julia</t>
  </si>
  <si>
    <t>MOLLY</t>
  </si>
  <si>
    <t>Tasha</t>
  </si>
  <si>
    <t>Val</t>
  </si>
  <si>
    <t>MBONGALONZI</t>
  </si>
  <si>
    <t>Mignone</t>
  </si>
  <si>
    <t>GARDINER</t>
  </si>
  <si>
    <t>MULLIN</t>
  </si>
  <si>
    <t>Brooke</t>
  </si>
  <si>
    <t>COULOMBE</t>
  </si>
  <si>
    <t>Caitlin</t>
  </si>
  <si>
    <t>QUEELEY</t>
  </si>
  <si>
    <t>Rihanna</t>
  </si>
  <si>
    <t>81 KG</t>
  </si>
  <si>
    <t>GRAY</t>
  </si>
  <si>
    <t>Shannon</t>
  </si>
  <si>
    <t>SCHUM</t>
  </si>
  <si>
    <t>Dawn</t>
  </si>
  <si>
    <t>LETZING</t>
  </si>
  <si>
    <t>Lexie</t>
  </si>
  <si>
    <t>TYCHOLAZ</t>
  </si>
  <si>
    <t>Juliette</t>
  </si>
  <si>
    <t>WILLCOCKS</t>
  </si>
  <si>
    <t>BERKAN</t>
  </si>
  <si>
    <t>Deadra</t>
  </si>
  <si>
    <t>87 KG</t>
  </si>
  <si>
    <t>SHEEHAN</t>
  </si>
  <si>
    <t>Jordana</t>
  </si>
  <si>
    <t>JACKSON</t>
  </si>
  <si>
    <t>Holly</t>
  </si>
  <si>
    <t>RATCLIFF</t>
  </si>
  <si>
    <t>Charlotte</t>
  </si>
  <si>
    <t>87 + KG</t>
  </si>
  <si>
    <t>LOVE</t>
  </si>
  <si>
    <t>Etta</t>
  </si>
  <si>
    <t>HENRY RODRIGUEZ</t>
  </si>
  <si>
    <t>Mayeling</t>
  </si>
  <si>
    <t>HAMMING</t>
  </si>
  <si>
    <t>Chelsea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</si>
</sst>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-1009]mmmm\ d\,\ yyyy"/>
    <numFmt numFmtId="165" formatCode="#,##0.000"/>
    <numFmt numFmtId="166" formatCode="m\-d\-yyyy"/>
    <numFmt numFmtId="167" formatCode="0;\(0\);\-"/>
    <numFmt numFmtId="168" formatCode="mm/dd/yyyy"/>
    <numFmt numFmtId="169" formatCode="mm/dd/yy"/>
    <numFmt numFmtId="170" formatCode="m/d/yyyy"/>
    <numFmt numFmtId="171" formatCode="mmmm\ d/yyyy"/>
  </numFmts>
  <fonts count="19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20.0"/>
      <color rgb="FF000000"/>
      <name val="Calibri"/>
    </font>
    <font>
      <b/>
      <sz val="12.0"/>
      <color theme="1"/>
      <name val="Calibri"/>
    </font>
    <font>
      <i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10.0"/>
      <color theme="1"/>
      <name val="Arial"/>
    </font>
    <font/>
    <font>
      <sz val="10.0"/>
      <color rgb="FF000000"/>
      <name val="Calibri"/>
    </font>
    <font>
      <b/>
      <sz val="18.0"/>
      <color rgb="FF000000"/>
      <name val="Calibri"/>
    </font>
    <font>
      <sz val="10.0"/>
      <color theme="1"/>
      <name val="Calibri"/>
    </font>
    <font>
      <b/>
      <sz val="16.0"/>
      <color rgb="FF000000"/>
      <name val="Calibri"/>
    </font>
    <font>
      <sz val="9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sz val="11.0"/>
      <color theme="1"/>
      <name val="Arial"/>
    </font>
    <font>
      <b/>
      <sz val="11.0"/>
      <color theme="1"/>
      <name val="Arial"/>
    </font>
    <font>
      <sz val="10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2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/>
    </xf>
    <xf borderId="1" fillId="3" fontId="4" numFmtId="9" xfId="0" applyAlignment="1" applyBorder="1" applyFill="1" applyFont="1" applyNumberFormat="1">
      <alignment horizontal="center"/>
    </xf>
    <xf borderId="1" fillId="4" fontId="4" numFmtId="9" xfId="0" applyAlignment="1" applyBorder="1" applyFill="1" applyFont="1" applyNumberFormat="1">
      <alignment horizontal="center"/>
    </xf>
    <xf borderId="1" fillId="5" fontId="4" numFmtId="9" xfId="0" applyAlignment="1" applyBorder="1" applyFill="1" applyFont="1" applyNumberFormat="1">
      <alignment horizontal="center"/>
    </xf>
    <xf borderId="1" fillId="6" fontId="4" numFmtId="9" xfId="0" applyAlignment="1" applyBorder="1" applyFill="1" applyFont="1" applyNumberFormat="1">
      <alignment horizontal="center"/>
    </xf>
    <xf borderId="1" fillId="7" fontId="4" numFmtId="9" xfId="0" applyAlignment="1" applyBorder="1" applyFill="1" applyFont="1" applyNumberFormat="1">
      <alignment horizontal="center"/>
    </xf>
    <xf borderId="1" fillId="8" fontId="4" numFmtId="9" xfId="0" applyAlignment="1" applyBorder="1" applyFill="1" applyFont="1" applyNumberFormat="1">
      <alignment horizontal="center"/>
    </xf>
    <xf borderId="1" fillId="9" fontId="4" numFmtId="9" xfId="0" applyAlignment="1" applyBorder="1" applyFill="1" applyFont="1" applyNumberFormat="1">
      <alignment horizontal="center"/>
    </xf>
    <xf borderId="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6" numFmtId="1" xfId="0" applyAlignment="1" applyBorder="1" applyFont="1" applyNumberFormat="1">
      <alignment horizontal="center"/>
    </xf>
    <xf borderId="1" fillId="3" fontId="6" numFmtId="1" xfId="0" applyAlignment="1" applyBorder="1" applyFont="1" applyNumberFormat="1">
      <alignment horizontal="center"/>
    </xf>
    <xf borderId="1" fillId="4" fontId="6" numFmtId="1" xfId="0" applyAlignment="1" applyBorder="1" applyFont="1" applyNumberFormat="1">
      <alignment horizontal="center"/>
    </xf>
    <xf borderId="1" fillId="5" fontId="6" numFmtId="1" xfId="0" applyAlignment="1" applyBorder="1" applyFont="1" applyNumberFormat="1">
      <alignment horizontal="center"/>
    </xf>
    <xf borderId="1" fillId="6" fontId="6" numFmtId="1" xfId="0" applyAlignment="1" applyBorder="1" applyFont="1" applyNumberFormat="1">
      <alignment horizontal="center"/>
    </xf>
    <xf borderId="1" fillId="7" fontId="6" numFmtId="1" xfId="0" applyAlignment="1" applyBorder="1" applyFont="1" applyNumberFormat="1">
      <alignment horizontal="center"/>
    </xf>
    <xf borderId="1" fillId="8" fontId="6" numFmtId="1" xfId="0" applyAlignment="1" applyBorder="1" applyFont="1" applyNumberFormat="1">
      <alignment horizontal="center"/>
    </xf>
    <xf borderId="1" fillId="9" fontId="6" numFmtId="1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horizontal="center"/>
    </xf>
    <xf borderId="2" fillId="2" fontId="6" numFmtId="0" xfId="0" applyAlignment="1" applyBorder="1" applyFont="1">
      <alignment horizontal="center"/>
    </xf>
    <xf borderId="3" fillId="0" fontId="7" numFmtId="0" xfId="0" applyBorder="1" applyFont="1"/>
    <xf borderId="4" fillId="0" fontId="8" numFmtId="0" xfId="0" applyBorder="1" applyFont="1"/>
    <xf borderId="3" fillId="3" fontId="7" numFmtId="0" xfId="0" applyBorder="1" applyFont="1"/>
    <xf borderId="3" fillId="4" fontId="7" numFmtId="0" xfId="0" applyBorder="1" applyFont="1"/>
    <xf borderId="3" fillId="10" fontId="7" numFmtId="0" xfId="0" applyBorder="1" applyFill="1" applyFont="1"/>
    <xf borderId="3" fillId="6" fontId="7" numFmtId="0" xfId="0" applyBorder="1" applyFont="1"/>
    <xf borderId="3" fillId="7" fontId="7" numFmtId="0" xfId="0" applyBorder="1" applyFont="1"/>
    <xf borderId="3" fillId="8" fontId="7" numFmtId="0" xfId="0" applyBorder="1" applyFont="1"/>
    <xf borderId="3" fillId="9" fontId="7" numFmtId="0" xfId="0" applyBorder="1" applyFont="1"/>
    <xf borderId="1" fillId="0" fontId="3" numFmtId="0" xfId="0" applyAlignment="1" applyBorder="1" applyFont="1">
      <alignment horizontal="center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horizontal="center" vertical="top"/>
    </xf>
    <xf borderId="0" fillId="0" fontId="11" numFmtId="0" xfId="0" applyFont="1"/>
    <xf borderId="0" fillId="0" fontId="12" numFmtId="0" xfId="0" applyAlignment="1" applyFont="1">
      <alignment horizontal="center" vertical="top"/>
    </xf>
    <xf borderId="0" fillId="0" fontId="11" numFmtId="0" xfId="0" applyAlignment="1" applyFont="1">
      <alignment horizontal="right"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13" numFmtId="164" xfId="0" applyAlignment="1" applyFont="1" applyNumberFormat="1">
      <alignment horizontal="left"/>
    </xf>
    <xf borderId="0" fillId="0" fontId="9" numFmtId="0" xfId="0" applyAlignment="1" applyFont="1">
      <alignment horizontal="right" shrinkToFit="0" wrapText="1"/>
    </xf>
    <xf borderId="3" fillId="11" fontId="14" numFmtId="0" xfId="0" applyAlignment="1" applyBorder="1" applyFill="1" applyFont="1">
      <alignment horizontal="center" shrinkToFit="0" wrapText="1"/>
    </xf>
    <xf borderId="5" fillId="0" fontId="8" numFmtId="0" xfId="0" applyBorder="1" applyFont="1"/>
    <xf borderId="0" fillId="0" fontId="9" numFmtId="0" xfId="0" applyAlignment="1" applyFont="1">
      <alignment horizontal="right"/>
    </xf>
    <xf borderId="1" fillId="0" fontId="1" numFmtId="0" xfId="0" applyAlignment="1" applyBorder="1" applyFont="1">
      <alignment horizontal="center" shrinkToFit="0" wrapText="1"/>
    </xf>
    <xf borderId="1" fillId="0" fontId="15" numFmtId="165" xfId="0" applyAlignment="1" applyBorder="1" applyFont="1" applyNumberFormat="1">
      <alignment horizontal="center"/>
    </xf>
    <xf borderId="1" fillId="0" fontId="11" numFmtId="0" xfId="0" applyAlignment="1" applyBorder="1" applyFont="1">
      <alignment vertical="top"/>
    </xf>
    <xf borderId="1" fillId="0" fontId="11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top"/>
    </xf>
    <xf borderId="1" fillId="0" fontId="9" numFmtId="0" xfId="0" applyAlignment="1" applyBorder="1" applyFont="1">
      <alignment horizontal="center"/>
    </xf>
    <xf borderId="1" fillId="0" fontId="9" numFmtId="166" xfId="0" applyAlignment="1" applyBorder="1" applyFont="1" applyNumberFormat="1">
      <alignment horizontal="center" vertical="top"/>
    </xf>
    <xf borderId="1" fillId="0" fontId="11" numFmtId="0" xfId="0" applyAlignment="1" applyBorder="1" applyFont="1">
      <alignment horizontal="center" vertical="top"/>
    </xf>
    <xf borderId="0" fillId="0" fontId="14" numFmtId="0" xfId="0" applyAlignment="1" applyFont="1">
      <alignment horizontal="center" shrinkToFit="0" wrapText="1"/>
    </xf>
    <xf borderId="1" fillId="0" fontId="7" numFmtId="49" xfId="0" applyBorder="1" applyFont="1" applyNumberFormat="1"/>
    <xf borderId="4" fillId="0" fontId="7" numFmtId="49" xfId="0" applyBorder="1" applyFont="1" applyNumberFormat="1"/>
    <xf borderId="4" fillId="0" fontId="11" numFmtId="49" xfId="0" applyAlignment="1" applyBorder="1" applyFont="1" applyNumberFormat="1">
      <alignment horizontal="center"/>
    </xf>
    <xf borderId="4" fillId="0" fontId="11" numFmtId="1" xfId="0" applyAlignment="1" applyBorder="1" applyFont="1" applyNumberFormat="1">
      <alignment horizontal="center"/>
    </xf>
    <xf borderId="4" fillId="0" fontId="11" numFmtId="2" xfId="0" applyAlignment="1" applyBorder="1" applyFont="1" applyNumberFormat="1">
      <alignment horizontal="center" shrinkToFit="0" wrapText="1"/>
    </xf>
    <xf borderId="4" fillId="0" fontId="7" numFmtId="0" xfId="0" applyAlignment="1" applyBorder="1" applyFont="1">
      <alignment horizontal="center" shrinkToFit="0" wrapText="1"/>
    </xf>
    <xf borderId="4" fillId="0" fontId="7" numFmtId="167" xfId="0" applyAlignment="1" applyBorder="1" applyFont="1" applyNumberFormat="1">
      <alignment horizontal="center"/>
    </xf>
    <xf borderId="1" fillId="0" fontId="7" numFmtId="167" xfId="0" applyAlignment="1" applyBorder="1" applyFont="1" applyNumberFormat="1">
      <alignment horizontal="center"/>
    </xf>
    <xf borderId="0" fillId="0" fontId="16" numFmtId="167" xfId="0" applyAlignment="1" applyFont="1" applyNumberFormat="1">
      <alignment horizontal="center"/>
    </xf>
    <xf borderId="0" fillId="0" fontId="17" numFmtId="167" xfId="0" applyAlignment="1" applyFont="1" applyNumberFormat="1">
      <alignment horizontal="center"/>
    </xf>
    <xf borderId="1" fillId="0" fontId="11" numFmtId="0" xfId="0" applyBorder="1" applyFont="1"/>
    <xf borderId="1" fillId="2" fontId="18" numFmtId="0" xfId="0" applyAlignment="1" applyBorder="1" applyFont="1">
      <alignment horizontal="center"/>
    </xf>
    <xf borderId="1" fillId="0" fontId="11" numFmtId="0" xfId="0" applyAlignment="1" applyBorder="1" applyFont="1">
      <alignment horizontal="right"/>
    </xf>
    <xf borderId="1" fillId="0" fontId="9" numFmtId="168" xfId="0" applyAlignment="1" applyBorder="1" applyFont="1" applyNumberFormat="1">
      <alignment horizontal="center" vertical="top"/>
    </xf>
    <xf borderId="1" fillId="0" fontId="11" numFmtId="165" xfId="0" applyAlignment="1" applyBorder="1" applyFont="1" applyNumberFormat="1">
      <alignment horizontal="center"/>
    </xf>
    <xf borderId="2" fillId="2" fontId="9" numFmtId="169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6" fillId="0" fontId="11" numFmtId="0" xfId="0" applyBorder="1" applyFont="1"/>
    <xf borderId="6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 vertical="top"/>
    </xf>
    <xf borderId="5" fillId="0" fontId="11" numFmtId="0" xfId="0" applyBorder="1" applyFont="1"/>
    <xf borderId="5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 vertical="top"/>
    </xf>
    <xf borderId="7" fillId="11" fontId="14" numFmtId="0" xfId="0" applyAlignment="1" applyBorder="1" applyFont="1">
      <alignment horizontal="center" shrinkToFit="0" wrapText="1"/>
    </xf>
    <xf borderId="8" fillId="0" fontId="8" numFmtId="0" xfId="0" applyBorder="1" applyFont="1"/>
    <xf borderId="9" fillId="0" fontId="8" numFmtId="0" xfId="0" applyBorder="1" applyFont="1"/>
    <xf borderId="1" fillId="0" fontId="9" numFmtId="170" xfId="0" applyAlignment="1" applyBorder="1" applyFont="1" applyNumberFormat="1">
      <alignment horizontal="center" vertical="top"/>
    </xf>
    <xf borderId="2" fillId="2" fontId="18" numFmtId="0" xfId="0" applyAlignment="1" applyBorder="1" applyFont="1">
      <alignment horizontal="center"/>
    </xf>
    <xf borderId="1" fillId="2" fontId="9" numFmtId="169" xfId="0" applyAlignment="1" applyBorder="1" applyFont="1" applyNumberFormat="1">
      <alignment horizontal="center"/>
    </xf>
    <xf borderId="2" fillId="2" fontId="9" numFmtId="170" xfId="0" applyAlignment="1" applyBorder="1" applyFont="1" applyNumberFormat="1">
      <alignment horizontal="center"/>
    </xf>
    <xf borderId="1" fillId="0" fontId="11" numFmtId="0" xfId="0" applyAlignment="1" applyBorder="1" applyFont="1">
      <alignment horizontal="right" vertical="top"/>
    </xf>
    <xf borderId="1" fillId="0" fontId="11" numFmtId="170" xfId="0" applyAlignment="1" applyBorder="1" applyFont="1" applyNumberFormat="1">
      <alignment horizontal="center" vertical="top"/>
    </xf>
    <xf borderId="1" fillId="2" fontId="9" numFmtId="170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vertical="center"/>
    </xf>
    <xf borderId="4" fillId="0" fontId="11" numFmtId="0" xfId="0" applyBorder="1" applyFont="1"/>
    <xf borderId="4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 vertical="top"/>
    </xf>
    <xf borderId="1" fillId="0" fontId="11" numFmtId="171" xfId="0" applyAlignment="1" applyBorder="1" applyFont="1" applyNumberFormat="1">
      <alignment horizontal="center" vertical="top"/>
    </xf>
    <xf borderId="4" fillId="0" fontId="1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1"/>
      <c r="B1" s="2" t="s">
        <v>0</v>
      </c>
    </row>
    <row r="2" ht="12.75" customHeight="1">
      <c r="A2" s="1"/>
      <c r="B2" s="3" t="s">
        <v>1</v>
      </c>
    </row>
    <row r="3" ht="12.75" customHeight="1">
      <c r="A3" s="1"/>
      <c r="B3" s="1"/>
      <c r="C3" s="1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2.75" customHeight="1">
      <c r="A4" s="1"/>
      <c r="B4" s="5" t="s">
        <v>2</v>
      </c>
      <c r="C4" s="5" t="s">
        <v>3</v>
      </c>
      <c r="D4" s="6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</row>
    <row r="5" ht="12.75" customHeight="1">
      <c r="A5" s="7"/>
      <c r="B5" s="8"/>
      <c r="C5" s="8" t="s">
        <v>16</v>
      </c>
      <c r="D5" s="9">
        <v>0.47</v>
      </c>
      <c r="E5" s="10">
        <v>0.5</v>
      </c>
      <c r="F5" s="10">
        <v>0.55</v>
      </c>
      <c r="G5" s="10">
        <v>0.6</v>
      </c>
      <c r="H5" s="10">
        <v>0.65</v>
      </c>
      <c r="I5" s="10">
        <v>0.7</v>
      </c>
      <c r="J5" s="11">
        <v>0.74</v>
      </c>
      <c r="K5" s="12">
        <v>0.79</v>
      </c>
      <c r="L5" s="13">
        <v>0.82</v>
      </c>
      <c r="M5" s="14">
        <v>0.85</v>
      </c>
      <c r="N5" s="15">
        <v>0.88</v>
      </c>
      <c r="O5" s="8" t="s">
        <v>17</v>
      </c>
    </row>
    <row r="6" ht="12.75" customHeight="1">
      <c r="A6" s="16"/>
      <c r="B6" s="17" t="s">
        <v>18</v>
      </c>
      <c r="C6" s="18">
        <f t="shared" ref="C6:C9" si="1">O6*0.445</f>
        <v>130.385</v>
      </c>
      <c r="D6" s="19">
        <f>O6*0.47</f>
        <v>137.71</v>
      </c>
      <c r="E6" s="20">
        <f t="shared" ref="E6:E13" si="2">O6*0.5</f>
        <v>146.5</v>
      </c>
      <c r="F6" s="20">
        <f t="shared" ref="F6:F13" si="3">O6*0.55</f>
        <v>161.15</v>
      </c>
      <c r="G6" s="20">
        <f t="shared" ref="G6:G13" si="4">O6*0.6</f>
        <v>175.8</v>
      </c>
      <c r="H6" s="20">
        <f t="shared" ref="H6:H13" si="5">O6*0.65</f>
        <v>190.45</v>
      </c>
      <c r="I6" s="20">
        <f t="shared" ref="I6:I13" si="6">O6*0.7</f>
        <v>205.1</v>
      </c>
      <c r="J6" s="21">
        <f>O6*0.74</f>
        <v>216.82</v>
      </c>
      <c r="K6" s="22">
        <f t="shared" ref="K6:K8" si="7">O6*0.792</f>
        <v>232.056</v>
      </c>
      <c r="L6" s="23">
        <f t="shared" ref="L6:L7" si="8">O6*0.82</f>
        <v>240.26</v>
      </c>
      <c r="M6" s="24">
        <f t="shared" ref="M6:M10" si="9">O6*0.85</f>
        <v>249.05</v>
      </c>
      <c r="N6" s="25">
        <f t="shared" ref="N6:N8" si="10">O6*0.882</f>
        <v>258.426</v>
      </c>
      <c r="O6" s="26">
        <v>293.0</v>
      </c>
    </row>
    <row r="7" ht="12.75" customHeight="1">
      <c r="A7" s="16"/>
      <c r="B7" s="17" t="s">
        <v>19</v>
      </c>
      <c r="C7" s="18">
        <f t="shared" si="1"/>
        <v>137.95</v>
      </c>
      <c r="D7" s="19">
        <f>O7*0.472</f>
        <v>146.32</v>
      </c>
      <c r="E7" s="20">
        <f t="shared" si="2"/>
        <v>155</v>
      </c>
      <c r="F7" s="20">
        <f t="shared" si="3"/>
        <v>170.5</v>
      </c>
      <c r="G7" s="20">
        <f t="shared" si="4"/>
        <v>186</v>
      </c>
      <c r="H7" s="20">
        <f t="shared" si="5"/>
        <v>201.5</v>
      </c>
      <c r="I7" s="20">
        <f t="shared" si="6"/>
        <v>217</v>
      </c>
      <c r="J7" s="21">
        <f>O7*0.743</f>
        <v>230.33</v>
      </c>
      <c r="K7" s="22">
        <f t="shared" si="7"/>
        <v>245.52</v>
      </c>
      <c r="L7" s="23">
        <f t="shared" si="8"/>
        <v>254.2</v>
      </c>
      <c r="M7" s="24">
        <f t="shared" si="9"/>
        <v>263.5</v>
      </c>
      <c r="N7" s="25">
        <f t="shared" si="10"/>
        <v>273.42</v>
      </c>
      <c r="O7" s="26">
        <v>310.0</v>
      </c>
    </row>
    <row r="8" ht="12.75" customHeight="1">
      <c r="A8" s="16"/>
      <c r="B8" s="17" t="s">
        <v>20</v>
      </c>
      <c r="C8" s="18">
        <f t="shared" si="1"/>
        <v>145.96</v>
      </c>
      <c r="D8" s="19">
        <f t="shared" ref="D8:D10" si="11">O8*0.47</f>
        <v>154.16</v>
      </c>
      <c r="E8" s="20">
        <f t="shared" si="2"/>
        <v>164</v>
      </c>
      <c r="F8" s="20">
        <f t="shared" si="3"/>
        <v>180.4</v>
      </c>
      <c r="G8" s="20">
        <f t="shared" si="4"/>
        <v>196.8</v>
      </c>
      <c r="H8" s="20">
        <f t="shared" si="5"/>
        <v>213.2</v>
      </c>
      <c r="I8" s="20">
        <f t="shared" si="6"/>
        <v>229.6</v>
      </c>
      <c r="J8" s="21">
        <f>O8*0.74</f>
        <v>242.72</v>
      </c>
      <c r="K8" s="22">
        <f t="shared" si="7"/>
        <v>259.776</v>
      </c>
      <c r="L8" s="23">
        <f>O8*0.822</f>
        <v>269.616</v>
      </c>
      <c r="M8" s="24">
        <f t="shared" si="9"/>
        <v>278.8</v>
      </c>
      <c r="N8" s="25">
        <f t="shared" si="10"/>
        <v>289.296</v>
      </c>
      <c r="O8" s="26">
        <v>328.0</v>
      </c>
    </row>
    <row r="9" ht="12.75" customHeight="1">
      <c r="A9" s="16"/>
      <c r="B9" s="17" t="s">
        <v>21</v>
      </c>
      <c r="C9" s="18">
        <f t="shared" si="1"/>
        <v>155.75</v>
      </c>
      <c r="D9" s="19">
        <f t="shared" si="11"/>
        <v>164.5</v>
      </c>
      <c r="E9" s="20">
        <f t="shared" si="2"/>
        <v>175</v>
      </c>
      <c r="F9" s="20">
        <f t="shared" si="3"/>
        <v>192.5</v>
      </c>
      <c r="G9" s="20">
        <f t="shared" si="4"/>
        <v>210</v>
      </c>
      <c r="H9" s="20">
        <f t="shared" si="5"/>
        <v>227.5</v>
      </c>
      <c r="I9" s="20">
        <f t="shared" si="6"/>
        <v>245</v>
      </c>
      <c r="J9" s="21">
        <f>O9*0.743</f>
        <v>260.05</v>
      </c>
      <c r="K9" s="22">
        <f>O9*0.79</f>
        <v>276.5</v>
      </c>
      <c r="L9" s="23">
        <f>O9*0.82</f>
        <v>287</v>
      </c>
      <c r="M9" s="24">
        <f t="shared" si="9"/>
        <v>297.5</v>
      </c>
      <c r="N9" s="25">
        <f>O9*0.88</f>
        <v>308</v>
      </c>
      <c r="O9" s="26">
        <v>350.0</v>
      </c>
    </row>
    <row r="10" ht="12.75" customHeight="1">
      <c r="A10" s="16"/>
      <c r="B10" s="17" t="s">
        <v>22</v>
      </c>
      <c r="C10" s="18">
        <f t="shared" ref="C10:C12" si="12">O10*0.449</f>
        <v>166.579</v>
      </c>
      <c r="D10" s="19">
        <f t="shared" si="11"/>
        <v>174.37</v>
      </c>
      <c r="E10" s="20">
        <f t="shared" si="2"/>
        <v>185.5</v>
      </c>
      <c r="F10" s="20">
        <f t="shared" si="3"/>
        <v>204.05</v>
      </c>
      <c r="G10" s="20">
        <f t="shared" si="4"/>
        <v>222.6</v>
      </c>
      <c r="H10" s="20">
        <f t="shared" si="5"/>
        <v>241.15</v>
      </c>
      <c r="I10" s="20">
        <f t="shared" si="6"/>
        <v>259.7</v>
      </c>
      <c r="J10" s="21">
        <f>O10*0.74</f>
        <v>274.54</v>
      </c>
      <c r="K10" s="22">
        <f t="shared" ref="K10:K11" si="13">O10*0.792</f>
        <v>293.832</v>
      </c>
      <c r="L10" s="23">
        <f>O10*0.822</f>
        <v>304.962</v>
      </c>
      <c r="M10" s="24">
        <f t="shared" si="9"/>
        <v>315.35</v>
      </c>
      <c r="N10" s="25">
        <f t="shared" ref="N10:N11" si="14">O10*0.882</f>
        <v>327.222</v>
      </c>
      <c r="O10" s="26">
        <v>371.0</v>
      </c>
    </row>
    <row r="11" ht="12.75" customHeight="1">
      <c r="A11" s="16"/>
      <c r="B11" s="27" t="s">
        <v>23</v>
      </c>
      <c r="C11" s="18">
        <f t="shared" si="12"/>
        <v>171.518</v>
      </c>
      <c r="D11" s="19">
        <f t="shared" ref="D11:D13" si="15">O11*0.472</f>
        <v>180.304</v>
      </c>
      <c r="E11" s="20">
        <f t="shared" si="2"/>
        <v>191</v>
      </c>
      <c r="F11" s="20">
        <f t="shared" si="3"/>
        <v>210.1</v>
      </c>
      <c r="G11" s="20">
        <f t="shared" si="4"/>
        <v>229.2</v>
      </c>
      <c r="H11" s="20">
        <f t="shared" si="5"/>
        <v>248.3</v>
      </c>
      <c r="I11" s="20">
        <f t="shared" si="6"/>
        <v>267.4</v>
      </c>
      <c r="J11" s="21">
        <f>O11*0.743</f>
        <v>283.826</v>
      </c>
      <c r="K11" s="22">
        <f t="shared" si="13"/>
        <v>302.544</v>
      </c>
      <c r="L11" s="23">
        <f t="shared" ref="L11:L13" si="16">O11*0.82</f>
        <v>313.24</v>
      </c>
      <c r="M11" s="24">
        <f t="shared" ref="M11:M12" si="17">O11*0.852</f>
        <v>325.464</v>
      </c>
      <c r="N11" s="25">
        <f t="shared" si="14"/>
        <v>336.924</v>
      </c>
      <c r="O11" s="28">
        <v>382.0</v>
      </c>
    </row>
    <row r="12" ht="12.75" customHeight="1">
      <c r="A12" s="16"/>
      <c r="B12" s="17" t="s">
        <v>24</v>
      </c>
      <c r="C12" s="18">
        <f t="shared" si="12"/>
        <v>183.192</v>
      </c>
      <c r="D12" s="19">
        <f t="shared" si="15"/>
        <v>192.576</v>
      </c>
      <c r="E12" s="20">
        <f t="shared" si="2"/>
        <v>204</v>
      </c>
      <c r="F12" s="20">
        <f t="shared" si="3"/>
        <v>224.4</v>
      </c>
      <c r="G12" s="20">
        <f t="shared" si="4"/>
        <v>244.8</v>
      </c>
      <c r="H12" s="20">
        <f t="shared" si="5"/>
        <v>265.2</v>
      </c>
      <c r="I12" s="20">
        <f t="shared" si="6"/>
        <v>285.6</v>
      </c>
      <c r="J12" s="21">
        <f>O12*0.74</f>
        <v>301.92</v>
      </c>
      <c r="K12" s="22">
        <f t="shared" ref="K12:K13" si="18">O12*0.79</f>
        <v>322.32</v>
      </c>
      <c r="L12" s="23">
        <f t="shared" si="16"/>
        <v>334.56</v>
      </c>
      <c r="M12" s="24">
        <f t="shared" si="17"/>
        <v>347.616</v>
      </c>
      <c r="N12" s="25">
        <f>O12*0.88</f>
        <v>359.04</v>
      </c>
      <c r="O12" s="26">
        <v>408.0</v>
      </c>
    </row>
    <row r="13" ht="12.75" customHeight="1">
      <c r="A13" s="16"/>
      <c r="B13" s="17" t="s">
        <v>25</v>
      </c>
      <c r="C13" s="18">
        <f>O13*0.448</f>
        <v>201.6</v>
      </c>
      <c r="D13" s="19">
        <f t="shared" si="15"/>
        <v>212.4</v>
      </c>
      <c r="E13" s="20">
        <f t="shared" si="2"/>
        <v>225</v>
      </c>
      <c r="F13" s="20">
        <f t="shared" si="3"/>
        <v>247.5</v>
      </c>
      <c r="G13" s="20">
        <f t="shared" si="4"/>
        <v>270</v>
      </c>
      <c r="H13" s="20">
        <f t="shared" si="5"/>
        <v>292.5</v>
      </c>
      <c r="I13" s="20">
        <f t="shared" si="6"/>
        <v>315</v>
      </c>
      <c r="J13" s="21">
        <f>O13*0.743</f>
        <v>334.35</v>
      </c>
      <c r="K13" s="22">
        <f t="shared" si="18"/>
        <v>355.5</v>
      </c>
      <c r="L13" s="23">
        <f t="shared" si="16"/>
        <v>369</v>
      </c>
      <c r="M13" s="24">
        <f>O13*0.85</f>
        <v>382.5</v>
      </c>
      <c r="N13" s="25">
        <f>O13*0.882</f>
        <v>396.9</v>
      </c>
      <c r="O13" s="26">
        <v>450.0</v>
      </c>
    </row>
    <row r="14" ht="12.75" customHeight="1">
      <c r="A14" s="16"/>
      <c r="B14" s="29"/>
      <c r="C14" s="30"/>
      <c r="D14" s="30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30"/>
    </row>
    <row r="15" ht="12.75" customHeight="1">
      <c r="A15" s="16"/>
      <c r="B15" s="5" t="s">
        <v>2</v>
      </c>
      <c r="C15" s="5" t="s">
        <v>3</v>
      </c>
      <c r="D15" s="6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26</v>
      </c>
      <c r="K15" s="5" t="s">
        <v>11</v>
      </c>
      <c r="L15" s="5" t="s">
        <v>12</v>
      </c>
      <c r="M15" s="5" t="s">
        <v>13</v>
      </c>
      <c r="N15" s="5" t="s">
        <v>14</v>
      </c>
      <c r="O15" s="5" t="s">
        <v>15</v>
      </c>
    </row>
    <row r="16" ht="12.75" customHeight="1">
      <c r="A16" s="29"/>
      <c r="B16" s="8"/>
      <c r="C16" s="8" t="s">
        <v>16</v>
      </c>
      <c r="D16" s="9">
        <v>0.47</v>
      </c>
      <c r="E16" s="10">
        <v>0.5</v>
      </c>
      <c r="F16" s="10">
        <v>0.55</v>
      </c>
      <c r="G16" s="10">
        <v>0.6</v>
      </c>
      <c r="H16" s="10">
        <v>0.65</v>
      </c>
      <c r="I16" s="10">
        <v>0.7</v>
      </c>
      <c r="J16" s="11">
        <v>0.74</v>
      </c>
      <c r="K16" s="12">
        <v>0.79</v>
      </c>
      <c r="L16" s="13">
        <v>0.82</v>
      </c>
      <c r="M16" s="14">
        <v>0.85</v>
      </c>
      <c r="N16" s="15">
        <v>0.88</v>
      </c>
      <c r="O16" s="8" t="s">
        <v>17</v>
      </c>
    </row>
    <row r="17" ht="12.75" customHeight="1">
      <c r="A17" s="1"/>
      <c r="B17" s="17" t="s">
        <v>27</v>
      </c>
      <c r="C17" s="18">
        <f t="shared" ref="C17:C23" si="19">O17*0.445</f>
        <v>82.77</v>
      </c>
      <c r="D17" s="19">
        <f t="shared" ref="D17:D18" si="20">O17*0.47</f>
        <v>87.42</v>
      </c>
      <c r="E17" s="20">
        <f t="shared" ref="E17:E24" si="21">O17*0.5</f>
        <v>93</v>
      </c>
      <c r="F17" s="20">
        <f t="shared" ref="F17:F24" si="22">O17*0.55</f>
        <v>102.3</v>
      </c>
      <c r="G17" s="20">
        <f t="shared" ref="G17:G24" si="23">O17*0.6</f>
        <v>111.6</v>
      </c>
      <c r="H17" s="20">
        <f t="shared" ref="H17:H24" si="24">O17*0.65</f>
        <v>120.9</v>
      </c>
      <c r="I17" s="20">
        <f t="shared" ref="I17:I24" si="25">O17*0.7</f>
        <v>130.2</v>
      </c>
      <c r="J17" s="21">
        <f>O17*0.743</f>
        <v>138.198</v>
      </c>
      <c r="K17" s="22">
        <f>O17*0.79</f>
        <v>146.94</v>
      </c>
      <c r="L17" s="23">
        <f>O17*0.822</f>
        <v>152.892</v>
      </c>
      <c r="M17" s="24">
        <f t="shared" ref="M17:M18" si="26">O17*0.85</f>
        <v>158.1</v>
      </c>
      <c r="N17" s="25">
        <f t="shared" ref="N17:N24" si="27">O17*0.88</f>
        <v>163.68</v>
      </c>
      <c r="O17" s="17">
        <v>186.0</v>
      </c>
    </row>
    <row r="18" ht="12.75" customHeight="1">
      <c r="A18" s="7"/>
      <c r="B18" s="17" t="s">
        <v>28</v>
      </c>
      <c r="C18" s="18">
        <f t="shared" si="19"/>
        <v>89</v>
      </c>
      <c r="D18" s="19">
        <f t="shared" si="20"/>
        <v>94</v>
      </c>
      <c r="E18" s="20">
        <f t="shared" si="21"/>
        <v>100</v>
      </c>
      <c r="F18" s="20">
        <f t="shared" si="22"/>
        <v>110</v>
      </c>
      <c r="G18" s="20">
        <f t="shared" si="23"/>
        <v>120</v>
      </c>
      <c r="H18" s="20">
        <f t="shared" si="24"/>
        <v>130</v>
      </c>
      <c r="I18" s="20">
        <f t="shared" si="25"/>
        <v>140</v>
      </c>
      <c r="J18" s="21">
        <f t="shared" ref="J18:J22" si="28">O18*0.74</f>
        <v>148</v>
      </c>
      <c r="K18" s="22">
        <f>O18*0.792</f>
        <v>158.4</v>
      </c>
      <c r="L18" s="23">
        <f>O18*0.82</f>
        <v>164</v>
      </c>
      <c r="M18" s="24">
        <f t="shared" si="26"/>
        <v>170</v>
      </c>
      <c r="N18" s="25">
        <f t="shared" si="27"/>
        <v>176</v>
      </c>
      <c r="O18" s="17">
        <v>200.0</v>
      </c>
    </row>
    <row r="19" ht="12.75" customHeight="1">
      <c r="A19" s="16"/>
      <c r="B19" s="17" t="s">
        <v>29</v>
      </c>
      <c r="C19" s="18">
        <f t="shared" si="19"/>
        <v>94.785</v>
      </c>
      <c r="D19" s="19">
        <f>O19*0.472</f>
        <v>100.536</v>
      </c>
      <c r="E19" s="20">
        <f t="shared" si="21"/>
        <v>106.5</v>
      </c>
      <c r="F19" s="20">
        <f t="shared" si="22"/>
        <v>117.15</v>
      </c>
      <c r="G19" s="20">
        <f t="shared" si="23"/>
        <v>127.8</v>
      </c>
      <c r="H19" s="20">
        <f t="shared" si="24"/>
        <v>138.45</v>
      </c>
      <c r="I19" s="20">
        <f t="shared" si="25"/>
        <v>149.1</v>
      </c>
      <c r="J19" s="21">
        <f t="shared" si="28"/>
        <v>157.62</v>
      </c>
      <c r="K19" s="22">
        <f t="shared" ref="K19:K20" si="29">O19*0.79</f>
        <v>168.27</v>
      </c>
      <c r="L19" s="23">
        <f t="shared" ref="L19:L21" si="30">O19*0.822</f>
        <v>175.086</v>
      </c>
      <c r="M19" s="24">
        <f>O19*0.852</f>
        <v>181.476</v>
      </c>
      <c r="N19" s="25">
        <f t="shared" si="27"/>
        <v>187.44</v>
      </c>
      <c r="O19" s="17">
        <v>213.0</v>
      </c>
    </row>
    <row r="20" ht="12.75" customHeight="1">
      <c r="A20" s="16"/>
      <c r="B20" s="17" t="s">
        <v>30</v>
      </c>
      <c r="C20" s="18">
        <f t="shared" si="19"/>
        <v>100.125</v>
      </c>
      <c r="D20" s="19">
        <f t="shared" ref="D20:D22" si="31">O20*0.47</f>
        <v>105.75</v>
      </c>
      <c r="E20" s="20">
        <f t="shared" si="21"/>
        <v>112.5</v>
      </c>
      <c r="F20" s="20">
        <f t="shared" si="22"/>
        <v>123.75</v>
      </c>
      <c r="G20" s="20">
        <f t="shared" si="23"/>
        <v>135</v>
      </c>
      <c r="H20" s="20">
        <f t="shared" si="24"/>
        <v>146.25</v>
      </c>
      <c r="I20" s="20">
        <f t="shared" si="25"/>
        <v>157.5</v>
      </c>
      <c r="J20" s="21">
        <f t="shared" si="28"/>
        <v>166.5</v>
      </c>
      <c r="K20" s="22">
        <f t="shared" si="29"/>
        <v>177.75</v>
      </c>
      <c r="L20" s="23">
        <f t="shared" si="30"/>
        <v>184.95</v>
      </c>
      <c r="M20" s="24">
        <f t="shared" ref="M20:M23" si="32">O20*0.85</f>
        <v>191.25</v>
      </c>
      <c r="N20" s="25">
        <f t="shared" si="27"/>
        <v>198</v>
      </c>
      <c r="O20" s="17">
        <v>225.0</v>
      </c>
    </row>
    <row r="21" ht="12.75" customHeight="1">
      <c r="A21" s="16"/>
      <c r="B21" s="17" t="s">
        <v>31</v>
      </c>
      <c r="C21" s="18">
        <f t="shared" si="19"/>
        <v>105.465</v>
      </c>
      <c r="D21" s="19">
        <f t="shared" si="31"/>
        <v>111.39</v>
      </c>
      <c r="E21" s="20">
        <f t="shared" si="21"/>
        <v>118.5</v>
      </c>
      <c r="F21" s="20">
        <f t="shared" si="22"/>
        <v>130.35</v>
      </c>
      <c r="G21" s="20">
        <f t="shared" si="23"/>
        <v>142.2</v>
      </c>
      <c r="H21" s="20">
        <f t="shared" si="24"/>
        <v>154.05</v>
      </c>
      <c r="I21" s="20">
        <f t="shared" si="25"/>
        <v>165.9</v>
      </c>
      <c r="J21" s="21">
        <f t="shared" si="28"/>
        <v>175.38</v>
      </c>
      <c r="K21" s="22">
        <f>O21*0.792</f>
        <v>187.704</v>
      </c>
      <c r="L21" s="23">
        <f t="shared" si="30"/>
        <v>194.814</v>
      </c>
      <c r="M21" s="24">
        <f t="shared" si="32"/>
        <v>201.45</v>
      </c>
      <c r="N21" s="25">
        <f t="shared" si="27"/>
        <v>208.56</v>
      </c>
      <c r="O21" s="17">
        <v>237.0</v>
      </c>
    </row>
    <row r="22" ht="12.75" customHeight="1">
      <c r="A22" s="16"/>
      <c r="B22" s="17" t="s">
        <v>32</v>
      </c>
      <c r="C22" s="18">
        <f t="shared" si="19"/>
        <v>111.695</v>
      </c>
      <c r="D22" s="19">
        <f t="shared" si="31"/>
        <v>117.97</v>
      </c>
      <c r="E22" s="20">
        <f t="shared" si="21"/>
        <v>125.5</v>
      </c>
      <c r="F22" s="20">
        <f t="shared" si="22"/>
        <v>138.05</v>
      </c>
      <c r="G22" s="20">
        <f t="shared" si="23"/>
        <v>150.6</v>
      </c>
      <c r="H22" s="20">
        <f t="shared" si="24"/>
        <v>163.15</v>
      </c>
      <c r="I22" s="20">
        <f t="shared" si="25"/>
        <v>175.7</v>
      </c>
      <c r="J22" s="21">
        <f t="shared" si="28"/>
        <v>185.74</v>
      </c>
      <c r="K22" s="22">
        <f t="shared" ref="K22:K24" si="33">O22*0.79</f>
        <v>198.29</v>
      </c>
      <c r="L22" s="23">
        <f>O22*0.82</f>
        <v>205.82</v>
      </c>
      <c r="M22" s="24">
        <f t="shared" si="32"/>
        <v>213.35</v>
      </c>
      <c r="N22" s="25">
        <f t="shared" si="27"/>
        <v>220.88</v>
      </c>
      <c r="O22" s="17">
        <v>251.0</v>
      </c>
    </row>
    <row r="23" ht="12.75" customHeight="1">
      <c r="A23" s="16"/>
      <c r="B23" s="17" t="s">
        <v>33</v>
      </c>
      <c r="C23" s="18">
        <f t="shared" si="19"/>
        <v>117.035</v>
      </c>
      <c r="D23" s="19">
        <f>O23*0.472</f>
        <v>124.136</v>
      </c>
      <c r="E23" s="20">
        <f t="shared" si="21"/>
        <v>131.5</v>
      </c>
      <c r="F23" s="20">
        <f t="shared" si="22"/>
        <v>144.65</v>
      </c>
      <c r="G23" s="20">
        <f t="shared" si="23"/>
        <v>157.8</v>
      </c>
      <c r="H23" s="20">
        <f t="shared" si="24"/>
        <v>170.95</v>
      </c>
      <c r="I23" s="20">
        <f t="shared" si="25"/>
        <v>184.1</v>
      </c>
      <c r="J23" s="21">
        <f>O23*0.741</f>
        <v>194.883</v>
      </c>
      <c r="K23" s="22">
        <f t="shared" si="33"/>
        <v>207.77</v>
      </c>
      <c r="L23" s="23">
        <f>O23*0.822</f>
        <v>216.186</v>
      </c>
      <c r="M23" s="24">
        <f t="shared" si="32"/>
        <v>223.55</v>
      </c>
      <c r="N23" s="25">
        <f t="shared" si="27"/>
        <v>231.44</v>
      </c>
      <c r="O23" s="17">
        <v>263.0</v>
      </c>
    </row>
    <row r="24" ht="12.75" customHeight="1">
      <c r="A24" s="16"/>
      <c r="B24" s="17" t="s">
        <v>34</v>
      </c>
      <c r="C24" s="18">
        <f>O24*0.448</f>
        <v>132.16</v>
      </c>
      <c r="D24" s="19">
        <f>O24*0.47</f>
        <v>138.65</v>
      </c>
      <c r="E24" s="20">
        <f t="shared" si="21"/>
        <v>147.5</v>
      </c>
      <c r="F24" s="20">
        <f t="shared" si="22"/>
        <v>162.25</v>
      </c>
      <c r="G24" s="20">
        <f t="shared" si="23"/>
        <v>177</v>
      </c>
      <c r="H24" s="20">
        <f t="shared" si="24"/>
        <v>191.75</v>
      </c>
      <c r="I24" s="20">
        <f t="shared" si="25"/>
        <v>206.5</v>
      </c>
      <c r="J24" s="21">
        <f>O24*0.743</f>
        <v>219.185</v>
      </c>
      <c r="K24" s="22">
        <f t="shared" si="33"/>
        <v>233.05</v>
      </c>
      <c r="L24" s="23">
        <f>O24*0.82</f>
        <v>241.9</v>
      </c>
      <c r="M24" s="24">
        <f>O24*0.852</f>
        <v>251.34</v>
      </c>
      <c r="N24" s="25">
        <f t="shared" si="27"/>
        <v>259.6</v>
      </c>
      <c r="O24" s="17">
        <v>295.0</v>
      </c>
    </row>
    <row r="25" ht="12.75" customHeight="1">
      <c r="A25" s="16"/>
    </row>
    <row r="26" ht="12.75" customHeight="1">
      <c r="A26" s="16"/>
      <c r="H26" s="32" t="s">
        <v>3</v>
      </c>
      <c r="I26" s="33"/>
    </row>
    <row r="27" ht="12.75" customHeight="1">
      <c r="A27" s="16"/>
      <c r="H27" s="34" t="s">
        <v>35</v>
      </c>
      <c r="I27" s="33"/>
    </row>
    <row r="28" ht="12.75" customHeight="1">
      <c r="A28" s="16"/>
      <c r="H28" s="35" t="s">
        <v>36</v>
      </c>
      <c r="I28" s="33"/>
    </row>
    <row r="29" ht="12.75" customHeight="1">
      <c r="H29" s="36" t="s">
        <v>37</v>
      </c>
      <c r="I29" s="33"/>
    </row>
    <row r="30" ht="12.75" customHeight="1">
      <c r="H30" s="37" t="s">
        <v>38</v>
      </c>
      <c r="I30" s="33"/>
    </row>
    <row r="31" ht="12.75" customHeight="1">
      <c r="H31" s="38" t="s">
        <v>39</v>
      </c>
      <c r="I31" s="33"/>
    </row>
    <row r="32" ht="12.75" customHeight="1">
      <c r="H32" s="39" t="s">
        <v>40</v>
      </c>
      <c r="I32" s="33"/>
    </row>
    <row r="33" ht="12.75" customHeight="1">
      <c r="H33" s="40" t="s">
        <v>41</v>
      </c>
      <c r="I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H31:I31"/>
    <mergeCell ref="H32:I32"/>
    <mergeCell ref="H33:I33"/>
    <mergeCell ref="B1:O1"/>
    <mergeCell ref="B2:O2"/>
    <mergeCell ref="H26:I26"/>
    <mergeCell ref="H27:I27"/>
    <mergeCell ref="H28:I28"/>
    <mergeCell ref="H29:I29"/>
    <mergeCell ref="H30:I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6" width="12.63"/>
  </cols>
  <sheetData>
    <row r="1" ht="33.75" customHeight="1">
      <c r="A1" s="1"/>
      <c r="B1" s="2" t="s">
        <v>0</v>
      </c>
    </row>
    <row r="2" ht="36.0" customHeight="1">
      <c r="A2" s="1"/>
      <c r="B2" s="2" t="s">
        <v>42</v>
      </c>
    </row>
    <row r="3" ht="15.75" customHeight="1">
      <c r="A3" s="1"/>
      <c r="B3" s="1"/>
      <c r="C3" s="1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5.75" customHeight="1">
      <c r="A4" s="1"/>
      <c r="B4" s="5" t="s">
        <v>2</v>
      </c>
      <c r="C4" s="5" t="s">
        <v>3</v>
      </c>
      <c r="D4" s="41" t="s">
        <v>43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</row>
    <row r="5" ht="15.75" customHeight="1">
      <c r="A5" s="7"/>
      <c r="B5" s="8"/>
      <c r="C5" s="8" t="s">
        <v>16</v>
      </c>
      <c r="D5" s="9">
        <v>0.47</v>
      </c>
      <c r="E5" s="10">
        <v>0.5</v>
      </c>
      <c r="F5" s="10">
        <v>0.55</v>
      </c>
      <c r="G5" s="10">
        <v>0.6</v>
      </c>
      <c r="H5" s="10">
        <v>0.65</v>
      </c>
      <c r="I5" s="10">
        <v>0.7</v>
      </c>
      <c r="J5" s="11">
        <v>0.74</v>
      </c>
      <c r="K5" s="12">
        <v>0.79</v>
      </c>
      <c r="L5" s="13">
        <v>0.82</v>
      </c>
      <c r="M5" s="14">
        <v>0.85</v>
      </c>
      <c r="N5" s="15">
        <v>0.88</v>
      </c>
      <c r="O5" s="8" t="s">
        <v>17</v>
      </c>
    </row>
    <row r="6" ht="15.75" customHeight="1">
      <c r="A6" s="16"/>
      <c r="B6" s="17" t="s">
        <v>44</v>
      </c>
      <c r="C6" s="18">
        <f t="shared" ref="C6:C9" si="1">O6*0.445</f>
        <v>121.93</v>
      </c>
      <c r="D6" s="19">
        <f>O6*0.47</f>
        <v>128.78</v>
      </c>
      <c r="E6" s="20">
        <f t="shared" ref="E6:E15" si="2">O6*0.5</f>
        <v>137</v>
      </c>
      <c r="F6" s="20">
        <f t="shared" ref="F6:F15" si="3">O6*0.55</f>
        <v>150.7</v>
      </c>
      <c r="G6" s="20">
        <f t="shared" ref="G6:G15" si="4">O6*0.6</f>
        <v>164.4</v>
      </c>
      <c r="H6" s="20">
        <f t="shared" ref="H6:H15" si="5">O6*0.65</f>
        <v>178.1</v>
      </c>
      <c r="I6" s="20">
        <f t="shared" ref="I6:I15" si="6">O6*0.7</f>
        <v>191.8</v>
      </c>
      <c r="J6" s="21">
        <f>O6*0.74</f>
        <v>202.76</v>
      </c>
      <c r="K6" s="22">
        <f t="shared" ref="K6:K8" si="7">O6*0.792</f>
        <v>217.008</v>
      </c>
      <c r="L6" s="23">
        <f t="shared" ref="L6:L7" si="8">O6*0.82</f>
        <v>224.68</v>
      </c>
      <c r="M6" s="24">
        <f t="shared" ref="M6:M10" si="9">O6*0.85</f>
        <v>232.9</v>
      </c>
      <c r="N6" s="25">
        <f t="shared" ref="N6:N8" si="10">O6*0.882</f>
        <v>241.668</v>
      </c>
      <c r="O6" s="26">
        <v>274.0</v>
      </c>
    </row>
    <row r="7" ht="15.75" customHeight="1">
      <c r="A7" s="16"/>
      <c r="B7" s="17" t="s">
        <v>45</v>
      </c>
      <c r="C7" s="18">
        <f t="shared" si="1"/>
        <v>131.72</v>
      </c>
      <c r="D7" s="19">
        <f>O7*0.472</f>
        <v>139.712</v>
      </c>
      <c r="E7" s="20">
        <f t="shared" si="2"/>
        <v>148</v>
      </c>
      <c r="F7" s="20">
        <f t="shared" si="3"/>
        <v>162.8</v>
      </c>
      <c r="G7" s="20">
        <f t="shared" si="4"/>
        <v>177.6</v>
      </c>
      <c r="H7" s="20">
        <f t="shared" si="5"/>
        <v>192.4</v>
      </c>
      <c r="I7" s="20">
        <f t="shared" si="6"/>
        <v>207.2</v>
      </c>
      <c r="J7" s="21">
        <f>O7*0.743</f>
        <v>219.928</v>
      </c>
      <c r="K7" s="22">
        <f t="shared" si="7"/>
        <v>234.432</v>
      </c>
      <c r="L7" s="23">
        <f t="shared" si="8"/>
        <v>242.72</v>
      </c>
      <c r="M7" s="24">
        <f t="shared" si="9"/>
        <v>251.6</v>
      </c>
      <c r="N7" s="25">
        <f t="shared" si="10"/>
        <v>261.072</v>
      </c>
      <c r="O7" s="26">
        <v>296.0</v>
      </c>
    </row>
    <row r="8" ht="15.75" customHeight="1">
      <c r="A8" s="16"/>
      <c r="B8" s="17" t="s">
        <v>46</v>
      </c>
      <c r="C8" s="18">
        <f t="shared" si="1"/>
        <v>140.62</v>
      </c>
      <c r="D8" s="19">
        <f t="shared" ref="D8:D10" si="11">O8*0.47</f>
        <v>148.52</v>
      </c>
      <c r="E8" s="20">
        <f t="shared" si="2"/>
        <v>158</v>
      </c>
      <c r="F8" s="20">
        <f t="shared" si="3"/>
        <v>173.8</v>
      </c>
      <c r="G8" s="20">
        <f t="shared" si="4"/>
        <v>189.6</v>
      </c>
      <c r="H8" s="20">
        <f t="shared" si="5"/>
        <v>205.4</v>
      </c>
      <c r="I8" s="20">
        <f t="shared" si="6"/>
        <v>221.2</v>
      </c>
      <c r="J8" s="21">
        <f>O8*0.74</f>
        <v>233.84</v>
      </c>
      <c r="K8" s="22">
        <f t="shared" si="7"/>
        <v>250.272</v>
      </c>
      <c r="L8" s="23">
        <f>O8*0.822</f>
        <v>259.752</v>
      </c>
      <c r="M8" s="24">
        <f t="shared" si="9"/>
        <v>268.6</v>
      </c>
      <c r="N8" s="25">
        <f t="shared" si="10"/>
        <v>278.712</v>
      </c>
      <c r="O8" s="26">
        <v>316.0</v>
      </c>
    </row>
    <row r="9" ht="15.75" customHeight="1">
      <c r="A9" s="16"/>
      <c r="B9" s="17" t="s">
        <v>47</v>
      </c>
      <c r="C9" s="18">
        <f t="shared" si="1"/>
        <v>148.63</v>
      </c>
      <c r="D9" s="19">
        <f t="shared" si="11"/>
        <v>156.98</v>
      </c>
      <c r="E9" s="20">
        <f t="shared" si="2"/>
        <v>167</v>
      </c>
      <c r="F9" s="20">
        <f t="shared" si="3"/>
        <v>183.7</v>
      </c>
      <c r="G9" s="20">
        <f t="shared" si="4"/>
        <v>200.4</v>
      </c>
      <c r="H9" s="20">
        <f t="shared" si="5"/>
        <v>217.1</v>
      </c>
      <c r="I9" s="20">
        <f t="shared" si="6"/>
        <v>233.8</v>
      </c>
      <c r="J9" s="21">
        <f>O9*0.743</f>
        <v>248.162</v>
      </c>
      <c r="K9" s="22">
        <f>O9*0.79</f>
        <v>263.86</v>
      </c>
      <c r="L9" s="23">
        <f>O9*0.82</f>
        <v>273.88</v>
      </c>
      <c r="M9" s="24">
        <f t="shared" si="9"/>
        <v>283.9</v>
      </c>
      <c r="N9" s="25">
        <f>O9*0.88</f>
        <v>293.92</v>
      </c>
      <c r="O9" s="26">
        <v>334.0</v>
      </c>
    </row>
    <row r="10" ht="15.75" customHeight="1">
      <c r="A10" s="16"/>
      <c r="B10" s="17" t="s">
        <v>48</v>
      </c>
      <c r="C10" s="18">
        <f t="shared" ref="C10:C12" si="12">O10*0.449</f>
        <v>159.395</v>
      </c>
      <c r="D10" s="19">
        <f t="shared" si="11"/>
        <v>166.85</v>
      </c>
      <c r="E10" s="20">
        <f t="shared" si="2"/>
        <v>177.5</v>
      </c>
      <c r="F10" s="20">
        <f t="shared" si="3"/>
        <v>195.25</v>
      </c>
      <c r="G10" s="20">
        <f t="shared" si="4"/>
        <v>213</v>
      </c>
      <c r="H10" s="20">
        <f t="shared" si="5"/>
        <v>230.75</v>
      </c>
      <c r="I10" s="20">
        <f t="shared" si="6"/>
        <v>248.5</v>
      </c>
      <c r="J10" s="21">
        <f>O10*0.74</f>
        <v>262.7</v>
      </c>
      <c r="K10" s="22">
        <f t="shared" ref="K10:K11" si="13">O10*0.792</f>
        <v>281.16</v>
      </c>
      <c r="L10" s="23">
        <f>O10*0.822</f>
        <v>291.81</v>
      </c>
      <c r="M10" s="24">
        <f t="shared" si="9"/>
        <v>301.75</v>
      </c>
      <c r="N10" s="25">
        <f t="shared" ref="N10:N11" si="14">O10*0.882</f>
        <v>313.11</v>
      </c>
      <c r="O10" s="26">
        <v>355.0</v>
      </c>
    </row>
    <row r="11" ht="15.75" customHeight="1">
      <c r="A11" s="16"/>
      <c r="B11" s="17" t="s">
        <v>49</v>
      </c>
      <c r="C11" s="18">
        <f t="shared" si="12"/>
        <v>167.477</v>
      </c>
      <c r="D11" s="19">
        <f t="shared" ref="D11:D13" si="15">O11*0.472</f>
        <v>176.056</v>
      </c>
      <c r="E11" s="20">
        <f t="shared" si="2"/>
        <v>186.5</v>
      </c>
      <c r="F11" s="20">
        <f t="shared" si="3"/>
        <v>205.15</v>
      </c>
      <c r="G11" s="20">
        <f t="shared" si="4"/>
        <v>223.8</v>
      </c>
      <c r="H11" s="20">
        <f t="shared" si="5"/>
        <v>242.45</v>
      </c>
      <c r="I11" s="20">
        <f t="shared" si="6"/>
        <v>261.1</v>
      </c>
      <c r="J11" s="21">
        <f>O11*0.743</f>
        <v>277.139</v>
      </c>
      <c r="K11" s="22">
        <f t="shared" si="13"/>
        <v>295.416</v>
      </c>
      <c r="L11" s="23">
        <f t="shared" ref="L11:L14" si="16">O11*0.82</f>
        <v>305.86</v>
      </c>
      <c r="M11" s="24">
        <f t="shared" ref="M11:M12" si="17">O11*0.852</f>
        <v>317.796</v>
      </c>
      <c r="N11" s="25">
        <f t="shared" si="14"/>
        <v>328.986</v>
      </c>
      <c r="O11" s="26">
        <v>373.0</v>
      </c>
    </row>
    <row r="12" ht="15.75" customHeight="1">
      <c r="A12" s="16"/>
      <c r="B12" s="17" t="s">
        <v>50</v>
      </c>
      <c r="C12" s="18">
        <f t="shared" si="12"/>
        <v>173.314</v>
      </c>
      <c r="D12" s="19">
        <f t="shared" si="15"/>
        <v>182.192</v>
      </c>
      <c r="E12" s="20">
        <f t="shared" si="2"/>
        <v>193</v>
      </c>
      <c r="F12" s="20">
        <f t="shared" si="3"/>
        <v>212.3</v>
      </c>
      <c r="G12" s="20">
        <f t="shared" si="4"/>
        <v>231.6</v>
      </c>
      <c r="H12" s="20">
        <f t="shared" si="5"/>
        <v>250.9</v>
      </c>
      <c r="I12" s="20">
        <f t="shared" si="6"/>
        <v>270.2</v>
      </c>
      <c r="J12" s="21">
        <f>O12*0.74</f>
        <v>285.64</v>
      </c>
      <c r="K12" s="22">
        <f t="shared" ref="K12:K14" si="18">O12*0.79</f>
        <v>304.94</v>
      </c>
      <c r="L12" s="23">
        <f t="shared" si="16"/>
        <v>316.52</v>
      </c>
      <c r="M12" s="24">
        <f t="shared" si="17"/>
        <v>328.872</v>
      </c>
      <c r="N12" s="25">
        <f>O12*0.88</f>
        <v>339.68</v>
      </c>
      <c r="O12" s="26">
        <v>386.0</v>
      </c>
    </row>
    <row r="13" ht="15.75" customHeight="1">
      <c r="A13" s="16"/>
      <c r="B13" s="17" t="s">
        <v>51</v>
      </c>
      <c r="C13" s="18">
        <f>O13*0.448</f>
        <v>177.408</v>
      </c>
      <c r="D13" s="19">
        <f t="shared" si="15"/>
        <v>186.912</v>
      </c>
      <c r="E13" s="20">
        <f t="shared" si="2"/>
        <v>198</v>
      </c>
      <c r="F13" s="20">
        <f t="shared" si="3"/>
        <v>217.8</v>
      </c>
      <c r="G13" s="20">
        <f t="shared" si="4"/>
        <v>237.6</v>
      </c>
      <c r="H13" s="20">
        <f t="shared" si="5"/>
        <v>257.4</v>
      </c>
      <c r="I13" s="20">
        <f t="shared" si="6"/>
        <v>277.2</v>
      </c>
      <c r="J13" s="21">
        <f>O13*0.743</f>
        <v>294.228</v>
      </c>
      <c r="K13" s="22">
        <f t="shared" si="18"/>
        <v>312.84</v>
      </c>
      <c r="L13" s="23">
        <f t="shared" si="16"/>
        <v>324.72</v>
      </c>
      <c r="M13" s="24">
        <f>O13*0.85</f>
        <v>336.6</v>
      </c>
      <c r="N13" s="25">
        <f t="shared" ref="N13:N14" si="19">O13*0.882</f>
        <v>349.272</v>
      </c>
      <c r="O13" s="26">
        <v>396.0</v>
      </c>
    </row>
    <row r="14" ht="15.75" customHeight="1">
      <c r="A14" s="16"/>
      <c r="B14" s="17" t="s">
        <v>52</v>
      </c>
      <c r="C14" s="18">
        <f t="shared" ref="C14:C15" si="20">O14*0.449</f>
        <v>182.294</v>
      </c>
      <c r="D14" s="19">
        <f>O14*0.47</f>
        <v>190.82</v>
      </c>
      <c r="E14" s="20">
        <f t="shared" si="2"/>
        <v>203</v>
      </c>
      <c r="F14" s="20">
        <f t="shared" si="3"/>
        <v>223.3</v>
      </c>
      <c r="G14" s="20">
        <f t="shared" si="4"/>
        <v>243.6</v>
      </c>
      <c r="H14" s="20">
        <f t="shared" si="5"/>
        <v>263.9</v>
      </c>
      <c r="I14" s="20">
        <f t="shared" si="6"/>
        <v>284.2</v>
      </c>
      <c r="J14" s="21">
        <f t="shared" ref="J14:J15" si="21">O14*0.741</f>
        <v>300.846</v>
      </c>
      <c r="K14" s="22">
        <f t="shared" si="18"/>
        <v>320.74</v>
      </c>
      <c r="L14" s="23">
        <f t="shared" si="16"/>
        <v>332.92</v>
      </c>
      <c r="M14" s="24">
        <f t="shared" ref="M14:M15" si="22">O14*0.852</f>
        <v>345.912</v>
      </c>
      <c r="N14" s="25">
        <f t="shared" si="19"/>
        <v>358.092</v>
      </c>
      <c r="O14" s="26">
        <v>406.0</v>
      </c>
    </row>
    <row r="15" ht="15.75" customHeight="1">
      <c r="A15" s="16"/>
      <c r="B15" s="17" t="s">
        <v>53</v>
      </c>
      <c r="C15" s="18">
        <f t="shared" si="20"/>
        <v>191.274</v>
      </c>
      <c r="D15" s="19">
        <f>O15*0.472</f>
        <v>201.072</v>
      </c>
      <c r="E15" s="20">
        <f t="shared" si="2"/>
        <v>213</v>
      </c>
      <c r="F15" s="20">
        <f t="shared" si="3"/>
        <v>234.3</v>
      </c>
      <c r="G15" s="20">
        <f t="shared" si="4"/>
        <v>255.6</v>
      </c>
      <c r="H15" s="20">
        <f t="shared" si="5"/>
        <v>276.9</v>
      </c>
      <c r="I15" s="20">
        <f t="shared" si="6"/>
        <v>298.2</v>
      </c>
      <c r="J15" s="21">
        <f t="shared" si="21"/>
        <v>315.666</v>
      </c>
      <c r="K15" s="22">
        <f>O15*0.792</f>
        <v>337.392</v>
      </c>
      <c r="L15" s="23">
        <f>O15*0.822</f>
        <v>350.172</v>
      </c>
      <c r="M15" s="24">
        <f t="shared" si="22"/>
        <v>362.952</v>
      </c>
      <c r="N15" s="25">
        <f>O15*0.88</f>
        <v>374.88</v>
      </c>
      <c r="O15" s="26">
        <v>426.0</v>
      </c>
    </row>
    <row r="16" ht="15.75" customHeight="1">
      <c r="A16" s="29"/>
      <c r="B16" s="29"/>
      <c r="C16" s="30"/>
      <c r="D16" s="30"/>
      <c r="E16" s="31"/>
      <c r="F16" s="31"/>
      <c r="G16" s="31"/>
      <c r="H16" s="31"/>
      <c r="I16" s="31"/>
      <c r="J16" s="30"/>
      <c r="K16" s="30"/>
      <c r="L16" s="30"/>
      <c r="M16" s="30"/>
      <c r="N16" s="30"/>
      <c r="O16" s="30"/>
    </row>
    <row r="17" ht="15.75" customHeight="1">
      <c r="A17" s="1"/>
      <c r="B17" s="5" t="s">
        <v>2</v>
      </c>
      <c r="C17" s="5" t="s">
        <v>3</v>
      </c>
      <c r="D17" s="41" t="s">
        <v>43</v>
      </c>
      <c r="E17" s="5" t="s">
        <v>5</v>
      </c>
      <c r="F17" s="5" t="s">
        <v>6</v>
      </c>
      <c r="G17" s="5" t="s">
        <v>7</v>
      </c>
      <c r="H17" s="5" t="s">
        <v>8</v>
      </c>
      <c r="I17" s="5" t="s">
        <v>9</v>
      </c>
      <c r="J17" s="5" t="s">
        <v>26</v>
      </c>
      <c r="K17" s="5" t="s">
        <v>11</v>
      </c>
      <c r="L17" s="5" t="s">
        <v>12</v>
      </c>
      <c r="M17" s="5" t="s">
        <v>13</v>
      </c>
      <c r="N17" s="5" t="s">
        <v>14</v>
      </c>
      <c r="O17" s="5" t="s">
        <v>15</v>
      </c>
    </row>
    <row r="18" ht="15.75" customHeight="1">
      <c r="A18" s="7"/>
      <c r="B18" s="8"/>
      <c r="C18" s="8" t="s">
        <v>16</v>
      </c>
      <c r="D18" s="9">
        <v>0.47</v>
      </c>
      <c r="E18" s="10">
        <v>0.5</v>
      </c>
      <c r="F18" s="10">
        <v>0.55</v>
      </c>
      <c r="G18" s="10">
        <v>0.6</v>
      </c>
      <c r="H18" s="10">
        <v>0.65</v>
      </c>
      <c r="I18" s="10">
        <v>0.7</v>
      </c>
      <c r="J18" s="11">
        <v>0.74</v>
      </c>
      <c r="K18" s="12">
        <v>0.79</v>
      </c>
      <c r="L18" s="13">
        <v>0.82</v>
      </c>
      <c r="M18" s="14">
        <v>0.85</v>
      </c>
      <c r="N18" s="15">
        <v>0.88</v>
      </c>
      <c r="O18" s="8" t="s">
        <v>17</v>
      </c>
    </row>
    <row r="19" ht="15.75" customHeight="1">
      <c r="A19" s="16"/>
      <c r="B19" s="17" t="s">
        <v>54</v>
      </c>
      <c r="C19" s="18">
        <f t="shared" ref="C19:C25" si="23">O19*0.445</f>
        <v>78.32</v>
      </c>
      <c r="D19" s="19">
        <f t="shared" ref="D19:D20" si="24">O19*0.47</f>
        <v>82.72</v>
      </c>
      <c r="E19" s="20">
        <f t="shared" ref="E19:E28" si="25">O19*0.5</f>
        <v>88</v>
      </c>
      <c r="F19" s="20">
        <f t="shared" ref="F19:F28" si="26">O19*0.55</f>
        <v>96.8</v>
      </c>
      <c r="G19" s="20">
        <f t="shared" ref="G19:G28" si="27">O19*0.6</f>
        <v>105.6</v>
      </c>
      <c r="H19" s="20">
        <f t="shared" ref="H19:H28" si="28">O19*0.65</f>
        <v>114.4</v>
      </c>
      <c r="I19" s="20">
        <f t="shared" ref="I19:I28" si="29">O19*0.7</f>
        <v>123.2</v>
      </c>
      <c r="J19" s="21">
        <f>O19*0.743</f>
        <v>130.768</v>
      </c>
      <c r="K19" s="22">
        <f>O19*0.79</f>
        <v>139.04</v>
      </c>
      <c r="L19" s="23">
        <f>O19*0.822</f>
        <v>144.672</v>
      </c>
      <c r="M19" s="24">
        <f t="shared" ref="M19:M20" si="30">O19*0.85</f>
        <v>149.6</v>
      </c>
      <c r="N19" s="25">
        <f t="shared" ref="N19:N28" si="31">O19*0.88</f>
        <v>154.88</v>
      </c>
      <c r="O19" s="17">
        <v>176.0</v>
      </c>
    </row>
    <row r="20" ht="15.75" customHeight="1">
      <c r="A20" s="16"/>
      <c r="B20" s="17" t="s">
        <v>55</v>
      </c>
      <c r="C20" s="18">
        <f t="shared" si="23"/>
        <v>84.105</v>
      </c>
      <c r="D20" s="19">
        <f t="shared" si="24"/>
        <v>88.83</v>
      </c>
      <c r="E20" s="20">
        <f t="shared" si="25"/>
        <v>94.5</v>
      </c>
      <c r="F20" s="20">
        <f t="shared" si="26"/>
        <v>103.95</v>
      </c>
      <c r="G20" s="20">
        <f t="shared" si="27"/>
        <v>113.4</v>
      </c>
      <c r="H20" s="20">
        <f t="shared" si="28"/>
        <v>122.85</v>
      </c>
      <c r="I20" s="20">
        <f t="shared" si="29"/>
        <v>132.3</v>
      </c>
      <c r="J20" s="21">
        <f t="shared" ref="J20:J24" si="32">O20*0.74</f>
        <v>139.86</v>
      </c>
      <c r="K20" s="22">
        <f>O20*0.792</f>
        <v>149.688</v>
      </c>
      <c r="L20" s="23">
        <f>O20*0.82</f>
        <v>154.98</v>
      </c>
      <c r="M20" s="24">
        <f t="shared" si="30"/>
        <v>160.65</v>
      </c>
      <c r="N20" s="25">
        <f t="shared" si="31"/>
        <v>166.32</v>
      </c>
      <c r="O20" s="17">
        <v>189.0</v>
      </c>
    </row>
    <row r="21" ht="15.75" customHeight="1">
      <c r="A21" s="16"/>
      <c r="B21" s="17" t="s">
        <v>44</v>
      </c>
      <c r="C21" s="18">
        <f t="shared" si="23"/>
        <v>91.225</v>
      </c>
      <c r="D21" s="19">
        <f>O21*0.472</f>
        <v>96.76</v>
      </c>
      <c r="E21" s="20">
        <f t="shared" si="25"/>
        <v>102.5</v>
      </c>
      <c r="F21" s="20">
        <f t="shared" si="26"/>
        <v>112.75</v>
      </c>
      <c r="G21" s="20">
        <f t="shared" si="27"/>
        <v>123</v>
      </c>
      <c r="H21" s="20">
        <f t="shared" si="28"/>
        <v>133.25</v>
      </c>
      <c r="I21" s="20">
        <f t="shared" si="29"/>
        <v>143.5</v>
      </c>
      <c r="J21" s="21">
        <f t="shared" si="32"/>
        <v>151.7</v>
      </c>
      <c r="K21" s="22">
        <f t="shared" ref="K21:K22" si="33">O21*0.79</f>
        <v>161.95</v>
      </c>
      <c r="L21" s="23">
        <f t="shared" ref="L21:L23" si="34">O21*0.822</f>
        <v>168.51</v>
      </c>
      <c r="M21" s="24">
        <f>O21*0.852</f>
        <v>174.66</v>
      </c>
      <c r="N21" s="25">
        <f t="shared" si="31"/>
        <v>180.4</v>
      </c>
      <c r="O21" s="17">
        <v>205.0</v>
      </c>
    </row>
    <row r="22" ht="15.75" customHeight="1">
      <c r="A22" s="16"/>
      <c r="B22" s="17" t="s">
        <v>56</v>
      </c>
      <c r="C22" s="18">
        <f t="shared" si="23"/>
        <v>96.12</v>
      </c>
      <c r="D22" s="19">
        <f t="shared" ref="D22:D24" si="35">O22*0.47</f>
        <v>101.52</v>
      </c>
      <c r="E22" s="20">
        <f t="shared" si="25"/>
        <v>108</v>
      </c>
      <c r="F22" s="20">
        <f t="shared" si="26"/>
        <v>118.8</v>
      </c>
      <c r="G22" s="20">
        <f t="shared" si="27"/>
        <v>129.6</v>
      </c>
      <c r="H22" s="20">
        <f t="shared" si="28"/>
        <v>140.4</v>
      </c>
      <c r="I22" s="20">
        <f t="shared" si="29"/>
        <v>151.2</v>
      </c>
      <c r="J22" s="21">
        <f t="shared" si="32"/>
        <v>159.84</v>
      </c>
      <c r="K22" s="22">
        <f t="shared" si="33"/>
        <v>170.64</v>
      </c>
      <c r="L22" s="23">
        <f t="shared" si="34"/>
        <v>177.552</v>
      </c>
      <c r="M22" s="24">
        <f t="shared" ref="M22:M25" si="36">O22*0.85</f>
        <v>183.6</v>
      </c>
      <c r="N22" s="25">
        <f t="shared" si="31"/>
        <v>190.08</v>
      </c>
      <c r="O22" s="17">
        <v>216.0</v>
      </c>
    </row>
    <row r="23" ht="15.75" customHeight="1">
      <c r="A23" s="16"/>
      <c r="B23" s="17" t="s">
        <v>57</v>
      </c>
      <c r="C23" s="18">
        <f t="shared" si="23"/>
        <v>101.015</v>
      </c>
      <c r="D23" s="19">
        <f t="shared" si="35"/>
        <v>106.69</v>
      </c>
      <c r="E23" s="20">
        <f t="shared" si="25"/>
        <v>113.5</v>
      </c>
      <c r="F23" s="20">
        <f t="shared" si="26"/>
        <v>124.85</v>
      </c>
      <c r="G23" s="20">
        <f t="shared" si="27"/>
        <v>136.2</v>
      </c>
      <c r="H23" s="20">
        <f t="shared" si="28"/>
        <v>147.55</v>
      </c>
      <c r="I23" s="20">
        <f t="shared" si="29"/>
        <v>158.9</v>
      </c>
      <c r="J23" s="21">
        <f t="shared" si="32"/>
        <v>167.98</v>
      </c>
      <c r="K23" s="22">
        <f>O23*0.792</f>
        <v>179.784</v>
      </c>
      <c r="L23" s="23">
        <f t="shared" si="34"/>
        <v>186.594</v>
      </c>
      <c r="M23" s="24">
        <f t="shared" si="36"/>
        <v>192.95</v>
      </c>
      <c r="N23" s="25">
        <f t="shared" si="31"/>
        <v>199.76</v>
      </c>
      <c r="O23" s="17">
        <v>227.0</v>
      </c>
    </row>
    <row r="24" ht="15.75" customHeight="1">
      <c r="A24" s="16"/>
      <c r="B24" s="17" t="s">
        <v>20</v>
      </c>
      <c r="C24" s="18">
        <f t="shared" si="23"/>
        <v>106.8</v>
      </c>
      <c r="D24" s="19">
        <f t="shared" si="35"/>
        <v>112.8</v>
      </c>
      <c r="E24" s="20">
        <f t="shared" si="25"/>
        <v>120</v>
      </c>
      <c r="F24" s="20">
        <f t="shared" si="26"/>
        <v>132</v>
      </c>
      <c r="G24" s="20">
        <f t="shared" si="27"/>
        <v>144</v>
      </c>
      <c r="H24" s="20">
        <f t="shared" si="28"/>
        <v>156</v>
      </c>
      <c r="I24" s="20">
        <f t="shared" si="29"/>
        <v>168</v>
      </c>
      <c r="J24" s="21">
        <f t="shared" si="32"/>
        <v>177.6</v>
      </c>
      <c r="K24" s="22">
        <f t="shared" ref="K24:K26" si="37">O24*0.79</f>
        <v>189.6</v>
      </c>
      <c r="L24" s="23">
        <f>O24*0.82</f>
        <v>196.8</v>
      </c>
      <c r="M24" s="24">
        <f t="shared" si="36"/>
        <v>204</v>
      </c>
      <c r="N24" s="25">
        <f t="shared" si="31"/>
        <v>211.2</v>
      </c>
      <c r="O24" s="17">
        <v>240.0</v>
      </c>
    </row>
    <row r="25" ht="15.75" customHeight="1">
      <c r="A25" s="16"/>
      <c r="B25" s="17" t="s">
        <v>58</v>
      </c>
      <c r="C25" s="18">
        <f t="shared" si="23"/>
        <v>110.805</v>
      </c>
      <c r="D25" s="19">
        <f>O25*0.472</f>
        <v>117.528</v>
      </c>
      <c r="E25" s="20">
        <f t="shared" si="25"/>
        <v>124.5</v>
      </c>
      <c r="F25" s="20">
        <f t="shared" si="26"/>
        <v>136.95</v>
      </c>
      <c r="G25" s="20">
        <f t="shared" si="27"/>
        <v>149.4</v>
      </c>
      <c r="H25" s="20">
        <f t="shared" si="28"/>
        <v>161.85</v>
      </c>
      <c r="I25" s="20">
        <f t="shared" si="29"/>
        <v>174.3</v>
      </c>
      <c r="J25" s="21">
        <f>O25*0.741</f>
        <v>184.509</v>
      </c>
      <c r="K25" s="22">
        <f t="shared" si="37"/>
        <v>196.71</v>
      </c>
      <c r="L25" s="23">
        <f>O25*0.822</f>
        <v>204.678</v>
      </c>
      <c r="M25" s="24">
        <f t="shared" si="36"/>
        <v>211.65</v>
      </c>
      <c r="N25" s="25">
        <f t="shared" si="31"/>
        <v>219.12</v>
      </c>
      <c r="O25" s="17">
        <v>249.0</v>
      </c>
    </row>
    <row r="26" ht="15.75" customHeight="1">
      <c r="A26" s="16"/>
      <c r="B26" s="17" t="s">
        <v>48</v>
      </c>
      <c r="C26" s="18">
        <f>O26*0.448</f>
        <v>115.136</v>
      </c>
      <c r="D26" s="19">
        <f t="shared" ref="D26:D27" si="38">O26*0.47</f>
        <v>120.79</v>
      </c>
      <c r="E26" s="20">
        <f t="shared" si="25"/>
        <v>128.5</v>
      </c>
      <c r="F26" s="20">
        <f t="shared" si="26"/>
        <v>141.35</v>
      </c>
      <c r="G26" s="20">
        <f t="shared" si="27"/>
        <v>154.2</v>
      </c>
      <c r="H26" s="20">
        <f t="shared" si="28"/>
        <v>167.05</v>
      </c>
      <c r="I26" s="20">
        <f t="shared" si="29"/>
        <v>179.9</v>
      </c>
      <c r="J26" s="21">
        <f t="shared" ref="J26:J28" si="39">O26*0.743</f>
        <v>190.951</v>
      </c>
      <c r="K26" s="22">
        <f t="shared" si="37"/>
        <v>203.03</v>
      </c>
      <c r="L26" s="23">
        <f>O26*0.82</f>
        <v>210.74</v>
      </c>
      <c r="M26" s="24">
        <f t="shared" ref="M26:M28" si="40">O26*0.852</f>
        <v>218.964</v>
      </c>
      <c r="N26" s="25">
        <f t="shared" si="31"/>
        <v>226.16</v>
      </c>
      <c r="O26" s="17">
        <v>257.0</v>
      </c>
    </row>
    <row r="27" ht="15.75" customHeight="1">
      <c r="A27" s="16"/>
      <c r="B27" s="17" t="s">
        <v>59</v>
      </c>
      <c r="C27" s="18">
        <f t="shared" ref="C27:C28" si="41">O27*0.447</f>
        <v>118.455</v>
      </c>
      <c r="D27" s="19">
        <f t="shared" si="38"/>
        <v>124.55</v>
      </c>
      <c r="E27" s="20">
        <f t="shared" si="25"/>
        <v>132.5</v>
      </c>
      <c r="F27" s="20">
        <f t="shared" si="26"/>
        <v>145.75</v>
      </c>
      <c r="G27" s="20">
        <f t="shared" si="27"/>
        <v>159</v>
      </c>
      <c r="H27" s="20">
        <f t="shared" si="28"/>
        <v>172.25</v>
      </c>
      <c r="I27" s="20">
        <f t="shared" si="29"/>
        <v>185.5</v>
      </c>
      <c r="J27" s="21">
        <f t="shared" si="39"/>
        <v>196.895</v>
      </c>
      <c r="K27" s="22">
        <f t="shared" ref="K27:K28" si="42">O27*0.792</f>
        <v>209.88</v>
      </c>
      <c r="L27" s="23">
        <f>O27*0.822</f>
        <v>217.83</v>
      </c>
      <c r="M27" s="24">
        <f t="shared" si="40"/>
        <v>225.78</v>
      </c>
      <c r="N27" s="25">
        <f t="shared" si="31"/>
        <v>233.2</v>
      </c>
      <c r="O27" s="17">
        <v>265.0</v>
      </c>
    </row>
    <row r="28" ht="15.75" customHeight="1">
      <c r="A28" s="16"/>
      <c r="B28" s="17" t="s">
        <v>60</v>
      </c>
      <c r="C28" s="18">
        <f t="shared" si="41"/>
        <v>124.713</v>
      </c>
      <c r="D28" s="19">
        <f>O28*0.472</f>
        <v>131.688</v>
      </c>
      <c r="E28" s="20">
        <f t="shared" si="25"/>
        <v>139.5</v>
      </c>
      <c r="F28" s="20">
        <f t="shared" si="26"/>
        <v>153.45</v>
      </c>
      <c r="G28" s="20">
        <f t="shared" si="27"/>
        <v>167.4</v>
      </c>
      <c r="H28" s="20">
        <f t="shared" si="28"/>
        <v>181.35</v>
      </c>
      <c r="I28" s="20">
        <f t="shared" si="29"/>
        <v>195.3</v>
      </c>
      <c r="J28" s="21">
        <f t="shared" si="39"/>
        <v>207.297</v>
      </c>
      <c r="K28" s="22">
        <f t="shared" si="42"/>
        <v>220.968</v>
      </c>
      <c r="L28" s="23">
        <f>O28*0.82</f>
        <v>228.78</v>
      </c>
      <c r="M28" s="24">
        <f t="shared" si="40"/>
        <v>237.708</v>
      </c>
      <c r="N28" s="25">
        <f t="shared" si="31"/>
        <v>245.52</v>
      </c>
      <c r="O28" s="17">
        <v>279.0</v>
      </c>
    </row>
    <row r="29" ht="15.75" customHeight="1"/>
    <row r="30" ht="15.75" customHeight="1">
      <c r="H30" s="32" t="s">
        <v>3</v>
      </c>
      <c r="I30" s="33"/>
    </row>
    <row r="31" ht="15.75" customHeight="1">
      <c r="H31" s="34" t="s">
        <v>35</v>
      </c>
      <c r="I31" s="33"/>
    </row>
    <row r="32" ht="15.75" customHeight="1">
      <c r="H32" s="35" t="s">
        <v>36</v>
      </c>
      <c r="I32" s="33"/>
    </row>
    <row r="33" ht="15.75" customHeight="1">
      <c r="H33" s="36" t="s">
        <v>37</v>
      </c>
      <c r="I33" s="33"/>
    </row>
    <row r="34" ht="15.75" customHeight="1">
      <c r="H34" s="37" t="s">
        <v>38</v>
      </c>
      <c r="I34" s="33"/>
    </row>
    <row r="35" ht="15.75" customHeight="1">
      <c r="H35" s="38" t="s">
        <v>39</v>
      </c>
      <c r="I35" s="33"/>
    </row>
    <row r="36" ht="15.75" customHeight="1">
      <c r="H36" s="39" t="s">
        <v>40</v>
      </c>
      <c r="I36" s="33"/>
    </row>
    <row r="37" ht="15.75" customHeight="1">
      <c r="H37" s="40" t="s">
        <v>41</v>
      </c>
      <c r="I37" s="3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35:I35"/>
    <mergeCell ref="H36:I36"/>
    <mergeCell ref="H37:I37"/>
    <mergeCell ref="B1:O1"/>
    <mergeCell ref="B2:O2"/>
    <mergeCell ref="H30:I30"/>
    <mergeCell ref="H31:I31"/>
    <mergeCell ref="H32:I32"/>
    <mergeCell ref="H33:I33"/>
    <mergeCell ref="H34:I34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63"/>
    <col customWidth="1" min="2" max="3" width="17.63"/>
    <col customWidth="1" min="4" max="4" width="8.88"/>
    <col customWidth="1" min="5" max="6" width="12.63"/>
    <col customWidth="1" min="8" max="8" width="13.38"/>
    <col customWidth="1" min="10" max="10" width="18.88"/>
  </cols>
  <sheetData>
    <row r="1" ht="15.75" customHeight="1">
      <c r="A1" s="42"/>
      <c r="B1" s="43" t="s">
        <v>0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ht="15.75" customHeight="1">
      <c r="A2" s="42"/>
      <c r="B2" s="45" t="s">
        <v>61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</row>
    <row r="3" ht="15.75" customHeight="1">
      <c r="A3" s="46"/>
      <c r="B3" s="47"/>
      <c r="C3" s="47"/>
      <c r="D3" s="48"/>
      <c r="E3" s="48"/>
      <c r="F3" s="49"/>
      <c r="G3" s="49"/>
      <c r="H3" s="49"/>
      <c r="I3" s="49"/>
      <c r="J3" s="49"/>
      <c r="K3" s="50" t="s">
        <v>62</v>
      </c>
      <c r="L3" s="51">
        <f>TODAY()</f>
        <v>45899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ht="15.75" customHeight="1">
      <c r="A4" s="52"/>
      <c r="B4" s="53" t="s">
        <v>63</v>
      </c>
      <c r="C4" s="54"/>
      <c r="D4" s="54"/>
      <c r="E4" s="54"/>
      <c r="F4" s="54"/>
      <c r="G4" s="54"/>
      <c r="H4" s="54"/>
      <c r="I4" s="54"/>
      <c r="J4" s="54"/>
      <c r="K4" s="54"/>
      <c r="L4" s="33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ht="15.75" customHeight="1">
      <c r="A5" s="55"/>
      <c r="B5" s="5" t="s">
        <v>64</v>
      </c>
      <c r="C5" s="5" t="s">
        <v>65</v>
      </c>
      <c r="D5" s="56" t="s">
        <v>66</v>
      </c>
      <c r="E5" s="5" t="s">
        <v>67</v>
      </c>
      <c r="F5" s="5" t="s">
        <v>68</v>
      </c>
      <c r="G5" s="5" t="s">
        <v>69</v>
      </c>
      <c r="H5" s="5" t="s">
        <v>70</v>
      </c>
      <c r="I5" s="5" t="s">
        <v>71</v>
      </c>
      <c r="J5" s="57" t="s">
        <v>72</v>
      </c>
      <c r="K5" s="57" t="s">
        <v>73</v>
      </c>
      <c r="L5" s="5" t="s">
        <v>74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44"/>
      <c r="AC5" s="44"/>
      <c r="AD5" s="44"/>
    </row>
    <row r="6" ht="15.75" customHeight="1">
      <c r="A6" s="52">
        <v>1.0</v>
      </c>
      <c r="B6" s="58"/>
      <c r="C6" s="58"/>
      <c r="D6" s="59"/>
      <c r="E6" s="60"/>
      <c r="F6" s="61"/>
      <c r="G6" s="60"/>
      <c r="H6" s="60"/>
      <c r="I6" s="59">
        <f>SUM(G6+H6)</f>
        <v>0</v>
      </c>
      <c r="J6" s="62"/>
      <c r="K6" s="60"/>
      <c r="L6" s="63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ht="15.75" customHeight="1">
      <c r="A7" s="52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ht="15.75" customHeight="1">
      <c r="A8" s="52"/>
      <c r="B8" s="53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3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ht="15.75" customHeight="1">
      <c r="A9" s="55"/>
      <c r="B9" s="5" t="s">
        <v>64</v>
      </c>
      <c r="C9" s="5" t="s">
        <v>65</v>
      </c>
      <c r="D9" s="56" t="s">
        <v>66</v>
      </c>
      <c r="E9" s="5" t="s">
        <v>67</v>
      </c>
      <c r="F9" s="5" t="s">
        <v>68</v>
      </c>
      <c r="G9" s="5" t="s">
        <v>69</v>
      </c>
      <c r="H9" s="5" t="s">
        <v>70</v>
      </c>
      <c r="I9" s="5" t="s">
        <v>71</v>
      </c>
      <c r="J9" s="57" t="s">
        <v>72</v>
      </c>
      <c r="K9" s="57" t="s">
        <v>73</v>
      </c>
      <c r="L9" s="5" t="s">
        <v>74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44"/>
      <c r="AC9" s="44"/>
      <c r="AD9" s="44"/>
    </row>
    <row r="10" ht="15.75" customHeight="1">
      <c r="A10" s="46">
        <v>1.0</v>
      </c>
      <c r="B10" s="65" t="s">
        <v>76</v>
      </c>
      <c r="C10" s="66" t="s">
        <v>77</v>
      </c>
      <c r="D10" s="67" t="s">
        <v>78</v>
      </c>
      <c r="E10" s="68">
        <v>2008.0</v>
      </c>
      <c r="F10" s="69" t="s">
        <v>79</v>
      </c>
      <c r="G10" s="68">
        <v>33.0</v>
      </c>
      <c r="H10" s="70">
        <v>38.0</v>
      </c>
      <c r="I10" s="71">
        <v>71.0</v>
      </c>
      <c r="J10" s="71" t="s">
        <v>80</v>
      </c>
      <c r="K10" s="71" t="s">
        <v>81</v>
      </c>
      <c r="L10" s="72" t="s">
        <v>82</v>
      </c>
      <c r="M10" s="73"/>
      <c r="N10" s="73"/>
      <c r="O10" s="73"/>
      <c r="P10" s="73"/>
      <c r="Q10" s="73"/>
      <c r="R10" s="73"/>
      <c r="S10" s="7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ht="15.75" customHeight="1">
      <c r="A11" s="46"/>
      <c r="B11" s="47"/>
      <c r="C11" s="47"/>
      <c r="D11" s="48"/>
      <c r="E11" s="48"/>
      <c r="F11" s="49"/>
      <c r="G11" s="49"/>
      <c r="H11" s="49"/>
      <c r="I11" s="49"/>
      <c r="J11" s="48"/>
      <c r="K11" s="48"/>
      <c r="L11" s="48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ht="15.75" customHeight="1">
      <c r="A12" s="52"/>
      <c r="B12" s="53" t="s">
        <v>83</v>
      </c>
      <c r="C12" s="54"/>
      <c r="D12" s="54"/>
      <c r="E12" s="54"/>
      <c r="F12" s="54"/>
      <c r="G12" s="54"/>
      <c r="H12" s="54"/>
      <c r="I12" s="54"/>
      <c r="J12" s="54"/>
      <c r="K12" s="54"/>
      <c r="L12" s="3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 ht="15.75" customHeight="1">
      <c r="A13" s="55"/>
      <c r="B13" s="5" t="s">
        <v>64</v>
      </c>
      <c r="C13" s="5" t="s">
        <v>65</v>
      </c>
      <c r="D13" s="56" t="s">
        <v>66</v>
      </c>
      <c r="E13" s="5" t="s">
        <v>67</v>
      </c>
      <c r="F13" s="5" t="s">
        <v>68</v>
      </c>
      <c r="G13" s="5" t="s">
        <v>69</v>
      </c>
      <c r="H13" s="5" t="s">
        <v>70</v>
      </c>
      <c r="I13" s="5" t="s">
        <v>71</v>
      </c>
      <c r="J13" s="57" t="s">
        <v>72</v>
      </c>
      <c r="K13" s="57" t="s">
        <v>73</v>
      </c>
      <c r="L13" s="5" t="s">
        <v>74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44"/>
      <c r="AC13" s="44"/>
      <c r="AD13" s="44"/>
    </row>
    <row r="14" ht="15.75" customHeight="1">
      <c r="A14" s="50">
        <v>1.0</v>
      </c>
      <c r="B14" s="75" t="s">
        <v>84</v>
      </c>
      <c r="C14" s="75" t="s">
        <v>85</v>
      </c>
      <c r="D14" s="59" t="s">
        <v>78</v>
      </c>
      <c r="E14" s="59">
        <v>2006.0</v>
      </c>
      <c r="F14" s="59" t="s">
        <v>86</v>
      </c>
      <c r="G14" s="59">
        <v>53.0</v>
      </c>
      <c r="H14" s="59">
        <v>63.0</v>
      </c>
      <c r="I14" s="59">
        <f>SUM(G14+H14)</f>
        <v>116</v>
      </c>
      <c r="J14" s="76" t="s">
        <v>80</v>
      </c>
      <c r="K14" s="63">
        <v>186.351</v>
      </c>
      <c r="L14" s="59" t="s">
        <v>9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</row>
    <row r="15" ht="15.75" customHeight="1">
      <c r="A15" s="46"/>
      <c r="B15" s="47"/>
      <c r="C15" s="47"/>
      <c r="D15" s="48"/>
      <c r="E15" s="48"/>
      <c r="F15" s="49"/>
      <c r="G15" s="49"/>
      <c r="H15" s="49"/>
      <c r="I15" s="49"/>
      <c r="J15" s="48"/>
      <c r="K15" s="48"/>
      <c r="L15" s="48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</row>
    <row r="16" ht="15.75" customHeight="1">
      <c r="A16" s="52"/>
      <c r="B16" s="53" t="s">
        <v>87</v>
      </c>
      <c r="C16" s="54"/>
      <c r="D16" s="54"/>
      <c r="E16" s="54"/>
      <c r="F16" s="54"/>
      <c r="G16" s="54"/>
      <c r="H16" s="54"/>
      <c r="I16" s="54"/>
      <c r="J16" s="54"/>
      <c r="K16" s="54"/>
      <c r="L16" s="3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</row>
    <row r="17" ht="15.75" customHeight="1">
      <c r="A17" s="55"/>
      <c r="B17" s="5" t="s">
        <v>64</v>
      </c>
      <c r="C17" s="5" t="s">
        <v>65</v>
      </c>
      <c r="D17" s="56" t="s">
        <v>66</v>
      </c>
      <c r="E17" s="5" t="s">
        <v>67</v>
      </c>
      <c r="F17" s="5" t="s">
        <v>68</v>
      </c>
      <c r="G17" s="5" t="s">
        <v>69</v>
      </c>
      <c r="H17" s="5" t="s">
        <v>70</v>
      </c>
      <c r="I17" s="5" t="s">
        <v>71</v>
      </c>
      <c r="J17" s="57" t="s">
        <v>72</v>
      </c>
      <c r="K17" s="57" t="s">
        <v>73</v>
      </c>
      <c r="L17" s="5" t="s">
        <v>74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44"/>
      <c r="AC17" s="44"/>
      <c r="AD17" s="44"/>
    </row>
    <row r="18" ht="15.75" customHeight="1">
      <c r="A18" s="77">
        <v>1.0</v>
      </c>
      <c r="B18" s="75" t="s">
        <v>88</v>
      </c>
      <c r="C18" s="75" t="s">
        <v>89</v>
      </c>
      <c r="D18" s="59" t="s">
        <v>90</v>
      </c>
      <c r="E18" s="59">
        <v>1998.0</v>
      </c>
      <c r="F18" s="59" t="s">
        <v>91</v>
      </c>
      <c r="G18" s="59">
        <v>79.0</v>
      </c>
      <c r="H18" s="59">
        <v>102.0</v>
      </c>
      <c r="I18" s="59">
        <f>SUM(G18+H18)</f>
        <v>181</v>
      </c>
      <c r="J18" s="78">
        <v>44423.0</v>
      </c>
      <c r="K18" s="79">
        <v>259.213</v>
      </c>
      <c r="L18" s="59" t="s">
        <v>92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 ht="15.75" customHeight="1">
      <c r="A19" s="77">
        <v>2.0</v>
      </c>
      <c r="B19" s="75" t="s">
        <v>93</v>
      </c>
      <c r="C19" s="75" t="s">
        <v>94</v>
      </c>
      <c r="D19" s="59" t="s">
        <v>90</v>
      </c>
      <c r="E19" s="59">
        <v>1994.0</v>
      </c>
      <c r="F19" s="59" t="s">
        <v>95</v>
      </c>
      <c r="G19" s="59">
        <v>70.0</v>
      </c>
      <c r="H19" s="59">
        <v>90.0</v>
      </c>
      <c r="I19" s="59">
        <v>160.0</v>
      </c>
      <c r="J19" s="78">
        <v>44237.0</v>
      </c>
      <c r="K19" s="63">
        <v>229.724</v>
      </c>
      <c r="L19" s="63" t="s">
        <v>96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</row>
    <row r="20" ht="15.75" customHeight="1">
      <c r="A20" s="77">
        <v>3.0</v>
      </c>
      <c r="B20" s="75" t="s">
        <v>97</v>
      </c>
      <c r="C20" s="75" t="s">
        <v>98</v>
      </c>
      <c r="D20" s="59" t="s">
        <v>90</v>
      </c>
      <c r="E20" s="59">
        <v>1998.0</v>
      </c>
      <c r="F20" s="59" t="s">
        <v>99</v>
      </c>
      <c r="G20" s="59">
        <v>67.0</v>
      </c>
      <c r="H20" s="59">
        <v>84.0</v>
      </c>
      <c r="I20" s="59">
        <f>SUM(G20+H20)</f>
        <v>151</v>
      </c>
      <c r="J20" s="78">
        <v>44386.0</v>
      </c>
      <c r="K20" s="63">
        <v>219.647</v>
      </c>
      <c r="L20" s="63" t="s">
        <v>100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 ht="15.75" customHeight="1">
      <c r="A21" s="77">
        <v>4.0</v>
      </c>
      <c r="B21" s="75" t="s">
        <v>101</v>
      </c>
      <c r="C21" s="75" t="s">
        <v>102</v>
      </c>
      <c r="D21" s="59" t="s">
        <v>90</v>
      </c>
      <c r="E21" s="59">
        <v>1998.0</v>
      </c>
      <c r="F21" s="59" t="s">
        <v>103</v>
      </c>
      <c r="G21" s="59">
        <v>55.0</v>
      </c>
      <c r="H21" s="59">
        <v>69.0</v>
      </c>
      <c r="I21" s="59">
        <v>124.0</v>
      </c>
      <c r="J21" s="80">
        <v>44237.0</v>
      </c>
      <c r="K21" s="63">
        <v>178.264</v>
      </c>
      <c r="L21" s="81" t="s">
        <v>104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 ht="15.75" customHeight="1">
      <c r="A22" s="77">
        <v>5.0</v>
      </c>
      <c r="B22" s="75" t="s">
        <v>105</v>
      </c>
      <c r="C22" s="75" t="s">
        <v>106</v>
      </c>
      <c r="D22" s="59" t="s">
        <v>90</v>
      </c>
      <c r="E22" s="59">
        <v>1993.0</v>
      </c>
      <c r="F22" s="59" t="s">
        <v>86</v>
      </c>
      <c r="G22" s="59">
        <v>52.0</v>
      </c>
      <c r="H22" s="59">
        <v>68.0</v>
      </c>
      <c r="I22" s="59">
        <f>SUM(G22+H22)</f>
        <v>120</v>
      </c>
      <c r="J22" s="60" t="s">
        <v>107</v>
      </c>
      <c r="K22" s="63">
        <v>175.019</v>
      </c>
      <c r="L22" s="63" t="s">
        <v>104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 ht="15.75" customHeight="1">
      <c r="A23" s="77">
        <v>6.0</v>
      </c>
      <c r="B23" s="82" t="s">
        <v>108</v>
      </c>
      <c r="C23" s="82" t="s">
        <v>109</v>
      </c>
      <c r="D23" s="83" t="s">
        <v>90</v>
      </c>
      <c r="E23" s="83">
        <v>1999.0</v>
      </c>
      <c r="F23" s="83" t="s">
        <v>103</v>
      </c>
      <c r="G23" s="83">
        <v>43.0</v>
      </c>
      <c r="H23" s="83">
        <v>62.0</v>
      </c>
      <c r="I23" s="83">
        <v>105.0</v>
      </c>
      <c r="J23" s="80">
        <v>44237.0</v>
      </c>
      <c r="K23" s="84">
        <v>151.931</v>
      </c>
      <c r="L23" s="84" t="s">
        <v>110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 ht="15.75" customHeight="1">
      <c r="A24" s="46"/>
      <c r="B24" s="85"/>
      <c r="C24" s="85"/>
      <c r="D24" s="86"/>
      <c r="E24" s="86"/>
      <c r="F24" s="86"/>
      <c r="G24" s="86"/>
      <c r="H24" s="86"/>
      <c r="I24" s="86"/>
      <c r="J24" s="87"/>
      <c r="K24" s="87"/>
      <c r="L24" s="87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 ht="15.75" customHeight="1">
      <c r="A25" s="52"/>
      <c r="B25" s="88" t="s">
        <v>111</v>
      </c>
      <c r="C25" s="89"/>
      <c r="D25" s="89"/>
      <c r="E25" s="89"/>
      <c r="F25" s="89"/>
      <c r="G25" s="89"/>
      <c r="H25" s="89"/>
      <c r="I25" s="89"/>
      <c r="J25" s="89"/>
      <c r="K25" s="89"/>
      <c r="L25" s="90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 ht="15.75" customHeight="1">
      <c r="A26" s="55"/>
      <c r="B26" s="5" t="s">
        <v>64</v>
      </c>
      <c r="C26" s="5" t="s">
        <v>65</v>
      </c>
      <c r="D26" s="56" t="s">
        <v>66</v>
      </c>
      <c r="E26" s="5" t="s">
        <v>67</v>
      </c>
      <c r="F26" s="5" t="s">
        <v>68</v>
      </c>
      <c r="G26" s="5" t="s">
        <v>69</v>
      </c>
      <c r="H26" s="5" t="s">
        <v>70</v>
      </c>
      <c r="I26" s="5" t="s">
        <v>71</v>
      </c>
      <c r="J26" s="57" t="s">
        <v>72</v>
      </c>
      <c r="K26" s="57" t="s">
        <v>73</v>
      </c>
      <c r="L26" s="5" t="s">
        <v>74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44"/>
      <c r="AC26" s="44"/>
      <c r="AD26" s="44"/>
    </row>
    <row r="27" ht="15.75" customHeight="1">
      <c r="A27" s="77">
        <v>1.0</v>
      </c>
      <c r="B27" s="75" t="s">
        <v>112</v>
      </c>
      <c r="C27" s="75" t="s">
        <v>113</v>
      </c>
      <c r="D27" s="59" t="s">
        <v>90</v>
      </c>
      <c r="E27" s="59">
        <v>2000.0</v>
      </c>
      <c r="F27" s="59" t="s">
        <v>95</v>
      </c>
      <c r="G27" s="59">
        <v>79.0</v>
      </c>
      <c r="H27" s="59">
        <v>91.0</v>
      </c>
      <c r="I27" s="59">
        <f t="shared" ref="I27:I29" si="1">SUM(G27+H27)</f>
        <v>170</v>
      </c>
      <c r="J27" s="78">
        <v>44386.0</v>
      </c>
      <c r="K27" s="63">
        <v>236.999</v>
      </c>
      <c r="L27" s="63" t="s">
        <v>96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 ht="15.75" customHeight="1">
      <c r="A28" s="77">
        <v>2.0</v>
      </c>
      <c r="B28" s="75" t="s">
        <v>93</v>
      </c>
      <c r="C28" s="75" t="s">
        <v>94</v>
      </c>
      <c r="D28" s="59" t="s">
        <v>90</v>
      </c>
      <c r="E28" s="59">
        <v>1994.0</v>
      </c>
      <c r="F28" s="59" t="s">
        <v>99</v>
      </c>
      <c r="G28" s="59">
        <v>68.0</v>
      </c>
      <c r="H28" s="59">
        <v>88.0</v>
      </c>
      <c r="I28" s="59">
        <f t="shared" si="1"/>
        <v>156</v>
      </c>
      <c r="J28" s="60" t="s">
        <v>107</v>
      </c>
      <c r="K28" s="63">
        <v>227.8309</v>
      </c>
      <c r="L28" s="63" t="s">
        <v>114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 ht="15.75" customHeight="1">
      <c r="A29" s="77">
        <v>3.0</v>
      </c>
      <c r="B29" s="75" t="s">
        <v>115</v>
      </c>
      <c r="C29" s="75" t="s">
        <v>116</v>
      </c>
      <c r="D29" s="59" t="s">
        <v>90</v>
      </c>
      <c r="E29" s="59">
        <v>1992.0</v>
      </c>
      <c r="F29" s="59" t="s">
        <v>117</v>
      </c>
      <c r="G29" s="59">
        <v>63.0</v>
      </c>
      <c r="H29" s="59">
        <v>85.0</v>
      </c>
      <c r="I29" s="59">
        <f t="shared" si="1"/>
        <v>148</v>
      </c>
      <c r="J29" s="91">
        <v>44317.0</v>
      </c>
      <c r="K29" s="63">
        <v>204.424</v>
      </c>
      <c r="L29" s="63" t="s">
        <v>114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 ht="15.75" customHeight="1">
      <c r="A30" s="77">
        <v>4.0</v>
      </c>
      <c r="B30" s="58" t="s">
        <v>118</v>
      </c>
      <c r="C30" s="58" t="s">
        <v>119</v>
      </c>
      <c r="D30" s="60" t="s">
        <v>120</v>
      </c>
      <c r="E30" s="60">
        <v>2003.0</v>
      </c>
      <c r="F30" s="61" t="s">
        <v>121</v>
      </c>
      <c r="G30" s="60">
        <v>66.0</v>
      </c>
      <c r="H30" s="60">
        <v>80.0</v>
      </c>
      <c r="I30" s="59">
        <v>146.0</v>
      </c>
      <c r="J30" s="92" t="s">
        <v>80</v>
      </c>
      <c r="K30" s="63">
        <v>202.357</v>
      </c>
      <c r="L30" s="81" t="s">
        <v>114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 ht="15.75" customHeight="1">
      <c r="A31" s="77">
        <v>5.0</v>
      </c>
      <c r="B31" s="75" t="s">
        <v>122</v>
      </c>
      <c r="C31" s="75" t="s">
        <v>123</v>
      </c>
      <c r="D31" s="59" t="s">
        <v>124</v>
      </c>
      <c r="E31" s="59">
        <v>1977.0</v>
      </c>
      <c r="F31" s="59" t="s">
        <v>125</v>
      </c>
      <c r="G31" s="59">
        <v>62.0</v>
      </c>
      <c r="H31" s="59">
        <v>78.0</v>
      </c>
      <c r="I31" s="59">
        <v>140.0</v>
      </c>
      <c r="J31" s="93">
        <v>44237.0</v>
      </c>
      <c r="K31" s="63">
        <v>191.637</v>
      </c>
      <c r="L31" s="81" t="s">
        <v>114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ht="15.75" customHeight="1">
      <c r="A32" s="77">
        <v>6.0</v>
      </c>
      <c r="B32" s="75" t="s">
        <v>126</v>
      </c>
      <c r="C32" s="75" t="s">
        <v>127</v>
      </c>
      <c r="D32" s="59" t="s">
        <v>128</v>
      </c>
      <c r="E32" s="59">
        <v>1989.0</v>
      </c>
      <c r="F32" s="59" t="s">
        <v>129</v>
      </c>
      <c r="G32" s="59">
        <v>62.0</v>
      </c>
      <c r="H32" s="59">
        <v>76.0</v>
      </c>
      <c r="I32" s="59">
        <v>138.0</v>
      </c>
      <c r="J32" s="93">
        <v>44237.0</v>
      </c>
      <c r="K32" s="63">
        <v>190.829</v>
      </c>
      <c r="L32" s="81" t="s">
        <v>114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</row>
    <row r="33" ht="15.75" customHeight="1">
      <c r="A33" s="77">
        <v>7.0</v>
      </c>
      <c r="B33" s="75" t="s">
        <v>101</v>
      </c>
      <c r="C33" s="75" t="s">
        <v>130</v>
      </c>
      <c r="D33" s="59" t="s">
        <v>90</v>
      </c>
      <c r="E33" s="59">
        <v>1998.0</v>
      </c>
      <c r="F33" s="59" t="s">
        <v>103</v>
      </c>
      <c r="G33" s="59">
        <v>52.0</v>
      </c>
      <c r="H33" s="59">
        <v>76.0</v>
      </c>
      <c r="I33" s="59">
        <f t="shared" ref="I33:I34" si="2">SUM(G33+H33)</f>
        <v>128</v>
      </c>
      <c r="J33" s="60" t="s">
        <v>107</v>
      </c>
      <c r="K33" s="63">
        <v>180.156</v>
      </c>
      <c r="L33" s="81" t="s">
        <v>104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 ht="15.75" customHeight="1">
      <c r="A34" s="77">
        <v>8.0</v>
      </c>
      <c r="B34" s="75" t="s">
        <v>131</v>
      </c>
      <c r="C34" s="75" t="s">
        <v>132</v>
      </c>
      <c r="D34" s="59" t="s">
        <v>90</v>
      </c>
      <c r="E34" s="59">
        <v>1998.0</v>
      </c>
      <c r="F34" s="59" t="s">
        <v>133</v>
      </c>
      <c r="G34" s="59">
        <v>54.0</v>
      </c>
      <c r="H34" s="59">
        <v>70.0</v>
      </c>
      <c r="I34" s="59">
        <f t="shared" si="2"/>
        <v>124</v>
      </c>
      <c r="J34" s="60" t="s">
        <v>107</v>
      </c>
      <c r="K34" s="63">
        <v>172.869</v>
      </c>
      <c r="L34" s="63" t="s">
        <v>104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ht="15.75" customHeight="1">
      <c r="A35" s="77">
        <v>9.0</v>
      </c>
      <c r="B35" s="82" t="s">
        <v>134</v>
      </c>
      <c r="C35" s="82" t="s">
        <v>135</v>
      </c>
      <c r="D35" s="83" t="s">
        <v>78</v>
      </c>
      <c r="E35" s="83">
        <v>2005.0</v>
      </c>
      <c r="F35" s="83" t="s">
        <v>86</v>
      </c>
      <c r="G35" s="83">
        <v>41.0</v>
      </c>
      <c r="H35" s="83">
        <v>50.0</v>
      </c>
      <c r="I35" s="83">
        <v>91.0</v>
      </c>
      <c r="J35" s="76" t="s">
        <v>80</v>
      </c>
      <c r="K35" s="84">
        <v>126.126</v>
      </c>
      <c r="L35" s="84" t="s">
        <v>82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ht="15.75" customHeight="1">
      <c r="A36" s="77">
        <v>10.0</v>
      </c>
      <c r="B36" s="82" t="s">
        <v>136</v>
      </c>
      <c r="C36" s="82" t="s">
        <v>137</v>
      </c>
      <c r="D36" s="83" t="s">
        <v>138</v>
      </c>
      <c r="E36" s="83">
        <v>1982.0</v>
      </c>
      <c r="F36" s="83" t="s">
        <v>129</v>
      </c>
      <c r="G36" s="83">
        <v>38.0</v>
      </c>
      <c r="H36" s="83">
        <v>49.0</v>
      </c>
      <c r="I36" s="83">
        <v>87.0</v>
      </c>
      <c r="J36" s="94">
        <v>44237.0</v>
      </c>
      <c r="K36" s="84">
        <v>120.443</v>
      </c>
      <c r="L36" s="84" t="s">
        <v>82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ht="15.75" customHeight="1">
      <c r="A37" s="77">
        <v>11.0</v>
      </c>
      <c r="B37" s="82" t="s">
        <v>139</v>
      </c>
      <c r="C37" s="82" t="s">
        <v>140</v>
      </c>
      <c r="D37" s="83" t="s">
        <v>141</v>
      </c>
      <c r="E37" s="83">
        <v>1963.0</v>
      </c>
      <c r="F37" s="83" t="s">
        <v>95</v>
      </c>
      <c r="G37" s="83">
        <v>33.0</v>
      </c>
      <c r="H37" s="83">
        <v>45.0</v>
      </c>
      <c r="I37" s="83">
        <f>SUM(G37+H37)</f>
        <v>78</v>
      </c>
      <c r="J37" s="91">
        <v>43883.0</v>
      </c>
      <c r="K37" s="84">
        <v>108.997</v>
      </c>
      <c r="L37" s="84" t="s">
        <v>82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 ht="15.75" customHeight="1">
      <c r="A38" s="46">
        <v>12.0</v>
      </c>
      <c r="B38" s="75" t="s">
        <v>142</v>
      </c>
      <c r="C38" s="75" t="s">
        <v>143</v>
      </c>
      <c r="D38" s="59" t="s">
        <v>78</v>
      </c>
      <c r="E38" s="59">
        <v>2005.0</v>
      </c>
      <c r="F38" s="59" t="s">
        <v>86</v>
      </c>
      <c r="G38" s="59">
        <v>35.0</v>
      </c>
      <c r="H38" s="59">
        <v>38.0</v>
      </c>
      <c r="I38" s="59">
        <v>73.0</v>
      </c>
      <c r="J38" s="76" t="s">
        <v>80</v>
      </c>
      <c r="K38" s="63">
        <v>101.889</v>
      </c>
      <c r="L38" s="63" t="s">
        <v>82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 ht="15.75" customHeight="1">
      <c r="A39" s="46"/>
      <c r="B39" s="85"/>
      <c r="C39" s="85"/>
      <c r="D39" s="86"/>
      <c r="E39" s="86"/>
      <c r="F39" s="86"/>
      <c r="G39" s="86"/>
      <c r="H39" s="86"/>
      <c r="I39" s="86"/>
      <c r="J39" s="87"/>
      <c r="K39" s="87"/>
      <c r="L39" s="87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 ht="15.75" customHeight="1">
      <c r="A40" s="52"/>
      <c r="B40" s="88" t="s">
        <v>144</v>
      </c>
      <c r="C40" s="89"/>
      <c r="D40" s="89"/>
      <c r="E40" s="89"/>
      <c r="F40" s="89"/>
      <c r="G40" s="89"/>
      <c r="H40" s="89"/>
      <c r="I40" s="89"/>
      <c r="J40" s="89"/>
      <c r="K40" s="89"/>
      <c r="L40" s="90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ht="15.75" customHeight="1">
      <c r="A41" s="55"/>
      <c r="B41" s="5" t="s">
        <v>64</v>
      </c>
      <c r="C41" s="5" t="s">
        <v>65</v>
      </c>
      <c r="D41" s="56" t="s">
        <v>66</v>
      </c>
      <c r="E41" s="5" t="s">
        <v>67</v>
      </c>
      <c r="F41" s="5" t="s">
        <v>68</v>
      </c>
      <c r="G41" s="5" t="s">
        <v>69</v>
      </c>
      <c r="H41" s="5" t="s">
        <v>70</v>
      </c>
      <c r="I41" s="5" t="s">
        <v>71</v>
      </c>
      <c r="J41" s="57" t="s">
        <v>72</v>
      </c>
      <c r="K41" s="57" t="s">
        <v>73</v>
      </c>
      <c r="L41" s="5" t="s">
        <v>74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44"/>
      <c r="AC41" s="44"/>
      <c r="AD41" s="44"/>
    </row>
    <row r="42" ht="15.75" customHeight="1">
      <c r="A42" s="95">
        <v>1.0</v>
      </c>
      <c r="B42" s="44" t="s">
        <v>145</v>
      </c>
      <c r="C42" s="75" t="s">
        <v>146</v>
      </c>
      <c r="D42" s="59" t="s">
        <v>90</v>
      </c>
      <c r="E42" s="59">
        <v>1992.0</v>
      </c>
      <c r="F42" s="59" t="s">
        <v>99</v>
      </c>
      <c r="G42" s="59">
        <v>82.0</v>
      </c>
      <c r="H42" s="59">
        <v>107.0</v>
      </c>
      <c r="I42" s="59">
        <f t="shared" ref="I42:I46" si="3">SUM(G42+H42)</f>
        <v>189</v>
      </c>
      <c r="J42" s="96">
        <v>44318.0</v>
      </c>
      <c r="K42" s="59">
        <v>245.368</v>
      </c>
      <c r="L42" s="63" t="s">
        <v>147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 ht="15.75" customHeight="1">
      <c r="A43" s="95">
        <v>2.0</v>
      </c>
      <c r="B43" s="58" t="s">
        <v>148</v>
      </c>
      <c r="C43" s="58" t="s">
        <v>149</v>
      </c>
      <c r="D43" s="60" t="s">
        <v>90</v>
      </c>
      <c r="E43" s="60">
        <v>1995.0</v>
      </c>
      <c r="F43" s="61" t="s">
        <v>150</v>
      </c>
      <c r="G43" s="60">
        <v>74.0</v>
      </c>
      <c r="H43" s="60">
        <v>100.0</v>
      </c>
      <c r="I43" s="59">
        <f t="shared" si="3"/>
        <v>174</v>
      </c>
      <c r="J43" s="60" t="s">
        <v>107</v>
      </c>
      <c r="K43" s="61">
        <v>229.604</v>
      </c>
      <c r="L43" s="63" t="s">
        <v>100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 ht="15.75" customHeight="1">
      <c r="A44" s="95">
        <v>3.0</v>
      </c>
      <c r="B44" s="58" t="s">
        <v>151</v>
      </c>
      <c r="C44" s="58" t="s">
        <v>152</v>
      </c>
      <c r="D44" s="60" t="s">
        <v>120</v>
      </c>
      <c r="E44" s="60">
        <v>2001.0</v>
      </c>
      <c r="F44" s="61" t="s">
        <v>95</v>
      </c>
      <c r="G44" s="60">
        <v>69.0</v>
      </c>
      <c r="H44" s="60">
        <v>88.0</v>
      </c>
      <c r="I44" s="59">
        <f t="shared" si="3"/>
        <v>157</v>
      </c>
      <c r="J44" s="91">
        <v>44317.0</v>
      </c>
      <c r="K44" s="61">
        <v>205.763</v>
      </c>
      <c r="L44" s="63" t="s">
        <v>114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</row>
    <row r="45" ht="15.75" customHeight="1">
      <c r="A45" s="77">
        <v>4.0</v>
      </c>
      <c r="B45" s="58" t="s">
        <v>153</v>
      </c>
      <c r="C45" s="58" t="s">
        <v>154</v>
      </c>
      <c r="D45" s="60" t="s">
        <v>138</v>
      </c>
      <c r="E45" s="60">
        <v>1984.0</v>
      </c>
      <c r="F45" s="61" t="s">
        <v>133</v>
      </c>
      <c r="G45" s="60">
        <v>65.0</v>
      </c>
      <c r="H45" s="60">
        <v>90.0</v>
      </c>
      <c r="I45" s="59">
        <f t="shared" si="3"/>
        <v>155</v>
      </c>
      <c r="J45" s="60" t="s">
        <v>107</v>
      </c>
      <c r="K45" s="63">
        <v>202.947</v>
      </c>
      <c r="L45" s="63" t="s">
        <v>114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ht="15.75" customHeight="1">
      <c r="A46" s="95">
        <v>5.0</v>
      </c>
      <c r="B46" s="58" t="s">
        <v>155</v>
      </c>
      <c r="C46" s="58" t="s">
        <v>156</v>
      </c>
      <c r="D46" s="60" t="s">
        <v>120</v>
      </c>
      <c r="E46" s="60">
        <v>2001.0</v>
      </c>
      <c r="F46" s="61" t="s">
        <v>133</v>
      </c>
      <c r="G46" s="60">
        <v>68.0</v>
      </c>
      <c r="H46" s="60">
        <v>86.0</v>
      </c>
      <c r="I46" s="59">
        <f t="shared" si="3"/>
        <v>154</v>
      </c>
      <c r="J46" s="91">
        <v>44317.0</v>
      </c>
      <c r="K46" s="60">
        <v>203.737</v>
      </c>
      <c r="L46" s="63" t="s">
        <v>114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 ht="15.75" customHeight="1">
      <c r="A47" s="77">
        <v>6.0</v>
      </c>
      <c r="B47" s="75" t="s">
        <v>115</v>
      </c>
      <c r="C47" s="75" t="s">
        <v>116</v>
      </c>
      <c r="D47" s="59" t="s">
        <v>90</v>
      </c>
      <c r="E47" s="59">
        <v>1992.0</v>
      </c>
      <c r="F47" s="61" t="s">
        <v>117</v>
      </c>
      <c r="G47" s="59">
        <v>67.0</v>
      </c>
      <c r="H47" s="59">
        <v>85.0</v>
      </c>
      <c r="I47" s="59">
        <v>152.0</v>
      </c>
      <c r="J47" s="94">
        <v>44237.0</v>
      </c>
      <c r="K47" s="63">
        <v>201.98</v>
      </c>
      <c r="L47" s="63" t="s">
        <v>114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 ht="15.75" customHeight="1">
      <c r="A48" s="77">
        <v>7.0</v>
      </c>
      <c r="B48" s="75" t="s">
        <v>157</v>
      </c>
      <c r="C48" s="75" t="s">
        <v>123</v>
      </c>
      <c r="D48" s="59" t="s">
        <v>124</v>
      </c>
      <c r="E48" s="59">
        <v>1977.0</v>
      </c>
      <c r="F48" s="61" t="s">
        <v>125</v>
      </c>
      <c r="G48" s="59">
        <v>63.0</v>
      </c>
      <c r="H48" s="59">
        <v>77.0</v>
      </c>
      <c r="I48" s="59">
        <f>SUM(G48+H48)</f>
        <v>140</v>
      </c>
      <c r="J48" s="91">
        <v>44260.0</v>
      </c>
      <c r="K48" s="63">
        <v>181.75</v>
      </c>
      <c r="L48" s="63" t="s">
        <v>114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ht="15.75" customHeight="1">
      <c r="A49" s="77">
        <v>8.0</v>
      </c>
      <c r="B49" s="58" t="s">
        <v>158</v>
      </c>
      <c r="C49" s="58" t="s">
        <v>159</v>
      </c>
      <c r="D49" s="60" t="s">
        <v>90</v>
      </c>
      <c r="E49" s="60">
        <v>2000.0</v>
      </c>
      <c r="F49" s="61" t="s">
        <v>79</v>
      </c>
      <c r="G49" s="60">
        <v>60.0</v>
      </c>
      <c r="H49" s="60">
        <v>76.0</v>
      </c>
      <c r="I49" s="59">
        <v>136.0</v>
      </c>
      <c r="J49" s="97">
        <v>44237.0</v>
      </c>
      <c r="K49" s="60">
        <v>176.56</v>
      </c>
      <c r="L49" s="63" t="s">
        <v>104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 ht="15.75" customHeight="1">
      <c r="A50" s="77">
        <v>9.0</v>
      </c>
      <c r="B50" s="58" t="s">
        <v>160</v>
      </c>
      <c r="C50" s="58" t="s">
        <v>161</v>
      </c>
      <c r="D50" s="60" t="s">
        <v>90</v>
      </c>
      <c r="E50" s="60">
        <v>1994.0</v>
      </c>
      <c r="F50" s="61" t="s">
        <v>129</v>
      </c>
      <c r="G50" s="60">
        <v>58.0</v>
      </c>
      <c r="H50" s="60">
        <v>73.0</v>
      </c>
      <c r="I50" s="59">
        <v>131.0</v>
      </c>
      <c r="J50" s="97">
        <v>44237.0</v>
      </c>
      <c r="K50" s="60">
        <v>173.205</v>
      </c>
      <c r="L50" s="63" t="s">
        <v>104</v>
      </c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 ht="15.75" customHeight="1">
      <c r="A51" s="77">
        <v>10.0</v>
      </c>
      <c r="B51" s="58" t="s">
        <v>162</v>
      </c>
      <c r="C51" s="58" t="s">
        <v>163</v>
      </c>
      <c r="D51" s="60" t="s">
        <v>90</v>
      </c>
      <c r="E51" s="60">
        <v>1992.0</v>
      </c>
      <c r="F51" s="61" t="s">
        <v>129</v>
      </c>
      <c r="G51" s="60">
        <v>55.0</v>
      </c>
      <c r="H51" s="60">
        <v>67.0</v>
      </c>
      <c r="I51" s="59">
        <v>122.0</v>
      </c>
      <c r="J51" s="94">
        <v>44237.0</v>
      </c>
      <c r="K51" s="60">
        <v>159.433</v>
      </c>
      <c r="L51" s="63" t="s">
        <v>110</v>
      </c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ht="15.75" customHeight="1">
      <c r="A52" s="77">
        <v>11.0</v>
      </c>
      <c r="B52" s="58" t="s">
        <v>164</v>
      </c>
      <c r="C52" s="58" t="s">
        <v>165</v>
      </c>
      <c r="D52" s="60" t="s">
        <v>138</v>
      </c>
      <c r="E52" s="60">
        <v>1982.0</v>
      </c>
      <c r="F52" s="61" t="s">
        <v>150</v>
      </c>
      <c r="G52" s="60">
        <v>53.0</v>
      </c>
      <c r="H52" s="60">
        <v>67.0</v>
      </c>
      <c r="I52" s="59">
        <f t="shared" ref="I52:I53" si="4">SUM(G52+H52)</f>
        <v>120</v>
      </c>
      <c r="J52" s="91">
        <v>44415.0</v>
      </c>
      <c r="K52" s="60">
        <v>181.576</v>
      </c>
      <c r="L52" s="63" t="s">
        <v>110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</row>
    <row r="53" ht="15.75" customHeight="1">
      <c r="A53" s="95">
        <v>12.0</v>
      </c>
      <c r="B53" s="58" t="s">
        <v>166</v>
      </c>
      <c r="C53" s="58" t="s">
        <v>167</v>
      </c>
      <c r="D53" s="60" t="s">
        <v>90</v>
      </c>
      <c r="E53" s="60">
        <v>1997.0</v>
      </c>
      <c r="F53" s="61" t="s">
        <v>133</v>
      </c>
      <c r="G53" s="60">
        <v>53.0</v>
      </c>
      <c r="H53" s="60">
        <v>63.0</v>
      </c>
      <c r="I53" s="59">
        <f t="shared" si="4"/>
        <v>116</v>
      </c>
      <c r="J53" s="60" t="s">
        <v>107</v>
      </c>
      <c r="K53" s="60">
        <v>157.912</v>
      </c>
      <c r="L53" s="63" t="s">
        <v>110</v>
      </c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</row>
    <row r="54" ht="15.75" customHeight="1">
      <c r="A54" s="95">
        <v>13.0</v>
      </c>
      <c r="B54" s="58" t="s">
        <v>168</v>
      </c>
      <c r="C54" s="58" t="s">
        <v>169</v>
      </c>
      <c r="D54" s="63" t="s">
        <v>120</v>
      </c>
      <c r="E54" s="63">
        <v>2002.0</v>
      </c>
      <c r="F54" s="59" t="s">
        <v>125</v>
      </c>
      <c r="G54" s="59">
        <v>43.0</v>
      </c>
      <c r="H54" s="59">
        <v>53.0</v>
      </c>
      <c r="I54" s="59">
        <v>95.0</v>
      </c>
      <c r="J54" s="76" t="s">
        <v>80</v>
      </c>
      <c r="K54" s="63">
        <v>124.864</v>
      </c>
      <c r="L54" s="63" t="s">
        <v>82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</row>
    <row r="55" ht="15.75" customHeight="1">
      <c r="A55" s="46"/>
      <c r="B55" s="47"/>
      <c r="C55" s="47"/>
      <c r="D55" s="48"/>
      <c r="E55" s="48"/>
      <c r="F55" s="49"/>
      <c r="G55" s="49"/>
      <c r="H55" s="49"/>
      <c r="I55" s="49"/>
      <c r="J55" s="48"/>
      <c r="K55" s="48"/>
      <c r="L55" s="48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</row>
    <row r="56" ht="15.75" customHeight="1">
      <c r="A56" s="52"/>
      <c r="B56" s="53" t="s">
        <v>170</v>
      </c>
      <c r="C56" s="54"/>
      <c r="D56" s="54"/>
      <c r="E56" s="54"/>
      <c r="F56" s="54"/>
      <c r="G56" s="54"/>
      <c r="H56" s="54"/>
      <c r="I56" s="54"/>
      <c r="J56" s="54"/>
      <c r="K56" s="54"/>
      <c r="L56" s="3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</row>
    <row r="57" ht="15.75" customHeight="1">
      <c r="A57" s="55"/>
      <c r="B57" s="5" t="s">
        <v>64</v>
      </c>
      <c r="C57" s="5" t="s">
        <v>65</v>
      </c>
      <c r="D57" s="56" t="s">
        <v>66</v>
      </c>
      <c r="E57" s="5" t="s">
        <v>67</v>
      </c>
      <c r="F57" s="5" t="s">
        <v>68</v>
      </c>
      <c r="G57" s="5" t="s">
        <v>69</v>
      </c>
      <c r="H57" s="5" t="s">
        <v>70</v>
      </c>
      <c r="I57" s="5" t="s">
        <v>71</v>
      </c>
      <c r="J57" s="57" t="s">
        <v>72</v>
      </c>
      <c r="K57" s="57" t="s">
        <v>73</v>
      </c>
      <c r="L57" s="5" t="s">
        <v>74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44"/>
      <c r="AC57" s="44"/>
      <c r="AD57" s="44"/>
    </row>
    <row r="58" ht="15.75" customHeight="1">
      <c r="A58" s="77">
        <v>1.0</v>
      </c>
      <c r="B58" s="58" t="s">
        <v>145</v>
      </c>
      <c r="C58" s="58" t="s">
        <v>146</v>
      </c>
      <c r="D58" s="60" t="s">
        <v>90</v>
      </c>
      <c r="E58" s="60">
        <v>1992.0</v>
      </c>
      <c r="F58" s="61" t="s">
        <v>95</v>
      </c>
      <c r="G58" s="60">
        <v>90.0</v>
      </c>
      <c r="H58" s="60">
        <v>114.0</v>
      </c>
      <c r="I58" s="59">
        <f t="shared" ref="I58:I60" si="5">SUM(G58+H58)</f>
        <v>204</v>
      </c>
      <c r="J58" s="60" t="s">
        <v>171</v>
      </c>
      <c r="K58" s="63">
        <v>255.346</v>
      </c>
      <c r="L58" s="63" t="s">
        <v>147</v>
      </c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</row>
    <row r="59" ht="15.75" customHeight="1">
      <c r="A59" s="77">
        <v>2.0</v>
      </c>
      <c r="B59" s="75" t="s">
        <v>172</v>
      </c>
      <c r="C59" s="75" t="s">
        <v>173</v>
      </c>
      <c r="D59" s="59" t="s">
        <v>90</v>
      </c>
      <c r="E59" s="59">
        <v>2000.0</v>
      </c>
      <c r="F59" s="59" t="s">
        <v>86</v>
      </c>
      <c r="G59" s="59">
        <v>87.0</v>
      </c>
      <c r="H59" s="59">
        <v>107.0</v>
      </c>
      <c r="I59" s="59">
        <f t="shared" si="5"/>
        <v>194</v>
      </c>
      <c r="J59" s="60" t="s">
        <v>107</v>
      </c>
      <c r="K59" s="63">
        <v>240.524</v>
      </c>
      <c r="L59" s="63" t="s">
        <v>147</v>
      </c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ht="15.75" customHeight="1">
      <c r="A60" s="77">
        <v>3.0</v>
      </c>
      <c r="B60" s="75" t="s">
        <v>174</v>
      </c>
      <c r="C60" s="75" t="s">
        <v>175</v>
      </c>
      <c r="D60" s="59" t="s">
        <v>90</v>
      </c>
      <c r="E60" s="59">
        <v>1995.0</v>
      </c>
      <c r="F60" s="59" t="s">
        <v>129</v>
      </c>
      <c r="G60" s="59">
        <v>86.0</v>
      </c>
      <c r="H60" s="59">
        <v>106.0</v>
      </c>
      <c r="I60" s="59">
        <f t="shared" si="5"/>
        <v>192</v>
      </c>
      <c r="J60" s="60" t="s">
        <v>171</v>
      </c>
      <c r="K60" s="63">
        <v>237.126</v>
      </c>
      <c r="L60" s="63" t="s">
        <v>96</v>
      </c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</row>
    <row r="61" ht="15.75" customHeight="1">
      <c r="A61" s="77">
        <v>4.0</v>
      </c>
      <c r="B61" s="98" t="s">
        <v>176</v>
      </c>
      <c r="C61" s="75" t="s">
        <v>177</v>
      </c>
      <c r="D61" s="59" t="s">
        <v>90</v>
      </c>
      <c r="E61" s="59">
        <v>1992.0</v>
      </c>
      <c r="F61" s="59" t="s">
        <v>79</v>
      </c>
      <c r="G61" s="59">
        <v>74.0</v>
      </c>
      <c r="H61" s="59">
        <v>96.0</v>
      </c>
      <c r="I61" s="59">
        <v>170.0</v>
      </c>
      <c r="J61" s="97">
        <v>44237.0</v>
      </c>
      <c r="K61" s="63">
        <v>208.377</v>
      </c>
      <c r="L61" s="63" t="s">
        <v>114</v>
      </c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</row>
    <row r="62" ht="15.75" customHeight="1">
      <c r="A62" s="77">
        <v>5.0</v>
      </c>
      <c r="B62" s="75" t="s">
        <v>178</v>
      </c>
      <c r="C62" s="75" t="s">
        <v>179</v>
      </c>
      <c r="D62" s="59" t="s">
        <v>90</v>
      </c>
      <c r="E62" s="59">
        <v>1998.0</v>
      </c>
      <c r="F62" s="59" t="s">
        <v>95</v>
      </c>
      <c r="G62" s="59">
        <v>71.0</v>
      </c>
      <c r="H62" s="59">
        <v>89.0</v>
      </c>
      <c r="I62" s="59">
        <v>160.0</v>
      </c>
      <c r="J62" s="97">
        <v>44237.0</v>
      </c>
      <c r="K62" s="63">
        <v>199.627</v>
      </c>
      <c r="L62" s="63" t="s">
        <v>114</v>
      </c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3" ht="15.75" customHeight="1">
      <c r="A63" s="77">
        <v>6.0</v>
      </c>
      <c r="B63" s="75" t="s">
        <v>180</v>
      </c>
      <c r="C63" s="75" t="s">
        <v>181</v>
      </c>
      <c r="D63" s="59" t="s">
        <v>90</v>
      </c>
      <c r="E63" s="59">
        <v>1996.0</v>
      </c>
      <c r="F63" s="59" t="s">
        <v>79</v>
      </c>
      <c r="G63" s="59">
        <v>68.0</v>
      </c>
      <c r="H63" s="59">
        <v>88.0</v>
      </c>
      <c r="I63" s="59">
        <v>156.0</v>
      </c>
      <c r="J63" s="97">
        <v>44237.0</v>
      </c>
      <c r="K63" s="63">
        <v>193.411</v>
      </c>
      <c r="L63" s="63" t="s">
        <v>114</v>
      </c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</row>
    <row r="64" ht="15.75" customHeight="1">
      <c r="A64" s="77">
        <v>7.0</v>
      </c>
      <c r="B64" s="75" t="s">
        <v>182</v>
      </c>
      <c r="C64" s="75" t="s">
        <v>183</v>
      </c>
      <c r="D64" s="59" t="s">
        <v>90</v>
      </c>
      <c r="E64" s="59">
        <v>1991.0</v>
      </c>
      <c r="F64" s="59" t="s">
        <v>79</v>
      </c>
      <c r="G64" s="59">
        <v>67.0</v>
      </c>
      <c r="H64" s="59">
        <v>84.0</v>
      </c>
      <c r="I64" s="59">
        <v>151.0</v>
      </c>
      <c r="J64" s="97">
        <v>44237.0</v>
      </c>
      <c r="K64" s="63">
        <v>190.252</v>
      </c>
      <c r="L64" s="63" t="s">
        <v>114</v>
      </c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</row>
    <row r="65" ht="15.75" customHeight="1">
      <c r="A65" s="77">
        <v>8.0</v>
      </c>
      <c r="B65" s="75" t="s">
        <v>184</v>
      </c>
      <c r="C65" s="75" t="s">
        <v>102</v>
      </c>
      <c r="D65" s="59" t="s">
        <v>90</v>
      </c>
      <c r="E65" s="59">
        <v>1994.0</v>
      </c>
      <c r="F65" s="59" t="s">
        <v>129</v>
      </c>
      <c r="G65" s="59">
        <v>66.0</v>
      </c>
      <c r="H65" s="59">
        <v>84.0</v>
      </c>
      <c r="I65" s="59">
        <v>150.0</v>
      </c>
      <c r="J65" s="97">
        <v>44237.0</v>
      </c>
      <c r="K65" s="63">
        <v>185.683</v>
      </c>
      <c r="L65" s="63" t="s">
        <v>114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</row>
    <row r="66" ht="15.75" customHeight="1">
      <c r="A66" s="77">
        <v>9.0</v>
      </c>
      <c r="B66" s="75" t="s">
        <v>185</v>
      </c>
      <c r="C66" s="75" t="s">
        <v>186</v>
      </c>
      <c r="D66" s="59" t="s">
        <v>138</v>
      </c>
      <c r="E66" s="59">
        <v>1982.0</v>
      </c>
      <c r="F66" s="59" t="s">
        <v>187</v>
      </c>
      <c r="G66" s="59">
        <v>64.0</v>
      </c>
      <c r="H66" s="59">
        <v>86.0</v>
      </c>
      <c r="I66" s="59">
        <f t="shared" ref="I66:I67" si="6">SUM(G66+H66)</f>
        <v>150</v>
      </c>
      <c r="J66" s="91">
        <v>44317.0</v>
      </c>
      <c r="K66" s="63">
        <v>185.113</v>
      </c>
      <c r="L66" s="63" t="s">
        <v>114</v>
      </c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</row>
    <row r="67" ht="15.75" customHeight="1">
      <c r="A67" s="77">
        <v>10.0</v>
      </c>
      <c r="B67" s="75" t="s">
        <v>188</v>
      </c>
      <c r="C67" s="75" t="s">
        <v>189</v>
      </c>
      <c r="D67" s="59" t="s">
        <v>120</v>
      </c>
      <c r="E67" s="59">
        <v>2001.0</v>
      </c>
      <c r="F67" s="59" t="s">
        <v>86</v>
      </c>
      <c r="G67" s="59">
        <v>65.0</v>
      </c>
      <c r="H67" s="59">
        <v>75.0</v>
      </c>
      <c r="I67" s="59">
        <f t="shared" si="6"/>
        <v>140</v>
      </c>
      <c r="J67" s="91">
        <v>44317.0</v>
      </c>
      <c r="K67" s="63">
        <v>176.984</v>
      </c>
      <c r="L67" s="63" t="s">
        <v>104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</row>
    <row r="68" ht="15.75" customHeight="1">
      <c r="A68" s="77">
        <v>11.0</v>
      </c>
      <c r="B68" s="75" t="s">
        <v>190</v>
      </c>
      <c r="C68" s="99" t="s">
        <v>191</v>
      </c>
      <c r="D68" s="100" t="s">
        <v>120</v>
      </c>
      <c r="E68" s="100">
        <v>2003.0</v>
      </c>
      <c r="F68" s="100" t="s">
        <v>121</v>
      </c>
      <c r="G68" s="100">
        <v>57.0</v>
      </c>
      <c r="H68" s="100">
        <v>66.0</v>
      </c>
      <c r="I68" s="59">
        <v>123.0</v>
      </c>
      <c r="J68" s="76" t="s">
        <v>80</v>
      </c>
      <c r="K68" s="63">
        <v>151.908</v>
      </c>
      <c r="L68" s="63" t="s">
        <v>110</v>
      </c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</row>
    <row r="69" ht="15.75" customHeight="1">
      <c r="A69" s="77">
        <v>12.0</v>
      </c>
      <c r="B69" s="75" t="s">
        <v>192</v>
      </c>
      <c r="C69" s="99" t="s">
        <v>193</v>
      </c>
      <c r="D69" s="100" t="s">
        <v>78</v>
      </c>
      <c r="E69" s="100">
        <v>2005.0</v>
      </c>
      <c r="F69" s="100" t="s">
        <v>150</v>
      </c>
      <c r="G69" s="100">
        <v>53.0</v>
      </c>
      <c r="H69" s="100">
        <v>67.0</v>
      </c>
      <c r="I69" s="59">
        <v>120.0</v>
      </c>
      <c r="J69" s="76" t="s">
        <v>80</v>
      </c>
      <c r="K69" s="63">
        <v>152.217</v>
      </c>
      <c r="L69" s="63" t="s">
        <v>110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</row>
    <row r="70" ht="15.75" customHeight="1">
      <c r="A70" s="77">
        <v>13.0</v>
      </c>
      <c r="B70" s="75" t="s">
        <v>194</v>
      </c>
      <c r="C70" s="99" t="s">
        <v>195</v>
      </c>
      <c r="D70" s="100" t="s">
        <v>196</v>
      </c>
      <c r="E70" s="100">
        <v>1988.0</v>
      </c>
      <c r="F70" s="100" t="s">
        <v>150</v>
      </c>
      <c r="G70" s="100">
        <v>54.0</v>
      </c>
      <c r="H70" s="100">
        <v>63.0</v>
      </c>
      <c r="I70" s="59">
        <f>SUM(G70+H70)</f>
        <v>117</v>
      </c>
      <c r="J70" s="91">
        <v>44423.0</v>
      </c>
      <c r="K70" s="63">
        <v>146.687</v>
      </c>
      <c r="L70" s="63" t="s">
        <v>197</v>
      </c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</row>
    <row r="71" ht="15.75" customHeight="1">
      <c r="A71" s="77">
        <v>14.0</v>
      </c>
      <c r="B71" s="75" t="s">
        <v>198</v>
      </c>
      <c r="C71" s="99" t="s">
        <v>199</v>
      </c>
      <c r="D71" s="100" t="s">
        <v>124</v>
      </c>
      <c r="E71" s="100">
        <v>1977.0</v>
      </c>
      <c r="F71" s="100" t="s">
        <v>129</v>
      </c>
      <c r="G71" s="100">
        <v>51.0</v>
      </c>
      <c r="H71" s="100">
        <v>60.0</v>
      </c>
      <c r="I71" s="59">
        <v>111.0</v>
      </c>
      <c r="J71" s="94">
        <v>44237.0</v>
      </c>
      <c r="K71" s="63">
        <v>139.854</v>
      </c>
      <c r="L71" s="63" t="s">
        <v>197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</row>
    <row r="72" ht="15.75" customHeight="1">
      <c r="A72" s="77">
        <v>15.0</v>
      </c>
      <c r="B72" s="75" t="s">
        <v>200</v>
      </c>
      <c r="C72" s="99" t="s">
        <v>201</v>
      </c>
      <c r="D72" s="100" t="s">
        <v>90</v>
      </c>
      <c r="E72" s="100">
        <v>1994.0</v>
      </c>
      <c r="F72" s="100" t="s">
        <v>202</v>
      </c>
      <c r="G72" s="100">
        <v>48.0</v>
      </c>
      <c r="H72" s="100">
        <v>61.0</v>
      </c>
      <c r="I72" s="59">
        <f>SUM(G72+H72)</f>
        <v>109</v>
      </c>
      <c r="J72" s="60" t="s">
        <v>107</v>
      </c>
      <c r="K72" s="63">
        <v>137.795</v>
      </c>
      <c r="L72" s="63" t="s">
        <v>82</v>
      </c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</row>
    <row r="73" ht="15.75" customHeight="1">
      <c r="A73" s="95">
        <v>16.0</v>
      </c>
      <c r="B73" s="58" t="s">
        <v>203</v>
      </c>
      <c r="C73" s="58" t="s">
        <v>204</v>
      </c>
      <c r="D73" s="63" t="s">
        <v>128</v>
      </c>
      <c r="E73" s="63">
        <v>1988.0</v>
      </c>
      <c r="F73" s="59" t="s">
        <v>129</v>
      </c>
      <c r="G73" s="59">
        <v>48.0</v>
      </c>
      <c r="H73" s="59">
        <v>57.0</v>
      </c>
      <c r="I73" s="59">
        <v>105.0</v>
      </c>
      <c r="J73" s="97">
        <v>44237.0</v>
      </c>
      <c r="K73" s="63">
        <v>129.778</v>
      </c>
      <c r="L73" s="63" t="s">
        <v>82</v>
      </c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</row>
    <row r="74" ht="15.75" customHeight="1">
      <c r="A74" s="46"/>
      <c r="B74" s="47"/>
      <c r="C74" s="47"/>
      <c r="D74" s="48"/>
      <c r="E74" s="48"/>
      <c r="F74" s="49"/>
      <c r="G74" s="49"/>
      <c r="H74" s="49"/>
      <c r="I74" s="49"/>
      <c r="J74" s="48"/>
      <c r="K74" s="48"/>
      <c r="L74" s="48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</row>
    <row r="75" ht="15.75" customHeight="1">
      <c r="A75" s="52"/>
      <c r="B75" s="53" t="s">
        <v>205</v>
      </c>
      <c r="C75" s="54"/>
      <c r="D75" s="54"/>
      <c r="E75" s="54"/>
      <c r="F75" s="54"/>
      <c r="G75" s="54"/>
      <c r="H75" s="54"/>
      <c r="I75" s="54"/>
      <c r="J75" s="54"/>
      <c r="K75" s="54"/>
      <c r="L75" s="33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</row>
    <row r="76" ht="15.75" customHeight="1">
      <c r="A76" s="55"/>
      <c r="B76" s="5" t="s">
        <v>64</v>
      </c>
      <c r="C76" s="5" t="s">
        <v>65</v>
      </c>
      <c r="D76" s="56" t="s">
        <v>66</v>
      </c>
      <c r="E76" s="5" t="s">
        <v>67</v>
      </c>
      <c r="F76" s="5" t="s">
        <v>68</v>
      </c>
      <c r="G76" s="5" t="s">
        <v>69</v>
      </c>
      <c r="H76" s="5" t="s">
        <v>70</v>
      </c>
      <c r="I76" s="5" t="s">
        <v>71</v>
      </c>
      <c r="J76" s="57" t="s">
        <v>72</v>
      </c>
      <c r="K76" s="57" t="s">
        <v>73</v>
      </c>
      <c r="L76" s="5" t="s">
        <v>74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44"/>
      <c r="AC76" s="44"/>
      <c r="AD76" s="44"/>
    </row>
    <row r="77" ht="15.75" customHeight="1">
      <c r="A77" s="77">
        <v>1.0</v>
      </c>
      <c r="B77" s="75" t="s">
        <v>206</v>
      </c>
      <c r="C77" s="75" t="s">
        <v>207</v>
      </c>
      <c r="D77" s="59" t="s">
        <v>120</v>
      </c>
      <c r="E77" s="59">
        <v>2001.0</v>
      </c>
      <c r="F77" s="59" t="s">
        <v>129</v>
      </c>
      <c r="G77" s="59">
        <v>69.0</v>
      </c>
      <c r="H77" s="59">
        <v>85.0</v>
      </c>
      <c r="I77" s="59">
        <f>SUM(G77+H77)</f>
        <v>154</v>
      </c>
      <c r="J77" s="91">
        <v>44268.0</v>
      </c>
      <c r="K77" s="63">
        <v>182.29</v>
      </c>
      <c r="L77" s="63" t="s">
        <v>114</v>
      </c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</row>
    <row r="78" ht="15.75" customHeight="1">
      <c r="A78" s="77">
        <v>2.0</v>
      </c>
      <c r="B78" s="75" t="s">
        <v>208</v>
      </c>
      <c r="C78" s="99" t="s">
        <v>209</v>
      </c>
      <c r="D78" s="100" t="s">
        <v>90</v>
      </c>
      <c r="E78" s="100">
        <v>1993.0</v>
      </c>
      <c r="F78" s="100" t="s">
        <v>210</v>
      </c>
      <c r="G78" s="100">
        <v>60.0</v>
      </c>
      <c r="H78" s="100">
        <v>84.0</v>
      </c>
      <c r="I78" s="59">
        <v>144.0</v>
      </c>
      <c r="J78" s="97">
        <v>44237.0</v>
      </c>
      <c r="K78" s="63">
        <v>170.883</v>
      </c>
      <c r="L78" s="63" t="s">
        <v>104</v>
      </c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</row>
    <row r="79" ht="15.75" customHeight="1">
      <c r="A79" s="77">
        <v>3.0</v>
      </c>
      <c r="B79" s="75" t="s">
        <v>211</v>
      </c>
      <c r="C79" s="99" t="s">
        <v>212</v>
      </c>
      <c r="D79" s="100" t="s">
        <v>120</v>
      </c>
      <c r="E79" s="100">
        <v>2003.0</v>
      </c>
      <c r="F79" s="100" t="s">
        <v>121</v>
      </c>
      <c r="G79" s="100">
        <v>53.0</v>
      </c>
      <c r="H79" s="100">
        <v>61.0</v>
      </c>
      <c r="I79" s="59">
        <v>114.0</v>
      </c>
      <c r="J79" s="76" t="s">
        <v>80</v>
      </c>
      <c r="K79" s="101">
        <v>134.939</v>
      </c>
      <c r="L79" s="63" t="s">
        <v>197</v>
      </c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</row>
    <row r="80" ht="15.75" customHeight="1">
      <c r="A80" s="77">
        <v>4.0</v>
      </c>
      <c r="B80" s="75" t="s">
        <v>213</v>
      </c>
      <c r="C80" s="99" t="s">
        <v>102</v>
      </c>
      <c r="D80" s="100" t="s">
        <v>128</v>
      </c>
      <c r="E80" s="100">
        <v>1989.0</v>
      </c>
      <c r="F80" s="100" t="s">
        <v>202</v>
      </c>
      <c r="G80" s="100">
        <v>49.0</v>
      </c>
      <c r="H80" s="100">
        <v>61.0</v>
      </c>
      <c r="I80" s="59">
        <f>SUM(G80+H80)</f>
        <v>110</v>
      </c>
      <c r="J80" s="60" t="s">
        <v>107</v>
      </c>
      <c r="K80" s="101">
        <v>133.186</v>
      </c>
      <c r="L80" s="63" t="s">
        <v>82</v>
      </c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</row>
    <row r="81" ht="15.75" customHeight="1">
      <c r="A81" s="77">
        <v>5.0</v>
      </c>
      <c r="B81" s="75" t="s">
        <v>214</v>
      </c>
      <c r="C81" s="99" t="s">
        <v>215</v>
      </c>
      <c r="D81" s="100" t="s">
        <v>90</v>
      </c>
      <c r="E81" s="100">
        <v>1999.0</v>
      </c>
      <c r="F81" s="100" t="s">
        <v>103</v>
      </c>
      <c r="G81" s="100">
        <v>47.0</v>
      </c>
      <c r="H81" s="100">
        <v>60.0</v>
      </c>
      <c r="I81" s="59">
        <v>107.0</v>
      </c>
      <c r="J81" s="94">
        <v>44237.0</v>
      </c>
      <c r="K81" s="63">
        <v>127.634</v>
      </c>
      <c r="L81" s="63" t="s">
        <v>82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82" ht="15.75" customHeight="1">
      <c r="A82" s="77">
        <v>6.0</v>
      </c>
      <c r="B82" s="75" t="s">
        <v>216</v>
      </c>
      <c r="C82" s="75" t="s">
        <v>217</v>
      </c>
      <c r="D82" s="59" t="s">
        <v>90</v>
      </c>
      <c r="E82" s="59">
        <v>1999.0</v>
      </c>
      <c r="F82" s="59" t="s">
        <v>79</v>
      </c>
      <c r="G82" s="59">
        <v>39.0</v>
      </c>
      <c r="H82" s="59">
        <v>55.0</v>
      </c>
      <c r="I82" s="59">
        <f t="shared" ref="I82:I83" si="7">SUM(G82+H82)</f>
        <v>94</v>
      </c>
      <c r="J82" s="60" t="s">
        <v>107</v>
      </c>
      <c r="K82" s="63">
        <v>112.054</v>
      </c>
      <c r="L82" s="63" t="s">
        <v>82</v>
      </c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</row>
    <row r="83" ht="15.75" customHeight="1">
      <c r="A83" s="77">
        <v>7.0</v>
      </c>
      <c r="B83" s="75" t="s">
        <v>218</v>
      </c>
      <c r="C83" s="75" t="s">
        <v>219</v>
      </c>
      <c r="D83" s="59" t="s">
        <v>78</v>
      </c>
      <c r="E83" s="59">
        <v>2005.0</v>
      </c>
      <c r="F83" s="59" t="s">
        <v>86</v>
      </c>
      <c r="G83" s="59">
        <v>42.0</v>
      </c>
      <c r="H83" s="59">
        <v>52.0</v>
      </c>
      <c r="I83" s="59">
        <f t="shared" si="7"/>
        <v>94</v>
      </c>
      <c r="J83" s="60" t="s">
        <v>107</v>
      </c>
      <c r="K83" s="63">
        <v>111.691</v>
      </c>
      <c r="L83" s="63" t="s">
        <v>82</v>
      </c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</row>
    <row r="84" ht="15.75" customHeight="1">
      <c r="A84" s="46"/>
      <c r="B84" s="47"/>
      <c r="C84" s="47"/>
      <c r="D84" s="48"/>
      <c r="E84" s="48"/>
      <c r="F84" s="49"/>
      <c r="G84" s="49"/>
      <c r="H84" s="49"/>
      <c r="I84" s="49"/>
      <c r="J84" s="48"/>
      <c r="K84" s="48"/>
      <c r="L84" s="48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</row>
    <row r="85" ht="15.75" customHeight="1">
      <c r="A85" s="52"/>
      <c r="B85" s="53" t="s">
        <v>220</v>
      </c>
      <c r="C85" s="54"/>
      <c r="D85" s="54"/>
      <c r="E85" s="54"/>
      <c r="F85" s="54"/>
      <c r="G85" s="54"/>
      <c r="H85" s="54"/>
      <c r="I85" s="54"/>
      <c r="J85" s="54"/>
      <c r="K85" s="54"/>
      <c r="L85" s="33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</row>
    <row r="86" ht="15.75" customHeight="1">
      <c r="A86" s="55"/>
      <c r="B86" s="5" t="s">
        <v>64</v>
      </c>
      <c r="C86" s="5" t="s">
        <v>65</v>
      </c>
      <c r="D86" s="56" t="s">
        <v>66</v>
      </c>
      <c r="E86" s="5" t="s">
        <v>67</v>
      </c>
      <c r="F86" s="5" t="s">
        <v>68</v>
      </c>
      <c r="G86" s="5" t="s">
        <v>69</v>
      </c>
      <c r="H86" s="5" t="s">
        <v>70</v>
      </c>
      <c r="I86" s="5" t="s">
        <v>71</v>
      </c>
      <c r="J86" s="57" t="s">
        <v>72</v>
      </c>
      <c r="K86" s="57" t="s">
        <v>73</v>
      </c>
      <c r="L86" s="5" t="s">
        <v>74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44"/>
      <c r="AC86" s="44"/>
      <c r="AD86" s="44"/>
    </row>
    <row r="87" ht="15.75" customHeight="1">
      <c r="A87" s="77">
        <v>1.0</v>
      </c>
      <c r="B87" s="75" t="s">
        <v>221</v>
      </c>
      <c r="C87" s="75" t="s">
        <v>222</v>
      </c>
      <c r="D87" s="59" t="s">
        <v>120</v>
      </c>
      <c r="E87" s="59">
        <v>2003.0</v>
      </c>
      <c r="F87" s="61"/>
      <c r="G87" s="59">
        <v>68.0</v>
      </c>
      <c r="H87" s="59">
        <v>86.0</v>
      </c>
      <c r="I87" s="59">
        <f t="shared" ref="I87:I89" si="8">SUM(G87+H87)</f>
        <v>154</v>
      </c>
      <c r="J87" s="91">
        <v>44268.0</v>
      </c>
      <c r="K87" s="63">
        <v>177.147</v>
      </c>
      <c r="L87" s="63" t="s">
        <v>104</v>
      </c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</row>
    <row r="88" ht="15.75" customHeight="1">
      <c r="A88" s="77">
        <v>2.0</v>
      </c>
      <c r="B88" s="75" t="s">
        <v>223</v>
      </c>
      <c r="C88" s="75" t="s">
        <v>224</v>
      </c>
      <c r="D88" s="59" t="s">
        <v>138</v>
      </c>
      <c r="E88" s="59">
        <v>1985.0</v>
      </c>
      <c r="F88" s="59" t="s">
        <v>95</v>
      </c>
      <c r="G88" s="59">
        <v>64.0</v>
      </c>
      <c r="H88" s="59">
        <v>86.0</v>
      </c>
      <c r="I88" s="59">
        <f t="shared" si="8"/>
        <v>150</v>
      </c>
      <c r="J88" s="102">
        <v>44412.0</v>
      </c>
      <c r="K88" s="63">
        <v>191.747</v>
      </c>
      <c r="L88" s="81" t="s">
        <v>104</v>
      </c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</row>
    <row r="89" ht="15.75" customHeight="1">
      <c r="A89" s="77">
        <v>3.0</v>
      </c>
      <c r="B89" s="75" t="s">
        <v>225</v>
      </c>
      <c r="C89" s="75" t="s">
        <v>226</v>
      </c>
      <c r="D89" s="59" t="s">
        <v>90</v>
      </c>
      <c r="E89" s="59">
        <v>1994.0</v>
      </c>
      <c r="F89" s="59" t="s">
        <v>79</v>
      </c>
      <c r="G89" s="59">
        <v>63.0</v>
      </c>
      <c r="H89" s="59">
        <v>83.0</v>
      </c>
      <c r="I89" s="59">
        <f t="shared" si="8"/>
        <v>146</v>
      </c>
      <c r="J89" s="60" t="s">
        <v>107</v>
      </c>
      <c r="K89" s="63">
        <v>169.826</v>
      </c>
      <c r="L89" s="81" t="s">
        <v>104</v>
      </c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</row>
    <row r="90" ht="15.75" customHeight="1">
      <c r="A90" s="77">
        <v>4.0</v>
      </c>
      <c r="B90" s="75" t="s">
        <v>227</v>
      </c>
      <c r="C90" s="75" t="s">
        <v>228</v>
      </c>
      <c r="D90" s="59" t="s">
        <v>78</v>
      </c>
      <c r="E90" s="59">
        <v>2006.0</v>
      </c>
      <c r="F90" s="59" t="s">
        <v>202</v>
      </c>
      <c r="G90" s="59">
        <v>52.0</v>
      </c>
      <c r="H90" s="59">
        <v>61.0</v>
      </c>
      <c r="I90" s="59">
        <v>113.0</v>
      </c>
      <c r="J90" s="76" t="s">
        <v>80</v>
      </c>
      <c r="K90" s="63">
        <v>119.841</v>
      </c>
      <c r="L90" s="63" t="s">
        <v>197</v>
      </c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</row>
    <row r="91" ht="15.75" customHeight="1">
      <c r="A91" s="77">
        <v>5.0</v>
      </c>
      <c r="B91" s="75" t="s">
        <v>229</v>
      </c>
      <c r="C91" s="75" t="s">
        <v>177</v>
      </c>
      <c r="D91" s="59" t="s">
        <v>128</v>
      </c>
      <c r="E91" s="59">
        <v>1987.0</v>
      </c>
      <c r="F91" s="59" t="s">
        <v>79</v>
      </c>
      <c r="G91" s="59">
        <v>46.0</v>
      </c>
      <c r="H91" s="59">
        <v>56.0</v>
      </c>
      <c r="I91" s="59">
        <v>102.0</v>
      </c>
      <c r="J91" s="97">
        <v>44237.0</v>
      </c>
      <c r="K91" s="63">
        <v>117.586</v>
      </c>
      <c r="L91" s="63" t="s">
        <v>82</v>
      </c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</row>
    <row r="92" ht="15.75" customHeight="1">
      <c r="A92" s="77">
        <v>6.0</v>
      </c>
      <c r="B92" s="75" t="s">
        <v>214</v>
      </c>
      <c r="C92" s="75" t="s">
        <v>215</v>
      </c>
      <c r="D92" s="59" t="s">
        <v>90</v>
      </c>
      <c r="E92" s="59">
        <v>1999.0</v>
      </c>
      <c r="F92" s="59" t="s">
        <v>103</v>
      </c>
      <c r="G92" s="59">
        <v>45.0</v>
      </c>
      <c r="H92" s="59">
        <v>56.0</v>
      </c>
      <c r="I92" s="59">
        <f t="shared" ref="I92:I93" si="9">SUM(G92+H92)</f>
        <v>101</v>
      </c>
      <c r="J92" s="60" t="s">
        <v>107</v>
      </c>
      <c r="K92" s="63">
        <v>119.252</v>
      </c>
      <c r="L92" s="63" t="s">
        <v>82</v>
      </c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</row>
    <row r="93" ht="15.75" customHeight="1">
      <c r="A93" s="77">
        <v>7.0</v>
      </c>
      <c r="B93" s="75" t="s">
        <v>230</v>
      </c>
      <c r="C93" s="75" t="s">
        <v>231</v>
      </c>
      <c r="D93" s="59" t="s">
        <v>124</v>
      </c>
      <c r="E93" s="59">
        <v>1977.0</v>
      </c>
      <c r="F93" s="59" t="s">
        <v>129</v>
      </c>
      <c r="G93" s="59">
        <v>39.0</v>
      </c>
      <c r="H93" s="59">
        <v>53.0</v>
      </c>
      <c r="I93" s="59">
        <f t="shared" si="9"/>
        <v>92</v>
      </c>
      <c r="J93" s="97">
        <v>44237.0</v>
      </c>
      <c r="K93" s="63">
        <v>107.387</v>
      </c>
      <c r="L93" s="63" t="s">
        <v>82</v>
      </c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</row>
    <row r="94" ht="15.75" customHeight="1">
      <c r="A94" s="46"/>
      <c r="B94" s="47"/>
      <c r="C94" s="47"/>
      <c r="D94" s="48"/>
      <c r="E94" s="48"/>
      <c r="F94" s="49"/>
      <c r="G94" s="49"/>
      <c r="H94" s="49"/>
      <c r="I94" s="49"/>
      <c r="J94" s="48"/>
      <c r="K94" s="48"/>
      <c r="L94" s="48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ht="15.75" customHeight="1">
      <c r="A95" s="52"/>
      <c r="B95" s="53" t="s">
        <v>232</v>
      </c>
      <c r="C95" s="54"/>
      <c r="D95" s="54"/>
      <c r="E95" s="54"/>
      <c r="F95" s="54"/>
      <c r="G95" s="54"/>
      <c r="H95" s="54"/>
      <c r="I95" s="54"/>
      <c r="J95" s="54"/>
      <c r="K95" s="54"/>
      <c r="L95" s="33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</row>
    <row r="96" ht="15.75" customHeight="1">
      <c r="A96" s="55"/>
      <c r="B96" s="5" t="s">
        <v>64</v>
      </c>
      <c r="C96" s="5" t="s">
        <v>65</v>
      </c>
      <c r="D96" s="56" t="s">
        <v>66</v>
      </c>
      <c r="E96" s="5" t="s">
        <v>67</v>
      </c>
      <c r="F96" s="5" t="s">
        <v>68</v>
      </c>
      <c r="G96" s="5" t="s">
        <v>69</v>
      </c>
      <c r="H96" s="5" t="s">
        <v>70</v>
      </c>
      <c r="I96" s="5" t="s">
        <v>71</v>
      </c>
      <c r="J96" s="57" t="s">
        <v>72</v>
      </c>
      <c r="K96" s="57" t="s">
        <v>73</v>
      </c>
      <c r="L96" s="5" t="s">
        <v>74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44"/>
      <c r="AC96" s="44"/>
      <c r="AD96" s="44"/>
    </row>
    <row r="97" ht="15.75" customHeight="1">
      <c r="A97" s="77">
        <v>1.0</v>
      </c>
      <c r="B97" s="75" t="s">
        <v>233</v>
      </c>
      <c r="C97" s="75" t="s">
        <v>234</v>
      </c>
      <c r="D97" s="59" t="s">
        <v>90</v>
      </c>
      <c r="E97" s="59">
        <v>1997.0</v>
      </c>
      <c r="F97" s="59" t="s">
        <v>133</v>
      </c>
      <c r="G97" s="59">
        <v>65.0</v>
      </c>
      <c r="H97" s="59">
        <v>83.0</v>
      </c>
      <c r="I97" s="59">
        <v>148.0</v>
      </c>
      <c r="J97" s="94">
        <v>44237.0</v>
      </c>
      <c r="K97" s="79">
        <v>166.512</v>
      </c>
      <c r="L97" s="59" t="s">
        <v>104</v>
      </c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</row>
    <row r="98" ht="15.75" customHeight="1">
      <c r="A98" s="77">
        <v>2.0</v>
      </c>
      <c r="B98" s="75" t="s">
        <v>235</v>
      </c>
      <c r="C98" s="75" t="s">
        <v>236</v>
      </c>
      <c r="D98" s="59" t="s">
        <v>90</v>
      </c>
      <c r="E98" s="59">
        <v>1992.0</v>
      </c>
      <c r="F98" s="59" t="s">
        <v>133</v>
      </c>
      <c r="G98" s="59">
        <v>57.0</v>
      </c>
      <c r="H98" s="59">
        <v>67.0</v>
      </c>
      <c r="I98" s="59">
        <f>SUM(G98+H98)</f>
        <v>124</v>
      </c>
      <c r="J98" s="60" t="s">
        <v>107</v>
      </c>
      <c r="K98" s="79">
        <v>139.186</v>
      </c>
      <c r="L98" s="59" t="s">
        <v>197</v>
      </c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99" ht="15.75" customHeight="1">
      <c r="A99" s="77">
        <v>3.0</v>
      </c>
      <c r="B99" s="75" t="s">
        <v>237</v>
      </c>
      <c r="C99" s="75" t="s">
        <v>238</v>
      </c>
      <c r="D99" s="59" t="s">
        <v>128</v>
      </c>
      <c r="E99" s="59">
        <v>1989.0</v>
      </c>
      <c r="F99" s="59" t="s">
        <v>202</v>
      </c>
      <c r="G99" s="59">
        <v>45.0</v>
      </c>
      <c r="H99" s="59">
        <v>55.0</v>
      </c>
      <c r="I99" s="59">
        <v>100.0</v>
      </c>
      <c r="J99" s="97">
        <v>44237.0</v>
      </c>
      <c r="K99" s="79">
        <v>114.421</v>
      </c>
      <c r="L99" s="59" t="s">
        <v>82</v>
      </c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</row>
    <row r="100" ht="15.75" customHeight="1">
      <c r="A100" s="46"/>
      <c r="B100" s="47"/>
      <c r="C100" s="47"/>
      <c r="D100" s="48"/>
      <c r="E100" s="48"/>
      <c r="F100" s="49"/>
      <c r="G100" s="49"/>
      <c r="H100" s="49"/>
      <c r="I100" s="49"/>
      <c r="J100" s="48"/>
      <c r="K100" s="48"/>
      <c r="L100" s="48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</row>
    <row r="101" ht="15.75" customHeight="1">
      <c r="A101" s="52"/>
      <c r="B101" s="53" t="s">
        <v>239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33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</row>
    <row r="102" ht="15.75" customHeight="1">
      <c r="A102" s="55"/>
      <c r="B102" s="5" t="s">
        <v>64</v>
      </c>
      <c r="C102" s="5" t="s">
        <v>65</v>
      </c>
      <c r="D102" s="56" t="s">
        <v>66</v>
      </c>
      <c r="E102" s="5" t="s">
        <v>67</v>
      </c>
      <c r="F102" s="5" t="s">
        <v>68</v>
      </c>
      <c r="G102" s="5" t="s">
        <v>69</v>
      </c>
      <c r="H102" s="5" t="s">
        <v>70</v>
      </c>
      <c r="I102" s="5" t="s">
        <v>71</v>
      </c>
      <c r="J102" s="57" t="s">
        <v>72</v>
      </c>
      <c r="K102" s="57" t="s">
        <v>73</v>
      </c>
      <c r="L102" s="5" t="s">
        <v>74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44"/>
      <c r="AC102" s="44"/>
      <c r="AD102" s="44"/>
    </row>
    <row r="103" ht="15.75" customHeight="1">
      <c r="A103" s="95">
        <v>1.0</v>
      </c>
      <c r="B103" s="99" t="s">
        <v>240</v>
      </c>
      <c r="C103" s="75" t="s">
        <v>241</v>
      </c>
      <c r="D103" s="59" t="s">
        <v>78</v>
      </c>
      <c r="E103" s="59">
        <v>2007.0</v>
      </c>
      <c r="F103" s="61" t="s">
        <v>95</v>
      </c>
      <c r="G103" s="59">
        <v>90.0</v>
      </c>
      <c r="H103" s="59">
        <v>110.0</v>
      </c>
      <c r="I103" s="59">
        <f t="shared" ref="I103:I106" si="10">SUM(G103+H103)</f>
        <v>200</v>
      </c>
      <c r="J103" s="97">
        <v>44492.0</v>
      </c>
      <c r="K103" s="49">
        <v>212.59</v>
      </c>
      <c r="L103" s="63" t="s">
        <v>100</v>
      </c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</row>
    <row r="104" ht="15.75" customHeight="1">
      <c r="A104" s="95">
        <v>2.0</v>
      </c>
      <c r="B104" s="103" t="s">
        <v>242</v>
      </c>
      <c r="C104" s="58" t="s">
        <v>243</v>
      </c>
      <c r="D104" s="60" t="s">
        <v>120</v>
      </c>
      <c r="E104" s="60">
        <v>2001.0</v>
      </c>
      <c r="F104" s="61" t="s">
        <v>121</v>
      </c>
      <c r="G104" s="60">
        <v>72.0</v>
      </c>
      <c r="H104" s="60">
        <v>86.0</v>
      </c>
      <c r="I104" s="59">
        <f t="shared" si="10"/>
        <v>158</v>
      </c>
      <c r="J104" s="60" t="s">
        <v>107</v>
      </c>
      <c r="K104" s="60">
        <v>163.531</v>
      </c>
      <c r="L104" s="60" t="s">
        <v>104</v>
      </c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</row>
    <row r="105" ht="15.75" customHeight="1">
      <c r="A105" s="95">
        <v>3.0</v>
      </c>
      <c r="B105" s="103" t="s">
        <v>244</v>
      </c>
      <c r="C105" s="58" t="s">
        <v>245</v>
      </c>
      <c r="D105" s="60" t="s">
        <v>90</v>
      </c>
      <c r="E105" s="60">
        <v>1997.0</v>
      </c>
      <c r="F105" s="61" t="s">
        <v>150</v>
      </c>
      <c r="G105" s="60">
        <v>55.0</v>
      </c>
      <c r="H105" s="60">
        <v>80.0</v>
      </c>
      <c r="I105" s="59">
        <f t="shared" si="10"/>
        <v>135</v>
      </c>
      <c r="J105" s="60" t="s">
        <v>107</v>
      </c>
      <c r="K105" s="60">
        <v>147.038</v>
      </c>
      <c r="L105" s="60" t="s">
        <v>197</v>
      </c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ht="15.75" customHeight="1">
      <c r="A106" s="77">
        <v>4.0</v>
      </c>
      <c r="B106" s="99" t="s">
        <v>227</v>
      </c>
      <c r="C106" s="75" t="s">
        <v>228</v>
      </c>
      <c r="D106" s="59" t="s">
        <v>78</v>
      </c>
      <c r="E106" s="59">
        <v>2006.0</v>
      </c>
      <c r="F106" s="61" t="s">
        <v>202</v>
      </c>
      <c r="G106" s="59">
        <v>51.0</v>
      </c>
      <c r="H106" s="59">
        <v>58.0</v>
      </c>
      <c r="I106" s="59">
        <f t="shared" si="10"/>
        <v>109</v>
      </c>
      <c r="J106" s="60" t="s">
        <v>107</v>
      </c>
      <c r="K106" s="63">
        <v>116.478</v>
      </c>
      <c r="L106" s="63" t="s">
        <v>82</v>
      </c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ht="15.75" customHeight="1">
      <c r="A107" s="46"/>
      <c r="B107" s="47"/>
      <c r="C107" s="47"/>
      <c r="D107" s="48"/>
      <c r="E107" s="48"/>
      <c r="F107" s="49"/>
      <c r="G107" s="49"/>
      <c r="H107" s="49"/>
      <c r="I107" s="49"/>
      <c r="J107" s="48"/>
      <c r="K107" s="48"/>
      <c r="L107" s="48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ht="15.75" customHeight="1">
      <c r="A108" s="46"/>
      <c r="B108" s="47"/>
      <c r="C108" s="47"/>
      <c r="D108" s="48"/>
      <c r="E108" s="48"/>
      <c r="F108" s="49"/>
      <c r="G108" s="49"/>
      <c r="H108" s="49"/>
      <c r="I108" s="49"/>
      <c r="J108" s="48"/>
      <c r="K108" s="48"/>
      <c r="L108" s="48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ht="15.75" customHeight="1">
      <c r="A109" s="46"/>
      <c r="B109" s="47"/>
      <c r="C109" s="47"/>
      <c r="D109" s="48"/>
      <c r="E109" s="48"/>
      <c r="F109" s="49"/>
      <c r="G109" s="49"/>
      <c r="H109" s="49"/>
      <c r="I109" s="49"/>
      <c r="J109" s="48"/>
      <c r="K109" s="48"/>
      <c r="L109" s="48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ht="15.75" customHeight="1">
      <c r="A110" s="46"/>
      <c r="B110" s="47"/>
      <c r="C110" s="47"/>
      <c r="D110" s="48"/>
      <c r="E110" s="48"/>
      <c r="F110" s="49"/>
      <c r="G110" s="49"/>
      <c r="H110" s="49"/>
      <c r="I110" s="49"/>
      <c r="J110" s="48"/>
      <c r="K110" s="48"/>
      <c r="L110" s="48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ht="15.75" customHeight="1">
      <c r="A111" s="46"/>
      <c r="B111" s="47"/>
      <c r="C111" s="47"/>
      <c r="D111" s="48"/>
      <c r="E111" s="48"/>
      <c r="F111" s="49"/>
      <c r="G111" s="49"/>
      <c r="H111" s="49"/>
      <c r="I111" s="49"/>
      <c r="J111" s="48"/>
      <c r="K111" s="48"/>
      <c r="L111" s="48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ht="15.75" customHeight="1">
      <c r="A112" s="46"/>
      <c r="B112" s="47"/>
      <c r="C112" s="47"/>
      <c r="D112" s="48"/>
      <c r="E112" s="48"/>
      <c r="F112" s="49"/>
      <c r="G112" s="49"/>
      <c r="H112" s="49"/>
      <c r="I112" s="49"/>
      <c r="J112" s="48"/>
      <c r="K112" s="48"/>
      <c r="L112" s="48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15.75" customHeight="1">
      <c r="A113" s="46"/>
      <c r="B113" s="47"/>
      <c r="C113" s="47"/>
      <c r="D113" s="48"/>
      <c r="E113" s="48"/>
      <c r="F113" s="49"/>
      <c r="G113" s="49"/>
      <c r="H113" s="49"/>
      <c r="I113" s="49"/>
      <c r="J113" s="48"/>
      <c r="K113" s="48"/>
      <c r="L113" s="48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ht="15.75" customHeight="1">
      <c r="A114" s="46"/>
      <c r="B114" s="47"/>
      <c r="C114" s="47"/>
      <c r="D114" s="48"/>
      <c r="E114" s="48"/>
      <c r="F114" s="49"/>
      <c r="G114" s="49"/>
      <c r="H114" s="49"/>
      <c r="I114" s="49"/>
      <c r="J114" s="48"/>
      <c r="K114" s="48"/>
      <c r="L114" s="48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ht="15.75" customHeight="1">
      <c r="A115" s="46"/>
      <c r="B115" s="47"/>
      <c r="C115" s="47"/>
      <c r="D115" s="48"/>
      <c r="E115" s="48"/>
      <c r="F115" s="49"/>
      <c r="G115" s="49"/>
      <c r="H115" s="49"/>
      <c r="I115" s="49"/>
      <c r="J115" s="48"/>
      <c r="K115" s="48"/>
      <c r="L115" s="48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</row>
    <row r="116" ht="15.75" customHeight="1">
      <c r="A116" s="46"/>
      <c r="B116" s="47"/>
      <c r="C116" s="47"/>
      <c r="D116" s="48"/>
      <c r="E116" s="48"/>
      <c r="F116" s="49"/>
      <c r="G116" s="49"/>
      <c r="H116" s="49"/>
      <c r="I116" s="49"/>
      <c r="J116" s="48"/>
      <c r="K116" s="48"/>
      <c r="L116" s="48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</row>
    <row r="117" ht="15.75" customHeight="1">
      <c r="A117" s="46"/>
      <c r="B117" s="47"/>
      <c r="C117" s="47"/>
      <c r="D117" s="48"/>
      <c r="E117" s="48"/>
      <c r="F117" s="49"/>
      <c r="G117" s="49"/>
      <c r="H117" s="49"/>
      <c r="I117" s="49"/>
      <c r="J117" s="48"/>
      <c r="K117" s="48"/>
      <c r="L117" s="48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</row>
    <row r="118" ht="15.75" customHeight="1">
      <c r="A118" s="46"/>
      <c r="B118" s="47"/>
      <c r="C118" s="47"/>
      <c r="D118" s="48"/>
      <c r="E118" s="48"/>
      <c r="F118" s="49"/>
      <c r="G118" s="49"/>
      <c r="H118" s="49"/>
      <c r="I118" s="49"/>
      <c r="J118" s="48"/>
      <c r="K118" s="48"/>
      <c r="L118" s="48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</row>
    <row r="119" ht="15.75" customHeight="1">
      <c r="A119" s="46"/>
      <c r="B119" s="47"/>
      <c r="C119" s="47"/>
      <c r="D119" s="48"/>
      <c r="E119" s="48"/>
      <c r="F119" s="49"/>
      <c r="G119" s="49"/>
      <c r="H119" s="49"/>
      <c r="I119" s="49"/>
      <c r="J119" s="48"/>
      <c r="K119" s="48"/>
      <c r="L119" s="48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</row>
    <row r="120" ht="15.75" customHeight="1">
      <c r="A120" s="46"/>
      <c r="B120" s="47"/>
      <c r="C120" s="47"/>
      <c r="D120" s="48"/>
      <c r="E120" s="48"/>
      <c r="F120" s="49"/>
      <c r="G120" s="49"/>
      <c r="H120" s="49"/>
      <c r="I120" s="49"/>
      <c r="J120" s="48"/>
      <c r="K120" s="48"/>
      <c r="L120" s="48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</row>
    <row r="121" ht="15.75" customHeight="1">
      <c r="A121" s="46"/>
      <c r="B121" s="47"/>
      <c r="C121" s="47"/>
      <c r="D121" s="48"/>
      <c r="E121" s="48"/>
      <c r="F121" s="49"/>
      <c r="G121" s="49"/>
      <c r="H121" s="49"/>
      <c r="I121" s="49"/>
      <c r="J121" s="48"/>
      <c r="K121" s="48"/>
      <c r="L121" s="48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</row>
    <row r="122" ht="15.75" customHeight="1">
      <c r="A122" s="46"/>
      <c r="B122" s="47"/>
      <c r="C122" s="47"/>
      <c r="D122" s="48"/>
      <c r="E122" s="48"/>
      <c r="F122" s="49"/>
      <c r="G122" s="49"/>
      <c r="H122" s="49"/>
      <c r="I122" s="49"/>
      <c r="J122" s="48"/>
      <c r="K122" s="48"/>
      <c r="L122" s="48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</row>
    <row r="123" ht="15.75" customHeight="1">
      <c r="A123" s="46"/>
      <c r="B123" s="47"/>
      <c r="C123" s="47"/>
      <c r="D123" s="48"/>
      <c r="E123" s="48"/>
      <c r="F123" s="49"/>
      <c r="G123" s="49"/>
      <c r="H123" s="49"/>
      <c r="I123" s="49"/>
      <c r="J123" s="48"/>
      <c r="K123" s="48"/>
      <c r="L123" s="48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</row>
    <row r="124" ht="15.75" customHeight="1">
      <c r="A124" s="46"/>
      <c r="B124" s="47"/>
      <c r="C124" s="47"/>
      <c r="D124" s="48"/>
      <c r="E124" s="48"/>
      <c r="F124" s="49"/>
      <c r="G124" s="49"/>
      <c r="H124" s="49"/>
      <c r="I124" s="49"/>
      <c r="J124" s="48"/>
      <c r="K124" s="48"/>
      <c r="L124" s="48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</row>
    <row r="125" ht="15.75" customHeight="1">
      <c r="A125" s="46"/>
      <c r="B125" s="47"/>
      <c r="C125" s="47"/>
      <c r="D125" s="48"/>
      <c r="E125" s="48"/>
      <c r="F125" s="49"/>
      <c r="G125" s="49"/>
      <c r="H125" s="49"/>
      <c r="I125" s="49"/>
      <c r="J125" s="48"/>
      <c r="K125" s="48"/>
      <c r="L125" s="48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</row>
    <row r="126" ht="15.75" customHeight="1">
      <c r="A126" s="46"/>
      <c r="B126" s="47"/>
      <c r="C126" s="47"/>
      <c r="D126" s="48"/>
      <c r="E126" s="48"/>
      <c r="F126" s="49"/>
      <c r="G126" s="49"/>
      <c r="H126" s="49"/>
      <c r="I126" s="49"/>
      <c r="J126" s="48"/>
      <c r="K126" s="48"/>
      <c r="L126" s="48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</row>
    <row r="127" ht="15.75" customHeight="1">
      <c r="A127" s="46"/>
      <c r="B127" s="47"/>
      <c r="C127" s="47"/>
      <c r="D127" s="48"/>
      <c r="E127" s="48"/>
      <c r="F127" s="49"/>
      <c r="G127" s="49"/>
      <c r="H127" s="49"/>
      <c r="I127" s="49"/>
      <c r="J127" s="48"/>
      <c r="K127" s="48"/>
      <c r="L127" s="48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</row>
    <row r="128" ht="15.75" customHeight="1">
      <c r="A128" s="46"/>
      <c r="B128" s="47"/>
      <c r="C128" s="47"/>
      <c r="D128" s="48"/>
      <c r="E128" s="48"/>
      <c r="F128" s="49"/>
      <c r="G128" s="49"/>
      <c r="H128" s="49"/>
      <c r="I128" s="49"/>
      <c r="J128" s="48"/>
      <c r="K128" s="48"/>
      <c r="L128" s="48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</row>
    <row r="129" ht="15.75" customHeight="1">
      <c r="A129" s="46"/>
      <c r="B129" s="47"/>
      <c r="C129" s="47"/>
      <c r="D129" s="48"/>
      <c r="E129" s="48"/>
      <c r="F129" s="49"/>
      <c r="G129" s="49"/>
      <c r="H129" s="49"/>
      <c r="I129" s="49"/>
      <c r="J129" s="48"/>
      <c r="K129" s="48"/>
      <c r="L129" s="48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</row>
    <row r="130" ht="15.75" customHeight="1">
      <c r="A130" s="46"/>
      <c r="B130" s="47"/>
      <c r="C130" s="47"/>
      <c r="D130" s="48"/>
      <c r="E130" s="48"/>
      <c r="F130" s="49"/>
      <c r="G130" s="49"/>
      <c r="H130" s="49"/>
      <c r="I130" s="49"/>
      <c r="J130" s="48"/>
      <c r="K130" s="48"/>
      <c r="L130" s="48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</row>
    <row r="131" ht="15.75" customHeight="1">
      <c r="A131" s="46"/>
      <c r="B131" s="47"/>
      <c r="C131" s="47"/>
      <c r="D131" s="48"/>
      <c r="E131" s="48"/>
      <c r="F131" s="49"/>
      <c r="G131" s="49"/>
      <c r="H131" s="49"/>
      <c r="I131" s="49"/>
      <c r="J131" s="48"/>
      <c r="K131" s="48"/>
      <c r="L131" s="48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</row>
    <row r="132" ht="15.75" customHeight="1">
      <c r="A132" s="50"/>
      <c r="B132" s="44"/>
      <c r="C132" s="44"/>
      <c r="D132" s="49"/>
      <c r="E132" s="49"/>
      <c r="F132" s="49"/>
      <c r="G132" s="49"/>
      <c r="H132" s="49"/>
      <c r="I132" s="49"/>
      <c r="J132" s="49"/>
      <c r="K132" s="49"/>
      <c r="L132" s="49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</row>
    <row r="133" ht="15.75" customHeight="1">
      <c r="A133" s="50"/>
      <c r="B133" s="44"/>
      <c r="C133" s="44"/>
      <c r="D133" s="49"/>
      <c r="E133" s="49"/>
      <c r="F133" s="49"/>
      <c r="G133" s="49"/>
      <c r="H133" s="49"/>
      <c r="I133" s="49"/>
      <c r="J133" s="49"/>
      <c r="K133" s="49"/>
      <c r="L133" s="49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</row>
    <row r="134" ht="15.75" customHeight="1">
      <c r="A134" s="50"/>
      <c r="B134" s="44"/>
      <c r="C134" s="44"/>
      <c r="D134" s="49"/>
      <c r="E134" s="49"/>
      <c r="F134" s="49"/>
      <c r="G134" s="49"/>
      <c r="H134" s="49"/>
      <c r="I134" s="49"/>
      <c r="J134" s="49"/>
      <c r="K134" s="49"/>
      <c r="L134" s="49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</row>
    <row r="135" ht="15.75" customHeight="1">
      <c r="A135" s="50"/>
      <c r="B135" s="44"/>
      <c r="C135" s="44"/>
      <c r="D135" s="49"/>
      <c r="E135" s="49"/>
      <c r="F135" s="49"/>
      <c r="G135" s="49"/>
      <c r="H135" s="49"/>
      <c r="I135" s="49"/>
      <c r="J135" s="49"/>
      <c r="K135" s="49"/>
      <c r="L135" s="49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</row>
    <row r="136" ht="15.75" customHeight="1">
      <c r="A136" s="50"/>
      <c r="B136" s="44"/>
      <c r="C136" s="44"/>
      <c r="D136" s="49"/>
      <c r="E136" s="49"/>
      <c r="F136" s="49"/>
      <c r="G136" s="49"/>
      <c r="H136" s="49"/>
      <c r="I136" s="49"/>
      <c r="J136" s="49"/>
      <c r="K136" s="49"/>
      <c r="L136" s="49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</row>
    <row r="137" ht="15.75" customHeight="1">
      <c r="A137" s="50"/>
      <c r="B137" s="44"/>
      <c r="C137" s="44"/>
      <c r="D137" s="49"/>
      <c r="E137" s="49"/>
      <c r="F137" s="49"/>
      <c r="G137" s="49"/>
      <c r="H137" s="49"/>
      <c r="I137" s="49"/>
      <c r="J137" s="49"/>
      <c r="K137" s="49"/>
      <c r="L137" s="49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</row>
    <row r="138" ht="15.75" customHeight="1">
      <c r="A138" s="50"/>
      <c r="B138" s="44"/>
      <c r="C138" s="44"/>
      <c r="D138" s="49"/>
      <c r="E138" s="49"/>
      <c r="F138" s="49"/>
      <c r="G138" s="49"/>
      <c r="H138" s="49"/>
      <c r="I138" s="49"/>
      <c r="J138" s="49"/>
      <c r="K138" s="49"/>
      <c r="L138" s="49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</row>
    <row r="139" ht="15.75" customHeight="1">
      <c r="A139" s="50"/>
      <c r="B139" s="44"/>
      <c r="C139" s="44"/>
      <c r="D139" s="49"/>
      <c r="E139" s="49"/>
      <c r="F139" s="49"/>
      <c r="G139" s="49"/>
      <c r="H139" s="49"/>
      <c r="I139" s="49"/>
      <c r="J139" s="49"/>
      <c r="K139" s="49"/>
      <c r="L139" s="49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</row>
    <row r="140" ht="15.75" customHeight="1">
      <c r="A140" s="50"/>
      <c r="B140" s="44"/>
      <c r="C140" s="44"/>
      <c r="D140" s="49"/>
      <c r="E140" s="49"/>
      <c r="F140" s="49"/>
      <c r="G140" s="49"/>
      <c r="H140" s="49"/>
      <c r="I140" s="49"/>
      <c r="J140" s="49"/>
      <c r="K140" s="49"/>
      <c r="L140" s="49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</row>
    <row r="141" ht="15.75" customHeight="1">
      <c r="A141" s="50"/>
      <c r="B141" s="44"/>
      <c r="C141" s="44"/>
      <c r="D141" s="49"/>
      <c r="E141" s="49"/>
      <c r="F141" s="49"/>
      <c r="G141" s="49"/>
      <c r="H141" s="49"/>
      <c r="I141" s="49"/>
      <c r="J141" s="49"/>
      <c r="K141" s="49"/>
      <c r="L141" s="49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</row>
    <row r="142" ht="15.75" customHeight="1">
      <c r="A142" s="50"/>
      <c r="B142" s="44"/>
      <c r="C142" s="44"/>
      <c r="D142" s="49"/>
      <c r="E142" s="49"/>
      <c r="F142" s="49"/>
      <c r="G142" s="49"/>
      <c r="H142" s="49"/>
      <c r="I142" s="49"/>
      <c r="J142" s="49"/>
      <c r="K142" s="49"/>
      <c r="L142" s="49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</row>
    <row r="143" ht="15.75" customHeight="1">
      <c r="A143" s="50"/>
      <c r="B143" s="44"/>
      <c r="C143" s="44"/>
      <c r="D143" s="49"/>
      <c r="E143" s="49"/>
      <c r="F143" s="49"/>
      <c r="G143" s="49"/>
      <c r="H143" s="49"/>
      <c r="I143" s="49"/>
      <c r="J143" s="49"/>
      <c r="K143" s="49"/>
      <c r="L143" s="49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</row>
    <row r="144" ht="15.75" customHeight="1">
      <c r="A144" s="50"/>
      <c r="B144" s="44"/>
      <c r="C144" s="44"/>
      <c r="D144" s="49"/>
      <c r="E144" s="49"/>
      <c r="F144" s="49"/>
      <c r="G144" s="49"/>
      <c r="H144" s="49"/>
      <c r="I144" s="49"/>
      <c r="J144" s="49"/>
      <c r="K144" s="49"/>
      <c r="L144" s="49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</row>
    <row r="145" ht="15.75" customHeight="1">
      <c r="A145" s="50"/>
      <c r="B145" s="44"/>
      <c r="C145" s="44"/>
      <c r="D145" s="49"/>
      <c r="E145" s="49"/>
      <c r="F145" s="49"/>
      <c r="G145" s="49"/>
      <c r="H145" s="49"/>
      <c r="I145" s="49"/>
      <c r="J145" s="49"/>
      <c r="K145" s="49"/>
      <c r="L145" s="49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</row>
    <row r="146" ht="15.75" customHeight="1">
      <c r="A146" s="50"/>
      <c r="B146" s="44"/>
      <c r="C146" s="44"/>
      <c r="D146" s="49"/>
      <c r="E146" s="49"/>
      <c r="F146" s="49"/>
      <c r="G146" s="49"/>
      <c r="H146" s="49"/>
      <c r="I146" s="49"/>
      <c r="J146" s="49"/>
      <c r="K146" s="49"/>
      <c r="L146" s="49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</row>
    <row r="147" ht="15.75" customHeight="1">
      <c r="A147" s="50"/>
      <c r="B147" s="44"/>
      <c r="C147" s="44"/>
      <c r="D147" s="49"/>
      <c r="E147" s="49"/>
      <c r="F147" s="49"/>
      <c r="G147" s="49"/>
      <c r="H147" s="49"/>
      <c r="I147" s="49"/>
      <c r="J147" s="49"/>
      <c r="K147" s="49"/>
      <c r="L147" s="49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</row>
    <row r="148" ht="15.75" customHeight="1">
      <c r="A148" s="50"/>
      <c r="B148" s="44"/>
      <c r="C148" s="44"/>
      <c r="D148" s="49"/>
      <c r="E148" s="49"/>
      <c r="F148" s="49"/>
      <c r="G148" s="49"/>
      <c r="H148" s="49"/>
      <c r="I148" s="49"/>
      <c r="J148" s="49"/>
      <c r="K148" s="49"/>
      <c r="L148" s="49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</row>
    <row r="149" ht="15.75" customHeight="1">
      <c r="A149" s="50"/>
      <c r="B149" s="44"/>
      <c r="C149" s="44"/>
      <c r="D149" s="49"/>
      <c r="E149" s="49"/>
      <c r="F149" s="49"/>
      <c r="G149" s="49"/>
      <c r="H149" s="49"/>
      <c r="I149" s="49"/>
      <c r="J149" s="49"/>
      <c r="K149" s="49"/>
      <c r="L149" s="49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</row>
    <row r="150" ht="15.75" customHeight="1">
      <c r="A150" s="50"/>
      <c r="B150" s="44"/>
      <c r="C150" s="44"/>
      <c r="D150" s="49"/>
      <c r="E150" s="49"/>
      <c r="F150" s="49"/>
      <c r="G150" s="49"/>
      <c r="H150" s="49"/>
      <c r="I150" s="49"/>
      <c r="J150" s="49"/>
      <c r="K150" s="49"/>
      <c r="L150" s="49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</row>
    <row r="151" ht="15.75" customHeight="1">
      <c r="A151" s="50"/>
      <c r="B151" s="44"/>
      <c r="C151" s="44"/>
      <c r="D151" s="49"/>
      <c r="E151" s="49"/>
      <c r="F151" s="49"/>
      <c r="G151" s="49"/>
      <c r="H151" s="49"/>
      <c r="I151" s="49"/>
      <c r="J151" s="49"/>
      <c r="K151" s="49"/>
      <c r="L151" s="49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</row>
    <row r="152" ht="15.75" customHeight="1">
      <c r="A152" s="50"/>
      <c r="B152" s="44"/>
      <c r="C152" s="44"/>
      <c r="D152" s="49"/>
      <c r="E152" s="49"/>
      <c r="F152" s="49"/>
      <c r="G152" s="49"/>
      <c r="H152" s="49"/>
      <c r="I152" s="49"/>
      <c r="J152" s="49"/>
      <c r="K152" s="49"/>
      <c r="L152" s="49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</row>
    <row r="153" ht="15.75" customHeight="1">
      <c r="A153" s="50"/>
      <c r="B153" s="44"/>
      <c r="C153" s="44"/>
      <c r="D153" s="49"/>
      <c r="E153" s="49"/>
      <c r="F153" s="49"/>
      <c r="G153" s="49"/>
      <c r="H153" s="49"/>
      <c r="I153" s="49"/>
      <c r="J153" s="49"/>
      <c r="K153" s="49"/>
      <c r="L153" s="49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</row>
    <row r="154" ht="15.75" customHeight="1">
      <c r="A154" s="50"/>
      <c r="B154" s="44"/>
      <c r="C154" s="44"/>
      <c r="D154" s="49"/>
      <c r="E154" s="49"/>
      <c r="F154" s="49"/>
      <c r="G154" s="49"/>
      <c r="H154" s="49"/>
      <c r="I154" s="49"/>
      <c r="J154" s="49"/>
      <c r="K154" s="49"/>
      <c r="L154" s="49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</row>
    <row r="155" ht="15.75" customHeight="1">
      <c r="A155" s="50"/>
      <c r="B155" s="44"/>
      <c r="C155" s="44"/>
      <c r="D155" s="49"/>
      <c r="E155" s="49"/>
      <c r="F155" s="49"/>
      <c r="G155" s="49"/>
      <c r="H155" s="49"/>
      <c r="I155" s="49"/>
      <c r="J155" s="49"/>
      <c r="K155" s="49"/>
      <c r="L155" s="49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</row>
    <row r="156" ht="15.75" customHeight="1">
      <c r="A156" s="50"/>
      <c r="B156" s="44"/>
      <c r="C156" s="44"/>
      <c r="D156" s="49"/>
      <c r="E156" s="49"/>
      <c r="F156" s="49"/>
      <c r="G156" s="49"/>
      <c r="H156" s="49"/>
      <c r="I156" s="49"/>
      <c r="J156" s="49"/>
      <c r="K156" s="49"/>
      <c r="L156" s="49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</row>
    <row r="157" ht="15.75" customHeight="1">
      <c r="A157" s="50"/>
      <c r="B157" s="44"/>
      <c r="C157" s="44"/>
      <c r="D157" s="49"/>
      <c r="E157" s="49"/>
      <c r="F157" s="49"/>
      <c r="G157" s="49"/>
      <c r="H157" s="49"/>
      <c r="I157" s="49"/>
      <c r="J157" s="49"/>
      <c r="K157" s="49"/>
      <c r="L157" s="49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</row>
    <row r="158" ht="15.75" customHeight="1">
      <c r="A158" s="50"/>
      <c r="B158" s="44"/>
      <c r="C158" s="44"/>
      <c r="D158" s="49"/>
      <c r="E158" s="49"/>
      <c r="F158" s="49"/>
      <c r="G158" s="49"/>
      <c r="H158" s="49"/>
      <c r="I158" s="49"/>
      <c r="J158" s="49"/>
      <c r="K158" s="49"/>
      <c r="L158" s="49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</row>
    <row r="159" ht="15.75" customHeight="1">
      <c r="A159" s="50"/>
      <c r="B159" s="44"/>
      <c r="C159" s="44"/>
      <c r="D159" s="49"/>
      <c r="E159" s="49"/>
      <c r="F159" s="49"/>
      <c r="G159" s="49"/>
      <c r="H159" s="49"/>
      <c r="I159" s="49"/>
      <c r="J159" s="49"/>
      <c r="K159" s="49"/>
      <c r="L159" s="49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</row>
    <row r="160" ht="15.75" customHeight="1">
      <c r="A160" s="50"/>
      <c r="B160" s="44"/>
      <c r="C160" s="44"/>
      <c r="D160" s="49"/>
      <c r="E160" s="49"/>
      <c r="F160" s="49"/>
      <c r="G160" s="49"/>
      <c r="H160" s="49"/>
      <c r="I160" s="49"/>
      <c r="J160" s="49"/>
      <c r="K160" s="49"/>
      <c r="L160" s="49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</row>
    <row r="161" ht="15.75" customHeight="1">
      <c r="A161" s="50"/>
      <c r="B161" s="44"/>
      <c r="C161" s="44"/>
      <c r="D161" s="49"/>
      <c r="E161" s="49"/>
      <c r="F161" s="49"/>
      <c r="G161" s="49"/>
      <c r="H161" s="49"/>
      <c r="I161" s="49"/>
      <c r="J161" s="49"/>
      <c r="K161" s="49"/>
      <c r="L161" s="49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</row>
    <row r="162" ht="15.75" customHeight="1">
      <c r="A162" s="50"/>
      <c r="B162" s="44"/>
      <c r="C162" s="44"/>
      <c r="D162" s="49"/>
      <c r="E162" s="49"/>
      <c r="F162" s="49"/>
      <c r="G162" s="49"/>
      <c r="H162" s="49"/>
      <c r="I162" s="49"/>
      <c r="J162" s="49"/>
      <c r="K162" s="49"/>
      <c r="L162" s="49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</row>
    <row r="163" ht="15.75" customHeight="1">
      <c r="A163" s="50"/>
      <c r="B163" s="44"/>
      <c r="C163" s="44"/>
      <c r="D163" s="49"/>
      <c r="E163" s="49"/>
      <c r="F163" s="49"/>
      <c r="G163" s="49"/>
      <c r="H163" s="49"/>
      <c r="I163" s="49"/>
      <c r="J163" s="49"/>
      <c r="K163" s="49"/>
      <c r="L163" s="49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</row>
    <row r="164" ht="15.75" customHeight="1">
      <c r="A164" s="50"/>
      <c r="B164" s="44"/>
      <c r="C164" s="44"/>
      <c r="D164" s="49"/>
      <c r="E164" s="49"/>
      <c r="F164" s="49"/>
      <c r="G164" s="49"/>
      <c r="H164" s="49"/>
      <c r="I164" s="49"/>
      <c r="J164" s="49"/>
      <c r="K164" s="49"/>
      <c r="L164" s="49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</row>
    <row r="165" ht="15.75" customHeight="1">
      <c r="A165" s="50"/>
      <c r="B165" s="44"/>
      <c r="C165" s="44"/>
      <c r="D165" s="49"/>
      <c r="E165" s="49"/>
      <c r="F165" s="49"/>
      <c r="G165" s="49"/>
      <c r="H165" s="49"/>
      <c r="I165" s="49"/>
      <c r="J165" s="49"/>
      <c r="K165" s="49"/>
      <c r="L165" s="49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</row>
    <row r="166" ht="15.75" customHeight="1">
      <c r="A166" s="50"/>
      <c r="B166" s="44"/>
      <c r="C166" s="44"/>
      <c r="D166" s="49"/>
      <c r="E166" s="49"/>
      <c r="F166" s="49"/>
      <c r="G166" s="49"/>
      <c r="H166" s="49"/>
      <c r="I166" s="49"/>
      <c r="J166" s="49"/>
      <c r="K166" s="49"/>
      <c r="L166" s="49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</row>
    <row r="167" ht="15.75" customHeight="1">
      <c r="A167" s="50"/>
      <c r="B167" s="44"/>
      <c r="C167" s="44"/>
      <c r="D167" s="49"/>
      <c r="E167" s="49"/>
      <c r="F167" s="49"/>
      <c r="G167" s="49"/>
      <c r="H167" s="49"/>
      <c r="I167" s="49"/>
      <c r="J167" s="49"/>
      <c r="K167" s="49"/>
      <c r="L167" s="49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</row>
    <row r="168" ht="15.75" customHeight="1">
      <c r="A168" s="50"/>
      <c r="B168" s="44"/>
      <c r="C168" s="44"/>
      <c r="D168" s="49"/>
      <c r="E168" s="49"/>
      <c r="F168" s="49"/>
      <c r="G168" s="49"/>
      <c r="H168" s="49"/>
      <c r="I168" s="49"/>
      <c r="J168" s="49"/>
      <c r="K168" s="49"/>
      <c r="L168" s="49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</row>
    <row r="169" ht="15.75" customHeight="1">
      <c r="A169" s="50"/>
      <c r="B169" s="44"/>
      <c r="C169" s="44"/>
      <c r="D169" s="49"/>
      <c r="E169" s="49"/>
      <c r="F169" s="49"/>
      <c r="G169" s="49"/>
      <c r="H169" s="49"/>
      <c r="I169" s="49"/>
      <c r="J169" s="49"/>
      <c r="K169" s="49"/>
      <c r="L169" s="49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</row>
    <row r="170" ht="15.75" customHeight="1">
      <c r="A170" s="50"/>
      <c r="B170" s="44"/>
      <c r="C170" s="44"/>
      <c r="D170" s="49"/>
      <c r="E170" s="49"/>
      <c r="F170" s="49"/>
      <c r="G170" s="49"/>
      <c r="H170" s="49"/>
      <c r="I170" s="49"/>
      <c r="J170" s="49"/>
      <c r="K170" s="49"/>
      <c r="L170" s="49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</row>
    <row r="171" ht="15.75" customHeight="1">
      <c r="A171" s="50"/>
      <c r="B171" s="44"/>
      <c r="C171" s="44"/>
      <c r="D171" s="49"/>
      <c r="E171" s="49"/>
      <c r="F171" s="49"/>
      <c r="G171" s="49"/>
      <c r="H171" s="49"/>
      <c r="I171" s="49"/>
      <c r="J171" s="49"/>
      <c r="K171" s="49"/>
      <c r="L171" s="49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</row>
    <row r="172" ht="15.75" customHeight="1">
      <c r="A172" s="50"/>
      <c r="B172" s="44"/>
      <c r="C172" s="44"/>
      <c r="D172" s="49"/>
      <c r="E172" s="49"/>
      <c r="F172" s="49"/>
      <c r="G172" s="49"/>
      <c r="H172" s="49"/>
      <c r="I172" s="49"/>
      <c r="J172" s="49"/>
      <c r="K172" s="49"/>
      <c r="L172" s="49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</row>
    <row r="173" ht="15.75" customHeight="1">
      <c r="A173" s="50"/>
      <c r="B173" s="44"/>
      <c r="C173" s="44"/>
      <c r="D173" s="49"/>
      <c r="E173" s="49"/>
      <c r="F173" s="49"/>
      <c r="G173" s="49"/>
      <c r="H173" s="49"/>
      <c r="I173" s="49"/>
      <c r="J173" s="49"/>
      <c r="K173" s="49"/>
      <c r="L173" s="49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</row>
    <row r="174" ht="15.75" customHeight="1">
      <c r="A174" s="50"/>
      <c r="B174" s="44"/>
      <c r="C174" s="44"/>
      <c r="D174" s="49"/>
      <c r="E174" s="49"/>
      <c r="F174" s="49"/>
      <c r="G174" s="49"/>
      <c r="H174" s="49"/>
      <c r="I174" s="49"/>
      <c r="J174" s="49"/>
      <c r="K174" s="49"/>
      <c r="L174" s="49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</row>
    <row r="175" ht="15.75" customHeight="1">
      <c r="A175" s="50"/>
      <c r="B175" s="44"/>
      <c r="C175" s="44"/>
      <c r="D175" s="49"/>
      <c r="E175" s="49"/>
      <c r="F175" s="49"/>
      <c r="G175" s="49"/>
      <c r="H175" s="49"/>
      <c r="I175" s="49"/>
      <c r="J175" s="49"/>
      <c r="K175" s="49"/>
      <c r="L175" s="49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</row>
    <row r="176" ht="15.75" customHeight="1">
      <c r="A176" s="50"/>
      <c r="B176" s="44"/>
      <c r="C176" s="44"/>
      <c r="D176" s="49"/>
      <c r="E176" s="49"/>
      <c r="F176" s="49"/>
      <c r="G176" s="49"/>
      <c r="H176" s="49"/>
      <c r="I176" s="49"/>
      <c r="J176" s="49"/>
      <c r="K176" s="49"/>
      <c r="L176" s="49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</row>
    <row r="177" ht="15.75" customHeight="1">
      <c r="A177" s="50"/>
      <c r="B177" s="44"/>
      <c r="C177" s="44"/>
      <c r="D177" s="49"/>
      <c r="E177" s="49"/>
      <c r="F177" s="49"/>
      <c r="G177" s="49"/>
      <c r="H177" s="49"/>
      <c r="I177" s="49"/>
      <c r="J177" s="49"/>
      <c r="K177" s="49"/>
      <c r="L177" s="49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</row>
    <row r="178" ht="15.75" customHeight="1">
      <c r="A178" s="50"/>
      <c r="B178" s="44"/>
      <c r="C178" s="44"/>
      <c r="D178" s="49"/>
      <c r="E178" s="49"/>
      <c r="F178" s="49"/>
      <c r="G178" s="49"/>
      <c r="H178" s="49"/>
      <c r="I178" s="49"/>
      <c r="J178" s="49"/>
      <c r="K178" s="49"/>
      <c r="L178" s="49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</row>
    <row r="179" ht="15.75" customHeight="1">
      <c r="A179" s="50"/>
      <c r="B179" s="44"/>
      <c r="C179" s="44"/>
      <c r="D179" s="49"/>
      <c r="E179" s="49"/>
      <c r="F179" s="49"/>
      <c r="G179" s="49"/>
      <c r="H179" s="49"/>
      <c r="I179" s="49"/>
      <c r="J179" s="49"/>
      <c r="K179" s="49"/>
      <c r="L179" s="49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</row>
    <row r="180" ht="15.75" customHeight="1">
      <c r="A180" s="50"/>
      <c r="B180" s="44"/>
      <c r="C180" s="44"/>
      <c r="D180" s="49"/>
      <c r="E180" s="49"/>
      <c r="F180" s="49"/>
      <c r="G180" s="49"/>
      <c r="H180" s="49"/>
      <c r="I180" s="49"/>
      <c r="J180" s="49"/>
      <c r="K180" s="49"/>
      <c r="L180" s="49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</row>
    <row r="181" ht="15.75" customHeight="1">
      <c r="A181" s="50"/>
      <c r="B181" s="44"/>
      <c r="C181" s="44"/>
      <c r="D181" s="49"/>
      <c r="E181" s="49"/>
      <c r="F181" s="49"/>
      <c r="G181" s="49"/>
      <c r="H181" s="49"/>
      <c r="I181" s="49"/>
      <c r="J181" s="49"/>
      <c r="K181" s="49"/>
      <c r="L181" s="49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</row>
    <row r="182" ht="15.75" customHeight="1">
      <c r="A182" s="50"/>
      <c r="B182" s="44"/>
      <c r="C182" s="44"/>
      <c r="D182" s="49"/>
      <c r="E182" s="49"/>
      <c r="F182" s="49"/>
      <c r="G182" s="49"/>
      <c r="H182" s="49"/>
      <c r="I182" s="49"/>
      <c r="J182" s="49"/>
      <c r="K182" s="49"/>
      <c r="L182" s="49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</row>
    <row r="183" ht="15.75" customHeight="1">
      <c r="A183" s="50"/>
      <c r="B183" s="44"/>
      <c r="C183" s="44"/>
      <c r="D183" s="49"/>
      <c r="E183" s="49"/>
      <c r="F183" s="49"/>
      <c r="G183" s="49"/>
      <c r="H183" s="49"/>
      <c r="I183" s="49"/>
      <c r="J183" s="49"/>
      <c r="K183" s="49"/>
      <c r="L183" s="49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ht="15.75" customHeight="1">
      <c r="A184" s="50"/>
      <c r="B184" s="44"/>
      <c r="C184" s="44"/>
      <c r="D184" s="49"/>
      <c r="E184" s="49"/>
      <c r="F184" s="49"/>
      <c r="G184" s="49"/>
      <c r="H184" s="49"/>
      <c r="I184" s="49"/>
      <c r="J184" s="49"/>
      <c r="K184" s="49"/>
      <c r="L184" s="49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</row>
    <row r="185" ht="15.75" customHeight="1">
      <c r="A185" s="50"/>
      <c r="B185" s="44"/>
      <c r="C185" s="44"/>
      <c r="D185" s="49"/>
      <c r="E185" s="49"/>
      <c r="F185" s="49"/>
      <c r="G185" s="49"/>
      <c r="H185" s="49"/>
      <c r="I185" s="49"/>
      <c r="J185" s="49"/>
      <c r="K185" s="49"/>
      <c r="L185" s="49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</row>
    <row r="186" ht="15.75" customHeight="1">
      <c r="A186" s="50"/>
      <c r="B186" s="44"/>
      <c r="C186" s="44"/>
      <c r="D186" s="49"/>
      <c r="E186" s="49"/>
      <c r="F186" s="49"/>
      <c r="G186" s="49"/>
      <c r="H186" s="49"/>
      <c r="I186" s="49"/>
      <c r="J186" s="49"/>
      <c r="K186" s="49"/>
      <c r="L186" s="49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</row>
    <row r="187" ht="15.75" customHeight="1">
      <c r="A187" s="50"/>
      <c r="B187" s="44"/>
      <c r="C187" s="44"/>
      <c r="D187" s="49"/>
      <c r="E187" s="49"/>
      <c r="F187" s="49"/>
      <c r="G187" s="49"/>
      <c r="H187" s="49"/>
      <c r="I187" s="49"/>
      <c r="J187" s="49"/>
      <c r="K187" s="49"/>
      <c r="L187" s="49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</row>
    <row r="188" ht="15.75" customHeight="1">
      <c r="A188" s="50"/>
      <c r="B188" s="44"/>
      <c r="C188" s="44"/>
      <c r="D188" s="49"/>
      <c r="E188" s="49"/>
      <c r="F188" s="49"/>
      <c r="G188" s="49"/>
      <c r="H188" s="49"/>
      <c r="I188" s="49"/>
      <c r="J188" s="49"/>
      <c r="K188" s="49"/>
      <c r="L188" s="49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</row>
    <row r="189" ht="15.75" customHeight="1">
      <c r="A189" s="50"/>
      <c r="B189" s="44"/>
      <c r="C189" s="44"/>
      <c r="D189" s="49"/>
      <c r="E189" s="49"/>
      <c r="F189" s="49"/>
      <c r="G189" s="49"/>
      <c r="H189" s="49"/>
      <c r="I189" s="49"/>
      <c r="J189" s="49"/>
      <c r="K189" s="49"/>
      <c r="L189" s="49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</row>
    <row r="190" ht="15.75" customHeight="1">
      <c r="A190" s="50"/>
      <c r="B190" s="44"/>
      <c r="C190" s="44"/>
      <c r="D190" s="49"/>
      <c r="E190" s="49"/>
      <c r="F190" s="49"/>
      <c r="G190" s="49"/>
      <c r="H190" s="49"/>
      <c r="I190" s="49"/>
      <c r="J190" s="49"/>
      <c r="K190" s="49"/>
      <c r="L190" s="49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</row>
    <row r="191" ht="15.75" customHeight="1">
      <c r="A191" s="50"/>
      <c r="B191" s="44"/>
      <c r="C191" s="44"/>
      <c r="D191" s="49"/>
      <c r="E191" s="49"/>
      <c r="F191" s="49"/>
      <c r="G191" s="49"/>
      <c r="H191" s="49"/>
      <c r="I191" s="49"/>
      <c r="J191" s="49"/>
      <c r="K191" s="49"/>
      <c r="L191" s="49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</row>
    <row r="192" ht="15.75" customHeight="1">
      <c r="A192" s="50"/>
      <c r="B192" s="44"/>
      <c r="C192" s="44"/>
      <c r="D192" s="49"/>
      <c r="E192" s="49"/>
      <c r="F192" s="49"/>
      <c r="G192" s="49"/>
      <c r="H192" s="49"/>
      <c r="I192" s="49"/>
      <c r="J192" s="49"/>
      <c r="K192" s="49"/>
      <c r="L192" s="49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</row>
    <row r="193" ht="15.75" customHeight="1">
      <c r="A193" s="50"/>
      <c r="B193" s="44"/>
      <c r="C193" s="44"/>
      <c r="D193" s="49"/>
      <c r="E193" s="49"/>
      <c r="F193" s="49"/>
      <c r="G193" s="49"/>
      <c r="H193" s="49"/>
      <c r="I193" s="49"/>
      <c r="J193" s="49"/>
      <c r="K193" s="49"/>
      <c r="L193" s="49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</row>
    <row r="194" ht="15.75" customHeight="1">
      <c r="A194" s="50"/>
      <c r="B194" s="44"/>
      <c r="C194" s="44"/>
      <c r="D194" s="49"/>
      <c r="E194" s="49"/>
      <c r="F194" s="49"/>
      <c r="G194" s="49"/>
      <c r="H194" s="49"/>
      <c r="I194" s="49"/>
      <c r="J194" s="49"/>
      <c r="K194" s="49"/>
      <c r="L194" s="49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</row>
    <row r="195" ht="15.75" customHeight="1">
      <c r="A195" s="50"/>
      <c r="B195" s="44"/>
      <c r="C195" s="44"/>
      <c r="D195" s="49"/>
      <c r="E195" s="49"/>
      <c r="F195" s="49"/>
      <c r="G195" s="49"/>
      <c r="H195" s="49"/>
      <c r="I195" s="49"/>
      <c r="J195" s="49"/>
      <c r="K195" s="49"/>
      <c r="L195" s="49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</row>
    <row r="196" ht="15.75" customHeight="1">
      <c r="A196" s="50"/>
      <c r="B196" s="44"/>
      <c r="C196" s="44"/>
      <c r="D196" s="49"/>
      <c r="E196" s="49"/>
      <c r="F196" s="49"/>
      <c r="G196" s="49"/>
      <c r="H196" s="49"/>
      <c r="I196" s="49"/>
      <c r="J196" s="49"/>
      <c r="K196" s="49"/>
      <c r="L196" s="49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</row>
    <row r="197" ht="15.75" customHeight="1">
      <c r="A197" s="50"/>
      <c r="B197" s="44"/>
      <c r="C197" s="44"/>
      <c r="D197" s="49"/>
      <c r="E197" s="49"/>
      <c r="F197" s="49"/>
      <c r="G197" s="49"/>
      <c r="H197" s="49"/>
      <c r="I197" s="49"/>
      <c r="J197" s="49"/>
      <c r="K197" s="49"/>
      <c r="L197" s="49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</row>
    <row r="198" ht="15.75" customHeight="1">
      <c r="A198" s="50"/>
      <c r="B198" s="44"/>
      <c r="C198" s="44"/>
      <c r="D198" s="49"/>
      <c r="E198" s="49"/>
      <c r="F198" s="49"/>
      <c r="G198" s="49"/>
      <c r="H198" s="49"/>
      <c r="I198" s="49"/>
      <c r="J198" s="49"/>
      <c r="K198" s="49"/>
      <c r="L198" s="49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</row>
    <row r="199" ht="15.75" customHeight="1">
      <c r="A199" s="50"/>
      <c r="B199" s="44"/>
      <c r="C199" s="44"/>
      <c r="D199" s="49"/>
      <c r="E199" s="49"/>
      <c r="F199" s="49"/>
      <c r="G199" s="49"/>
      <c r="H199" s="49"/>
      <c r="I199" s="49"/>
      <c r="J199" s="49"/>
      <c r="K199" s="49"/>
      <c r="L199" s="49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</row>
    <row r="200" ht="15.75" customHeight="1">
      <c r="A200" s="50"/>
      <c r="B200" s="44"/>
      <c r="C200" s="44"/>
      <c r="D200" s="49"/>
      <c r="E200" s="49"/>
      <c r="F200" s="49"/>
      <c r="G200" s="49"/>
      <c r="H200" s="49"/>
      <c r="I200" s="49"/>
      <c r="J200" s="49"/>
      <c r="K200" s="49"/>
      <c r="L200" s="49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</row>
    <row r="201" ht="15.75" customHeight="1">
      <c r="A201" s="50"/>
      <c r="B201" s="44"/>
      <c r="C201" s="44"/>
      <c r="D201" s="49"/>
      <c r="E201" s="49"/>
      <c r="F201" s="49"/>
      <c r="G201" s="49"/>
      <c r="H201" s="49"/>
      <c r="I201" s="49"/>
      <c r="J201" s="49"/>
      <c r="K201" s="49"/>
      <c r="L201" s="49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ht="15.75" customHeight="1">
      <c r="A202" s="50"/>
      <c r="B202" s="44"/>
      <c r="C202" s="44"/>
      <c r="D202" s="49"/>
      <c r="E202" s="49"/>
      <c r="F202" s="49"/>
      <c r="G202" s="49"/>
      <c r="H202" s="49"/>
      <c r="I202" s="49"/>
      <c r="J202" s="49"/>
      <c r="K202" s="49"/>
      <c r="L202" s="49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 ht="15.75" customHeight="1">
      <c r="A203" s="50"/>
      <c r="B203" s="44"/>
      <c r="C203" s="44"/>
      <c r="D203" s="49"/>
      <c r="E203" s="49"/>
      <c r="F203" s="49"/>
      <c r="G203" s="49"/>
      <c r="H203" s="49"/>
      <c r="I203" s="49"/>
      <c r="J203" s="49"/>
      <c r="K203" s="49"/>
      <c r="L203" s="49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</row>
    <row r="204" ht="15.75" customHeight="1">
      <c r="A204" s="50"/>
      <c r="B204" s="44"/>
      <c r="C204" s="44"/>
      <c r="D204" s="49"/>
      <c r="E204" s="49"/>
      <c r="F204" s="49"/>
      <c r="G204" s="49"/>
      <c r="H204" s="49"/>
      <c r="I204" s="49"/>
      <c r="J204" s="49"/>
      <c r="K204" s="49"/>
      <c r="L204" s="49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</row>
    <row r="205" ht="15.75" customHeight="1">
      <c r="A205" s="50"/>
      <c r="B205" s="44"/>
      <c r="C205" s="44"/>
      <c r="D205" s="49"/>
      <c r="E205" s="49"/>
      <c r="F205" s="49"/>
      <c r="G205" s="49"/>
      <c r="H205" s="49"/>
      <c r="I205" s="49"/>
      <c r="J205" s="49"/>
      <c r="K205" s="49"/>
      <c r="L205" s="49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ht="15.75" customHeight="1">
      <c r="A206" s="50"/>
      <c r="B206" s="44"/>
      <c r="C206" s="44"/>
      <c r="D206" s="49"/>
      <c r="E206" s="49"/>
      <c r="F206" s="49"/>
      <c r="G206" s="49"/>
      <c r="H206" s="49"/>
      <c r="I206" s="49"/>
      <c r="J206" s="49"/>
      <c r="K206" s="49"/>
      <c r="L206" s="49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ht="15.75" customHeight="1">
      <c r="A207" s="50"/>
      <c r="B207" s="44"/>
      <c r="C207" s="44"/>
      <c r="D207" s="49"/>
      <c r="E207" s="49"/>
      <c r="F207" s="49"/>
      <c r="G207" s="49"/>
      <c r="H207" s="49"/>
      <c r="I207" s="49"/>
      <c r="J207" s="49"/>
      <c r="K207" s="49"/>
      <c r="L207" s="49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</row>
    <row r="208" ht="15.75" customHeight="1">
      <c r="A208" s="50"/>
      <c r="B208" s="44"/>
      <c r="C208" s="44"/>
      <c r="D208" s="49"/>
      <c r="E208" s="49"/>
      <c r="F208" s="49"/>
      <c r="G208" s="49"/>
      <c r="H208" s="49"/>
      <c r="I208" s="49"/>
      <c r="J208" s="49"/>
      <c r="K208" s="49"/>
      <c r="L208" s="49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</row>
    <row r="209" ht="15.75" customHeight="1">
      <c r="A209" s="50"/>
      <c r="B209" s="44"/>
      <c r="C209" s="44"/>
      <c r="D209" s="49"/>
      <c r="E209" s="49"/>
      <c r="F209" s="49"/>
      <c r="G209" s="49"/>
      <c r="H209" s="49"/>
      <c r="I209" s="49"/>
      <c r="J209" s="49"/>
      <c r="K209" s="49"/>
      <c r="L209" s="49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</row>
    <row r="210" ht="15.75" customHeight="1">
      <c r="A210" s="50"/>
      <c r="B210" s="44"/>
      <c r="C210" s="44"/>
      <c r="D210" s="49"/>
      <c r="E210" s="49"/>
      <c r="F210" s="49"/>
      <c r="G210" s="49"/>
      <c r="H210" s="49"/>
      <c r="I210" s="49"/>
      <c r="J210" s="49"/>
      <c r="K210" s="49"/>
      <c r="L210" s="49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</row>
    <row r="211" ht="15.75" customHeight="1">
      <c r="A211" s="50"/>
      <c r="B211" s="44"/>
      <c r="C211" s="44"/>
      <c r="D211" s="49"/>
      <c r="E211" s="49"/>
      <c r="F211" s="49"/>
      <c r="G211" s="49"/>
      <c r="H211" s="49"/>
      <c r="I211" s="49"/>
      <c r="J211" s="49"/>
      <c r="K211" s="49"/>
      <c r="L211" s="49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</row>
    <row r="212" ht="15.75" customHeight="1">
      <c r="A212" s="50"/>
      <c r="B212" s="44"/>
      <c r="C212" s="44"/>
      <c r="D212" s="49"/>
      <c r="E212" s="49"/>
      <c r="F212" s="49"/>
      <c r="G212" s="49"/>
      <c r="H212" s="49"/>
      <c r="I212" s="49"/>
      <c r="J212" s="49"/>
      <c r="K212" s="49"/>
      <c r="L212" s="49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</row>
    <row r="213" ht="15.75" customHeight="1">
      <c r="A213" s="50"/>
      <c r="B213" s="44"/>
      <c r="C213" s="44"/>
      <c r="D213" s="49"/>
      <c r="E213" s="49"/>
      <c r="F213" s="49"/>
      <c r="G213" s="49"/>
      <c r="H213" s="49"/>
      <c r="I213" s="49"/>
      <c r="J213" s="49"/>
      <c r="K213" s="49"/>
      <c r="L213" s="49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</row>
    <row r="214" ht="15.75" customHeight="1">
      <c r="A214" s="50"/>
      <c r="B214" s="44"/>
      <c r="C214" s="44"/>
      <c r="D214" s="49"/>
      <c r="E214" s="49"/>
      <c r="F214" s="49"/>
      <c r="G214" s="49"/>
      <c r="H214" s="49"/>
      <c r="I214" s="49"/>
      <c r="J214" s="49"/>
      <c r="K214" s="49"/>
      <c r="L214" s="49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</row>
    <row r="215" ht="15.75" customHeight="1">
      <c r="A215" s="50"/>
      <c r="B215" s="44"/>
      <c r="C215" s="44"/>
      <c r="D215" s="49"/>
      <c r="E215" s="49"/>
      <c r="F215" s="49"/>
      <c r="G215" s="49"/>
      <c r="H215" s="49"/>
      <c r="I215" s="49"/>
      <c r="J215" s="49"/>
      <c r="K215" s="49"/>
      <c r="L215" s="49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</row>
    <row r="216" ht="15.75" customHeight="1">
      <c r="A216" s="50"/>
      <c r="B216" s="44"/>
      <c r="C216" s="44"/>
      <c r="D216" s="49"/>
      <c r="E216" s="49"/>
      <c r="F216" s="49"/>
      <c r="G216" s="49"/>
      <c r="H216" s="49"/>
      <c r="I216" s="49"/>
      <c r="J216" s="49"/>
      <c r="K216" s="49"/>
      <c r="L216" s="49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</row>
    <row r="217" ht="15.75" customHeight="1">
      <c r="A217" s="50"/>
      <c r="B217" s="44"/>
      <c r="C217" s="44"/>
      <c r="D217" s="49"/>
      <c r="E217" s="49"/>
      <c r="F217" s="49"/>
      <c r="G217" s="49"/>
      <c r="H217" s="49"/>
      <c r="I217" s="49"/>
      <c r="J217" s="49"/>
      <c r="K217" s="49"/>
      <c r="L217" s="49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</row>
    <row r="218" ht="15.75" customHeight="1">
      <c r="A218" s="50"/>
      <c r="B218" s="44"/>
      <c r="C218" s="44"/>
      <c r="D218" s="49"/>
      <c r="E218" s="49"/>
      <c r="F218" s="49"/>
      <c r="G218" s="49"/>
      <c r="H218" s="49"/>
      <c r="I218" s="49"/>
      <c r="J218" s="49"/>
      <c r="K218" s="49"/>
      <c r="L218" s="49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</row>
    <row r="219" ht="15.75" customHeight="1">
      <c r="A219" s="50"/>
      <c r="B219" s="44"/>
      <c r="C219" s="44"/>
      <c r="D219" s="49"/>
      <c r="E219" s="49"/>
      <c r="F219" s="49"/>
      <c r="G219" s="49"/>
      <c r="H219" s="49"/>
      <c r="I219" s="49"/>
      <c r="J219" s="49"/>
      <c r="K219" s="49"/>
      <c r="L219" s="49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</row>
    <row r="220" ht="15.75" customHeight="1">
      <c r="A220" s="50"/>
      <c r="B220" s="44"/>
      <c r="C220" s="44"/>
      <c r="D220" s="49"/>
      <c r="E220" s="49"/>
      <c r="F220" s="49"/>
      <c r="G220" s="49"/>
      <c r="H220" s="49"/>
      <c r="I220" s="49"/>
      <c r="J220" s="49"/>
      <c r="K220" s="49"/>
      <c r="L220" s="49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</row>
    <row r="221" ht="15.75" customHeight="1">
      <c r="A221" s="50"/>
      <c r="B221" s="44"/>
      <c r="C221" s="44"/>
      <c r="D221" s="49"/>
      <c r="E221" s="49"/>
      <c r="F221" s="49"/>
      <c r="G221" s="49"/>
      <c r="H221" s="49"/>
      <c r="I221" s="49"/>
      <c r="J221" s="49"/>
      <c r="K221" s="49"/>
      <c r="L221" s="49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</row>
    <row r="222" ht="15.75" customHeight="1">
      <c r="A222" s="50"/>
      <c r="B222" s="44"/>
      <c r="C222" s="44"/>
      <c r="D222" s="49"/>
      <c r="E222" s="49"/>
      <c r="F222" s="49"/>
      <c r="G222" s="49"/>
      <c r="H222" s="49"/>
      <c r="I222" s="49"/>
      <c r="J222" s="49"/>
      <c r="K222" s="49"/>
      <c r="L222" s="49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</row>
    <row r="223" ht="15.75" customHeight="1">
      <c r="A223" s="50"/>
      <c r="B223" s="44"/>
      <c r="C223" s="44"/>
      <c r="D223" s="49"/>
      <c r="E223" s="49"/>
      <c r="F223" s="49"/>
      <c r="G223" s="49"/>
      <c r="H223" s="49"/>
      <c r="I223" s="49"/>
      <c r="J223" s="49"/>
      <c r="K223" s="49"/>
      <c r="L223" s="49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</row>
    <row r="224" ht="15.75" customHeight="1">
      <c r="A224" s="50"/>
      <c r="B224" s="44"/>
      <c r="C224" s="44"/>
      <c r="D224" s="49"/>
      <c r="E224" s="49"/>
      <c r="F224" s="49"/>
      <c r="G224" s="49"/>
      <c r="H224" s="49"/>
      <c r="I224" s="49"/>
      <c r="J224" s="49"/>
      <c r="K224" s="49"/>
      <c r="L224" s="49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</row>
    <row r="225" ht="15.75" customHeight="1">
      <c r="A225" s="50"/>
      <c r="B225" s="44"/>
      <c r="C225" s="44"/>
      <c r="D225" s="49"/>
      <c r="E225" s="49"/>
      <c r="F225" s="49"/>
      <c r="G225" s="49"/>
      <c r="H225" s="49"/>
      <c r="I225" s="49"/>
      <c r="J225" s="49"/>
      <c r="K225" s="49"/>
      <c r="L225" s="49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</row>
    <row r="226" ht="15.75" customHeight="1">
      <c r="A226" s="50"/>
      <c r="B226" s="44"/>
      <c r="C226" s="44"/>
      <c r="D226" s="49"/>
      <c r="E226" s="49"/>
      <c r="F226" s="49"/>
      <c r="G226" s="49"/>
      <c r="H226" s="49"/>
      <c r="I226" s="49"/>
      <c r="J226" s="49"/>
      <c r="K226" s="49"/>
      <c r="L226" s="49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</row>
    <row r="227" ht="15.75" customHeight="1">
      <c r="A227" s="50"/>
      <c r="B227" s="44"/>
      <c r="C227" s="44"/>
      <c r="D227" s="49"/>
      <c r="E227" s="49"/>
      <c r="F227" s="49"/>
      <c r="G227" s="49"/>
      <c r="H227" s="49"/>
      <c r="I227" s="49"/>
      <c r="J227" s="49"/>
      <c r="K227" s="49"/>
      <c r="L227" s="49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</row>
    <row r="228" ht="15.75" customHeight="1">
      <c r="A228" s="50"/>
      <c r="B228" s="44"/>
      <c r="C228" s="44"/>
      <c r="D228" s="49"/>
      <c r="E228" s="49"/>
      <c r="F228" s="49"/>
      <c r="G228" s="49"/>
      <c r="H228" s="49"/>
      <c r="I228" s="49"/>
      <c r="J228" s="49"/>
      <c r="K228" s="49"/>
      <c r="L228" s="49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</row>
    <row r="229" ht="15.75" customHeight="1">
      <c r="A229" s="50"/>
      <c r="B229" s="44"/>
      <c r="C229" s="44"/>
      <c r="D229" s="49"/>
      <c r="E229" s="49"/>
      <c r="F229" s="49"/>
      <c r="G229" s="49"/>
      <c r="H229" s="49"/>
      <c r="I229" s="49"/>
      <c r="J229" s="49"/>
      <c r="K229" s="49"/>
      <c r="L229" s="49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</row>
    <row r="230" ht="15.75" customHeight="1">
      <c r="A230" s="50"/>
      <c r="B230" s="44"/>
      <c r="C230" s="44"/>
      <c r="D230" s="49"/>
      <c r="E230" s="49"/>
      <c r="F230" s="49"/>
      <c r="G230" s="49"/>
      <c r="H230" s="49"/>
      <c r="I230" s="49"/>
      <c r="J230" s="49"/>
      <c r="K230" s="49"/>
      <c r="L230" s="49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</row>
    <row r="231" ht="15.75" customHeight="1">
      <c r="A231" s="50"/>
      <c r="B231" s="44"/>
      <c r="C231" s="44"/>
      <c r="D231" s="49"/>
      <c r="E231" s="49"/>
      <c r="F231" s="49"/>
      <c r="G231" s="49"/>
      <c r="H231" s="49"/>
      <c r="I231" s="49"/>
      <c r="J231" s="49"/>
      <c r="K231" s="49"/>
      <c r="L231" s="49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</row>
    <row r="232" ht="15.75" customHeight="1">
      <c r="A232" s="50"/>
      <c r="B232" s="44"/>
      <c r="C232" s="44"/>
      <c r="D232" s="49"/>
      <c r="E232" s="49"/>
      <c r="F232" s="49"/>
      <c r="G232" s="49"/>
      <c r="H232" s="49"/>
      <c r="I232" s="49"/>
      <c r="J232" s="49"/>
      <c r="K232" s="49"/>
      <c r="L232" s="49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</row>
    <row r="233" ht="15.75" customHeight="1">
      <c r="A233" s="50"/>
      <c r="B233" s="44"/>
      <c r="C233" s="44"/>
      <c r="D233" s="49"/>
      <c r="E233" s="49"/>
      <c r="F233" s="49"/>
      <c r="G233" s="49"/>
      <c r="H233" s="49"/>
      <c r="I233" s="49"/>
      <c r="J233" s="49"/>
      <c r="K233" s="49"/>
      <c r="L233" s="49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</row>
    <row r="234" ht="15.75" customHeight="1">
      <c r="A234" s="50"/>
      <c r="B234" s="44"/>
      <c r="C234" s="44"/>
      <c r="D234" s="49"/>
      <c r="E234" s="49"/>
      <c r="F234" s="49"/>
      <c r="G234" s="49"/>
      <c r="H234" s="49"/>
      <c r="I234" s="49"/>
      <c r="J234" s="49"/>
      <c r="K234" s="49"/>
      <c r="L234" s="49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</row>
    <row r="235" ht="15.75" customHeight="1">
      <c r="A235" s="50"/>
      <c r="B235" s="44"/>
      <c r="C235" s="44"/>
      <c r="D235" s="49"/>
      <c r="E235" s="49"/>
      <c r="F235" s="49"/>
      <c r="G235" s="49"/>
      <c r="H235" s="49"/>
      <c r="I235" s="49"/>
      <c r="J235" s="49"/>
      <c r="K235" s="49"/>
      <c r="L235" s="49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</row>
    <row r="236" ht="15.75" customHeight="1">
      <c r="A236" s="50"/>
      <c r="B236" s="44"/>
      <c r="C236" s="44"/>
      <c r="D236" s="49"/>
      <c r="E236" s="49"/>
      <c r="F236" s="49"/>
      <c r="G236" s="49"/>
      <c r="H236" s="49"/>
      <c r="I236" s="49"/>
      <c r="J236" s="49"/>
      <c r="K236" s="49"/>
      <c r="L236" s="49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</row>
    <row r="237" ht="15.75" customHeight="1">
      <c r="A237" s="50"/>
      <c r="B237" s="44"/>
      <c r="C237" s="44"/>
      <c r="D237" s="49"/>
      <c r="E237" s="49"/>
      <c r="F237" s="49"/>
      <c r="G237" s="49"/>
      <c r="H237" s="49"/>
      <c r="I237" s="49"/>
      <c r="J237" s="49"/>
      <c r="K237" s="49"/>
      <c r="L237" s="49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</row>
    <row r="238" ht="15.75" customHeight="1">
      <c r="A238" s="50"/>
      <c r="B238" s="44"/>
      <c r="C238" s="44"/>
      <c r="D238" s="49"/>
      <c r="E238" s="49"/>
      <c r="F238" s="49"/>
      <c r="G238" s="49"/>
      <c r="H238" s="49"/>
      <c r="I238" s="49"/>
      <c r="J238" s="49"/>
      <c r="K238" s="49"/>
      <c r="L238" s="49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</row>
    <row r="239" ht="15.75" customHeight="1">
      <c r="A239" s="50"/>
      <c r="B239" s="44"/>
      <c r="C239" s="44"/>
      <c r="D239" s="49"/>
      <c r="E239" s="49"/>
      <c r="F239" s="49"/>
      <c r="G239" s="49"/>
      <c r="H239" s="49"/>
      <c r="I239" s="49"/>
      <c r="J239" s="49"/>
      <c r="K239" s="49"/>
      <c r="L239" s="49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</row>
    <row r="240" ht="15.75" customHeight="1">
      <c r="A240" s="50"/>
      <c r="B240" s="44"/>
      <c r="C240" s="44"/>
      <c r="D240" s="49"/>
      <c r="E240" s="49"/>
      <c r="F240" s="49"/>
      <c r="G240" s="49"/>
      <c r="H240" s="49"/>
      <c r="I240" s="49"/>
      <c r="J240" s="49"/>
      <c r="K240" s="49"/>
      <c r="L240" s="49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</row>
    <row r="241" ht="15.75" customHeight="1">
      <c r="A241" s="50"/>
      <c r="B241" s="44"/>
      <c r="C241" s="44"/>
      <c r="D241" s="49"/>
      <c r="E241" s="49"/>
      <c r="F241" s="49"/>
      <c r="G241" s="49"/>
      <c r="H241" s="49"/>
      <c r="I241" s="49"/>
      <c r="J241" s="49"/>
      <c r="K241" s="49"/>
      <c r="L241" s="49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</row>
    <row r="242" ht="15.75" customHeight="1">
      <c r="A242" s="50"/>
      <c r="B242" s="44"/>
      <c r="C242" s="44"/>
      <c r="D242" s="49"/>
      <c r="E242" s="49"/>
      <c r="F242" s="49"/>
      <c r="G242" s="49"/>
      <c r="H242" s="49"/>
      <c r="I242" s="49"/>
      <c r="J242" s="49"/>
      <c r="K242" s="49"/>
      <c r="L242" s="49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</row>
    <row r="243" ht="15.75" customHeight="1">
      <c r="A243" s="50"/>
      <c r="B243" s="44"/>
      <c r="C243" s="44"/>
      <c r="D243" s="49"/>
      <c r="E243" s="49"/>
      <c r="F243" s="49"/>
      <c r="G243" s="49"/>
      <c r="H243" s="49"/>
      <c r="I243" s="49"/>
      <c r="J243" s="49"/>
      <c r="K243" s="49"/>
      <c r="L243" s="49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</row>
    <row r="244" ht="15.75" customHeight="1">
      <c r="A244" s="50"/>
      <c r="B244" s="44"/>
      <c r="C244" s="44"/>
      <c r="D244" s="49"/>
      <c r="E244" s="49"/>
      <c r="F244" s="49"/>
      <c r="G244" s="49"/>
      <c r="H244" s="49"/>
      <c r="I244" s="49"/>
      <c r="J244" s="49"/>
      <c r="K244" s="49"/>
      <c r="L244" s="49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</row>
    <row r="245" ht="15.75" customHeight="1">
      <c r="A245" s="50"/>
      <c r="B245" s="44"/>
      <c r="C245" s="44"/>
      <c r="D245" s="49"/>
      <c r="E245" s="49"/>
      <c r="F245" s="49"/>
      <c r="G245" s="49"/>
      <c r="H245" s="49"/>
      <c r="I245" s="49"/>
      <c r="J245" s="49"/>
      <c r="K245" s="49"/>
      <c r="L245" s="49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</row>
    <row r="246" ht="15.75" customHeight="1">
      <c r="A246" s="50"/>
      <c r="B246" s="44"/>
      <c r="C246" s="44"/>
      <c r="D246" s="49"/>
      <c r="E246" s="49"/>
      <c r="F246" s="49"/>
      <c r="G246" s="49"/>
      <c r="H246" s="49"/>
      <c r="I246" s="49"/>
      <c r="J246" s="49"/>
      <c r="K246" s="49"/>
      <c r="L246" s="49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</row>
    <row r="247" ht="15.75" customHeight="1">
      <c r="A247" s="50"/>
      <c r="B247" s="44"/>
      <c r="C247" s="44"/>
      <c r="D247" s="49"/>
      <c r="E247" s="49"/>
      <c r="F247" s="49"/>
      <c r="G247" s="49"/>
      <c r="H247" s="49"/>
      <c r="I247" s="49"/>
      <c r="J247" s="49"/>
      <c r="K247" s="49"/>
      <c r="L247" s="49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</row>
    <row r="248" ht="15.75" customHeight="1">
      <c r="A248" s="50"/>
      <c r="B248" s="44"/>
      <c r="C248" s="44"/>
      <c r="D248" s="49"/>
      <c r="E248" s="49"/>
      <c r="F248" s="49"/>
      <c r="G248" s="49"/>
      <c r="H248" s="49"/>
      <c r="I248" s="49"/>
      <c r="J248" s="49"/>
      <c r="K248" s="49"/>
      <c r="L248" s="49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</row>
    <row r="249" ht="15.75" customHeight="1">
      <c r="A249" s="50"/>
      <c r="B249" s="44"/>
      <c r="C249" s="44"/>
      <c r="D249" s="49"/>
      <c r="E249" s="49"/>
      <c r="F249" s="49"/>
      <c r="G249" s="49"/>
      <c r="H249" s="49"/>
      <c r="I249" s="49"/>
      <c r="J249" s="49"/>
      <c r="K249" s="49"/>
      <c r="L249" s="49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</row>
    <row r="250" ht="15.75" customHeight="1">
      <c r="A250" s="50"/>
      <c r="B250" s="44"/>
      <c r="C250" s="44"/>
      <c r="D250" s="49"/>
      <c r="E250" s="49"/>
      <c r="F250" s="49"/>
      <c r="G250" s="49"/>
      <c r="H250" s="49"/>
      <c r="I250" s="49"/>
      <c r="J250" s="49"/>
      <c r="K250" s="49"/>
      <c r="L250" s="49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</row>
    <row r="251" ht="15.75" customHeight="1">
      <c r="A251" s="50"/>
      <c r="B251" s="44"/>
      <c r="C251" s="44"/>
      <c r="D251" s="49"/>
      <c r="E251" s="49"/>
      <c r="F251" s="49"/>
      <c r="G251" s="49"/>
      <c r="H251" s="49"/>
      <c r="I251" s="49"/>
      <c r="J251" s="49"/>
      <c r="K251" s="49"/>
      <c r="L251" s="49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</row>
    <row r="252" ht="15.75" customHeight="1">
      <c r="A252" s="50"/>
      <c r="B252" s="44"/>
      <c r="C252" s="44"/>
      <c r="D252" s="49"/>
      <c r="E252" s="49"/>
      <c r="F252" s="49"/>
      <c r="G252" s="49"/>
      <c r="H252" s="49"/>
      <c r="I252" s="49"/>
      <c r="J252" s="49"/>
      <c r="K252" s="49"/>
      <c r="L252" s="49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</row>
    <row r="253" ht="15.75" customHeight="1">
      <c r="A253" s="50"/>
      <c r="B253" s="44"/>
      <c r="C253" s="44"/>
      <c r="D253" s="49"/>
      <c r="E253" s="49"/>
      <c r="F253" s="49"/>
      <c r="G253" s="49"/>
      <c r="H253" s="49"/>
      <c r="I253" s="49"/>
      <c r="J253" s="49"/>
      <c r="K253" s="49"/>
      <c r="L253" s="49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</row>
    <row r="254" ht="15.75" customHeight="1">
      <c r="A254" s="50"/>
      <c r="B254" s="44"/>
      <c r="C254" s="44"/>
      <c r="D254" s="49"/>
      <c r="E254" s="49"/>
      <c r="F254" s="49"/>
      <c r="G254" s="49"/>
      <c r="H254" s="49"/>
      <c r="I254" s="49"/>
      <c r="J254" s="49"/>
      <c r="K254" s="49"/>
      <c r="L254" s="49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</row>
    <row r="255" ht="15.75" customHeight="1">
      <c r="A255" s="50"/>
      <c r="B255" s="44"/>
      <c r="C255" s="44"/>
      <c r="D255" s="49"/>
      <c r="E255" s="49"/>
      <c r="F255" s="49"/>
      <c r="G255" s="49"/>
      <c r="H255" s="49"/>
      <c r="I255" s="49"/>
      <c r="J255" s="49"/>
      <c r="K255" s="49"/>
      <c r="L255" s="49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</row>
    <row r="256" ht="15.75" customHeight="1">
      <c r="A256" s="50"/>
      <c r="B256" s="44"/>
      <c r="C256" s="44"/>
      <c r="D256" s="49"/>
      <c r="E256" s="49"/>
      <c r="F256" s="49"/>
      <c r="G256" s="49"/>
      <c r="H256" s="49"/>
      <c r="I256" s="49"/>
      <c r="J256" s="49"/>
      <c r="K256" s="49"/>
      <c r="L256" s="49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</row>
    <row r="257" ht="15.75" customHeight="1">
      <c r="A257" s="50"/>
      <c r="B257" s="44"/>
      <c r="C257" s="44"/>
      <c r="D257" s="49"/>
      <c r="E257" s="49"/>
      <c r="F257" s="49"/>
      <c r="G257" s="49"/>
      <c r="H257" s="49"/>
      <c r="I257" s="49"/>
      <c r="J257" s="49"/>
      <c r="K257" s="49"/>
      <c r="L257" s="49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</row>
    <row r="258" ht="15.75" customHeight="1">
      <c r="A258" s="50"/>
      <c r="B258" s="44"/>
      <c r="C258" s="44"/>
      <c r="D258" s="49"/>
      <c r="E258" s="49"/>
      <c r="F258" s="49"/>
      <c r="G258" s="49"/>
      <c r="H258" s="49"/>
      <c r="I258" s="49"/>
      <c r="J258" s="49"/>
      <c r="K258" s="49"/>
      <c r="L258" s="49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</row>
    <row r="259" ht="15.75" customHeight="1">
      <c r="A259" s="50"/>
      <c r="B259" s="44"/>
      <c r="C259" s="44"/>
      <c r="D259" s="49"/>
      <c r="E259" s="49"/>
      <c r="F259" s="49"/>
      <c r="G259" s="49"/>
      <c r="H259" s="49"/>
      <c r="I259" s="49"/>
      <c r="J259" s="49"/>
      <c r="K259" s="49"/>
      <c r="L259" s="49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</row>
    <row r="260" ht="15.75" customHeight="1">
      <c r="A260" s="50"/>
      <c r="B260" s="44"/>
      <c r="C260" s="44"/>
      <c r="D260" s="49"/>
      <c r="E260" s="49"/>
      <c r="F260" s="49"/>
      <c r="G260" s="49"/>
      <c r="H260" s="49"/>
      <c r="I260" s="49"/>
      <c r="J260" s="49"/>
      <c r="K260" s="49"/>
      <c r="L260" s="49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</row>
    <row r="261" ht="15.75" customHeight="1">
      <c r="A261" s="50"/>
      <c r="B261" s="44"/>
      <c r="C261" s="44"/>
      <c r="D261" s="49"/>
      <c r="E261" s="49"/>
      <c r="F261" s="49"/>
      <c r="G261" s="49"/>
      <c r="H261" s="49"/>
      <c r="I261" s="49"/>
      <c r="J261" s="49"/>
      <c r="K261" s="49"/>
      <c r="L261" s="49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</row>
    <row r="262" ht="15.75" customHeight="1">
      <c r="A262" s="50"/>
      <c r="B262" s="44"/>
      <c r="C262" s="44"/>
      <c r="D262" s="49"/>
      <c r="E262" s="49"/>
      <c r="F262" s="49"/>
      <c r="G262" s="49"/>
      <c r="H262" s="49"/>
      <c r="I262" s="49"/>
      <c r="J262" s="49"/>
      <c r="K262" s="49"/>
      <c r="L262" s="49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</row>
    <row r="263" ht="15.75" customHeight="1">
      <c r="A263" s="50"/>
      <c r="B263" s="44"/>
      <c r="C263" s="44"/>
      <c r="D263" s="49"/>
      <c r="E263" s="49"/>
      <c r="F263" s="49"/>
      <c r="G263" s="49"/>
      <c r="H263" s="49"/>
      <c r="I263" s="49"/>
      <c r="J263" s="49"/>
      <c r="K263" s="49"/>
      <c r="L263" s="49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</row>
    <row r="264" ht="15.75" customHeight="1">
      <c r="A264" s="50"/>
      <c r="B264" s="44"/>
      <c r="C264" s="44"/>
      <c r="D264" s="49"/>
      <c r="E264" s="49"/>
      <c r="F264" s="49"/>
      <c r="G264" s="49"/>
      <c r="H264" s="49"/>
      <c r="I264" s="49"/>
      <c r="J264" s="49"/>
      <c r="K264" s="49"/>
      <c r="L264" s="49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</row>
    <row r="265" ht="15.75" customHeight="1">
      <c r="A265" s="50"/>
      <c r="B265" s="44"/>
      <c r="C265" s="44"/>
      <c r="D265" s="49"/>
      <c r="E265" s="49"/>
      <c r="F265" s="49"/>
      <c r="G265" s="49"/>
      <c r="H265" s="49"/>
      <c r="I265" s="49"/>
      <c r="J265" s="49"/>
      <c r="K265" s="49"/>
      <c r="L265" s="49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</row>
    <row r="266" ht="15.75" customHeight="1">
      <c r="A266" s="50"/>
      <c r="B266" s="44"/>
      <c r="C266" s="44"/>
      <c r="D266" s="49"/>
      <c r="E266" s="49"/>
      <c r="F266" s="49"/>
      <c r="G266" s="49"/>
      <c r="H266" s="49"/>
      <c r="I266" s="49"/>
      <c r="J266" s="49"/>
      <c r="K266" s="49"/>
      <c r="L266" s="49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</row>
    <row r="267" ht="15.75" customHeight="1">
      <c r="A267" s="50"/>
      <c r="B267" s="44"/>
      <c r="C267" s="44"/>
      <c r="D267" s="49"/>
      <c r="E267" s="49"/>
      <c r="F267" s="49"/>
      <c r="G267" s="49"/>
      <c r="H267" s="49"/>
      <c r="I267" s="49"/>
      <c r="J267" s="49"/>
      <c r="K267" s="49"/>
      <c r="L267" s="49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</row>
    <row r="268" ht="15.75" customHeight="1">
      <c r="A268" s="50"/>
      <c r="B268" s="44"/>
      <c r="C268" s="44"/>
      <c r="D268" s="49"/>
      <c r="E268" s="49"/>
      <c r="F268" s="49"/>
      <c r="G268" s="49"/>
      <c r="H268" s="49"/>
      <c r="I268" s="49"/>
      <c r="J268" s="49"/>
      <c r="K268" s="49"/>
      <c r="L268" s="49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</row>
    <row r="269" ht="15.75" customHeight="1">
      <c r="A269" s="50"/>
      <c r="B269" s="44"/>
      <c r="C269" s="44"/>
      <c r="D269" s="49"/>
      <c r="E269" s="49"/>
      <c r="F269" s="49"/>
      <c r="G269" s="49"/>
      <c r="H269" s="49"/>
      <c r="I269" s="49"/>
      <c r="J269" s="49"/>
      <c r="K269" s="49"/>
      <c r="L269" s="49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</row>
    <row r="270" ht="15.75" customHeight="1">
      <c r="A270" s="50"/>
      <c r="B270" s="44"/>
      <c r="C270" s="44"/>
      <c r="D270" s="49"/>
      <c r="E270" s="49"/>
      <c r="F270" s="49"/>
      <c r="G270" s="49"/>
      <c r="H270" s="49"/>
      <c r="I270" s="49"/>
      <c r="J270" s="49"/>
      <c r="K270" s="49"/>
      <c r="L270" s="49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</row>
    <row r="271" ht="15.75" customHeight="1">
      <c r="A271" s="50"/>
      <c r="B271" s="44"/>
      <c r="C271" s="44"/>
      <c r="D271" s="49"/>
      <c r="E271" s="49"/>
      <c r="F271" s="49"/>
      <c r="G271" s="49"/>
      <c r="H271" s="49"/>
      <c r="I271" s="49"/>
      <c r="J271" s="49"/>
      <c r="K271" s="49"/>
      <c r="L271" s="49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</row>
    <row r="272" ht="15.75" customHeight="1">
      <c r="A272" s="50"/>
      <c r="B272" s="44"/>
      <c r="C272" s="44"/>
      <c r="D272" s="49"/>
      <c r="E272" s="49"/>
      <c r="F272" s="49"/>
      <c r="G272" s="49"/>
      <c r="H272" s="49"/>
      <c r="I272" s="49"/>
      <c r="J272" s="49"/>
      <c r="K272" s="49"/>
      <c r="L272" s="49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</row>
    <row r="273" ht="15.75" customHeight="1">
      <c r="A273" s="50"/>
      <c r="B273" s="44"/>
      <c r="C273" s="44"/>
      <c r="D273" s="49"/>
      <c r="E273" s="49"/>
      <c r="F273" s="49"/>
      <c r="G273" s="49"/>
      <c r="H273" s="49"/>
      <c r="I273" s="49"/>
      <c r="J273" s="49"/>
      <c r="K273" s="49"/>
      <c r="L273" s="49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</row>
    <row r="274" ht="15.75" customHeight="1">
      <c r="A274" s="50"/>
      <c r="B274" s="44"/>
      <c r="C274" s="44"/>
      <c r="D274" s="49"/>
      <c r="E274" s="49"/>
      <c r="F274" s="49"/>
      <c r="G274" s="49"/>
      <c r="H274" s="49"/>
      <c r="I274" s="49"/>
      <c r="J274" s="49"/>
      <c r="K274" s="49"/>
      <c r="L274" s="49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</row>
    <row r="275" ht="15.75" customHeight="1">
      <c r="A275" s="50"/>
      <c r="B275" s="44"/>
      <c r="C275" s="44"/>
      <c r="D275" s="49"/>
      <c r="E275" s="49"/>
      <c r="F275" s="49"/>
      <c r="G275" s="49"/>
      <c r="H275" s="49"/>
      <c r="I275" s="49"/>
      <c r="J275" s="49"/>
      <c r="K275" s="49"/>
      <c r="L275" s="49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</row>
    <row r="276" ht="15.75" customHeight="1">
      <c r="A276" s="50"/>
      <c r="B276" s="44"/>
      <c r="C276" s="44"/>
      <c r="D276" s="49"/>
      <c r="E276" s="49"/>
      <c r="F276" s="49"/>
      <c r="G276" s="49"/>
      <c r="H276" s="49"/>
      <c r="I276" s="49"/>
      <c r="J276" s="49"/>
      <c r="K276" s="49"/>
      <c r="L276" s="49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</row>
    <row r="277" ht="15.75" customHeight="1">
      <c r="A277" s="50"/>
      <c r="B277" s="44"/>
      <c r="C277" s="44"/>
      <c r="D277" s="49"/>
      <c r="E277" s="49"/>
      <c r="F277" s="49"/>
      <c r="G277" s="49"/>
      <c r="H277" s="49"/>
      <c r="I277" s="49"/>
      <c r="J277" s="49"/>
      <c r="K277" s="49"/>
      <c r="L277" s="49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</row>
    <row r="278" ht="15.75" customHeight="1">
      <c r="A278" s="50"/>
      <c r="B278" s="44"/>
      <c r="C278" s="44"/>
      <c r="D278" s="49"/>
      <c r="E278" s="49"/>
      <c r="F278" s="49"/>
      <c r="G278" s="49"/>
      <c r="H278" s="49"/>
      <c r="I278" s="49"/>
      <c r="J278" s="49"/>
      <c r="K278" s="49"/>
      <c r="L278" s="49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</row>
    <row r="279" ht="15.75" customHeight="1">
      <c r="A279" s="50"/>
      <c r="B279" s="44"/>
      <c r="C279" s="44"/>
      <c r="D279" s="49"/>
      <c r="E279" s="49"/>
      <c r="F279" s="49"/>
      <c r="G279" s="49"/>
      <c r="H279" s="49"/>
      <c r="I279" s="49"/>
      <c r="J279" s="49"/>
      <c r="K279" s="49"/>
      <c r="L279" s="49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</row>
    <row r="280" ht="15.75" customHeight="1">
      <c r="A280" s="50"/>
      <c r="B280" s="44"/>
      <c r="C280" s="44"/>
      <c r="D280" s="49"/>
      <c r="E280" s="49"/>
      <c r="F280" s="49"/>
      <c r="G280" s="49"/>
      <c r="H280" s="49"/>
      <c r="I280" s="49"/>
      <c r="J280" s="49"/>
      <c r="K280" s="49"/>
      <c r="L280" s="49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</row>
    <row r="281" ht="15.75" customHeight="1">
      <c r="A281" s="50"/>
      <c r="B281" s="44"/>
      <c r="C281" s="44"/>
      <c r="D281" s="49"/>
      <c r="E281" s="49"/>
      <c r="F281" s="49"/>
      <c r="G281" s="49"/>
      <c r="H281" s="49"/>
      <c r="I281" s="49"/>
      <c r="J281" s="49"/>
      <c r="K281" s="49"/>
      <c r="L281" s="49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</row>
    <row r="282" ht="15.75" customHeight="1">
      <c r="A282" s="50"/>
      <c r="B282" s="44"/>
      <c r="C282" s="44"/>
      <c r="D282" s="49"/>
      <c r="E282" s="49"/>
      <c r="F282" s="49"/>
      <c r="G282" s="49"/>
      <c r="H282" s="49"/>
      <c r="I282" s="49"/>
      <c r="J282" s="49"/>
      <c r="K282" s="49"/>
      <c r="L282" s="49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</row>
    <row r="283" ht="15.75" customHeight="1">
      <c r="A283" s="50"/>
      <c r="B283" s="44"/>
      <c r="C283" s="44"/>
      <c r="D283" s="49"/>
      <c r="E283" s="49"/>
      <c r="F283" s="49"/>
      <c r="G283" s="49"/>
      <c r="H283" s="49"/>
      <c r="I283" s="49"/>
      <c r="J283" s="49"/>
      <c r="K283" s="49"/>
      <c r="L283" s="49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</row>
    <row r="284" ht="15.75" customHeight="1">
      <c r="A284" s="50"/>
      <c r="B284" s="44"/>
      <c r="C284" s="44"/>
      <c r="D284" s="49"/>
      <c r="E284" s="49"/>
      <c r="F284" s="49"/>
      <c r="G284" s="49"/>
      <c r="H284" s="49"/>
      <c r="I284" s="49"/>
      <c r="J284" s="49"/>
      <c r="K284" s="49"/>
      <c r="L284" s="49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</row>
    <row r="285" ht="15.75" customHeight="1">
      <c r="A285" s="50"/>
      <c r="B285" s="44"/>
      <c r="C285" s="44"/>
      <c r="D285" s="49"/>
      <c r="E285" s="49"/>
      <c r="F285" s="49"/>
      <c r="G285" s="49"/>
      <c r="H285" s="49"/>
      <c r="I285" s="49"/>
      <c r="J285" s="49"/>
      <c r="K285" s="49"/>
      <c r="L285" s="49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</row>
    <row r="286" ht="15.75" customHeight="1">
      <c r="A286" s="50"/>
      <c r="B286" s="44"/>
      <c r="C286" s="44"/>
      <c r="D286" s="49"/>
      <c r="E286" s="49"/>
      <c r="F286" s="49"/>
      <c r="G286" s="49"/>
      <c r="H286" s="49"/>
      <c r="I286" s="49"/>
      <c r="J286" s="49"/>
      <c r="K286" s="49"/>
      <c r="L286" s="49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</row>
    <row r="287" ht="15.75" customHeight="1">
      <c r="A287" s="50"/>
      <c r="B287" s="44"/>
      <c r="C287" s="44"/>
      <c r="D287" s="49"/>
      <c r="E287" s="49"/>
      <c r="F287" s="49"/>
      <c r="G287" s="49"/>
      <c r="H287" s="49"/>
      <c r="I287" s="49"/>
      <c r="J287" s="49"/>
      <c r="K287" s="49"/>
      <c r="L287" s="49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</row>
    <row r="288" ht="15.75" customHeight="1">
      <c r="A288" s="50"/>
      <c r="B288" s="44"/>
      <c r="C288" s="44"/>
      <c r="D288" s="49"/>
      <c r="E288" s="49"/>
      <c r="F288" s="49"/>
      <c r="G288" s="49"/>
      <c r="H288" s="49"/>
      <c r="I288" s="49"/>
      <c r="J288" s="49"/>
      <c r="K288" s="49"/>
      <c r="L288" s="49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</row>
    <row r="289" ht="15.75" customHeight="1">
      <c r="A289" s="50"/>
      <c r="B289" s="44"/>
      <c r="C289" s="44"/>
      <c r="D289" s="49"/>
      <c r="E289" s="49"/>
      <c r="F289" s="49"/>
      <c r="G289" s="49"/>
      <c r="H289" s="49"/>
      <c r="I289" s="49"/>
      <c r="J289" s="49"/>
      <c r="K289" s="49"/>
      <c r="L289" s="49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</row>
    <row r="290" ht="15.75" customHeight="1">
      <c r="A290" s="50"/>
      <c r="B290" s="44"/>
      <c r="C290" s="44"/>
      <c r="D290" s="49"/>
      <c r="E290" s="49"/>
      <c r="F290" s="49"/>
      <c r="G290" s="49"/>
      <c r="H290" s="49"/>
      <c r="I290" s="49"/>
      <c r="J290" s="49"/>
      <c r="K290" s="49"/>
      <c r="L290" s="49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</row>
    <row r="291" ht="15.75" customHeight="1">
      <c r="A291" s="50"/>
      <c r="B291" s="44"/>
      <c r="C291" s="44"/>
      <c r="D291" s="49"/>
      <c r="E291" s="49"/>
      <c r="F291" s="49"/>
      <c r="G291" s="49"/>
      <c r="H291" s="49"/>
      <c r="I291" s="49"/>
      <c r="J291" s="49"/>
      <c r="K291" s="49"/>
      <c r="L291" s="49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</row>
    <row r="292" ht="15.75" customHeight="1">
      <c r="A292" s="50"/>
      <c r="B292" s="44"/>
      <c r="C292" s="44"/>
      <c r="D292" s="49"/>
      <c r="E292" s="49"/>
      <c r="F292" s="49"/>
      <c r="G292" s="49"/>
      <c r="H292" s="49"/>
      <c r="I292" s="49"/>
      <c r="J292" s="49"/>
      <c r="K292" s="49"/>
      <c r="L292" s="49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</row>
    <row r="293" ht="15.75" customHeight="1">
      <c r="A293" s="50"/>
      <c r="B293" s="44"/>
      <c r="C293" s="44"/>
      <c r="D293" s="49"/>
      <c r="E293" s="49"/>
      <c r="F293" s="49"/>
      <c r="G293" s="49"/>
      <c r="H293" s="49"/>
      <c r="I293" s="49"/>
      <c r="J293" s="49"/>
      <c r="K293" s="49"/>
      <c r="L293" s="49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</row>
    <row r="294" ht="15.75" customHeight="1">
      <c r="A294" s="50"/>
      <c r="B294" s="44"/>
      <c r="C294" s="44"/>
      <c r="D294" s="49"/>
      <c r="E294" s="49"/>
      <c r="F294" s="49"/>
      <c r="G294" s="49"/>
      <c r="H294" s="49"/>
      <c r="I294" s="49"/>
      <c r="J294" s="49"/>
      <c r="K294" s="49"/>
      <c r="L294" s="49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</row>
    <row r="295" ht="15.75" customHeight="1">
      <c r="A295" s="50"/>
      <c r="B295" s="44"/>
      <c r="C295" s="44"/>
      <c r="D295" s="49"/>
      <c r="E295" s="49"/>
      <c r="F295" s="49"/>
      <c r="G295" s="49"/>
      <c r="H295" s="49"/>
      <c r="I295" s="49"/>
      <c r="J295" s="49"/>
      <c r="K295" s="49"/>
      <c r="L295" s="49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</row>
    <row r="296" ht="15.75" customHeight="1">
      <c r="A296" s="50"/>
      <c r="B296" s="44"/>
      <c r="C296" s="44"/>
      <c r="D296" s="49"/>
      <c r="E296" s="49"/>
      <c r="F296" s="49"/>
      <c r="G296" s="49"/>
      <c r="H296" s="49"/>
      <c r="I296" s="49"/>
      <c r="J296" s="49"/>
      <c r="K296" s="49"/>
      <c r="L296" s="49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</row>
    <row r="297" ht="15.75" customHeight="1">
      <c r="A297" s="50"/>
      <c r="B297" s="44"/>
      <c r="C297" s="44"/>
      <c r="D297" s="49"/>
      <c r="E297" s="49"/>
      <c r="F297" s="49"/>
      <c r="G297" s="49"/>
      <c r="H297" s="49"/>
      <c r="I297" s="49"/>
      <c r="J297" s="49"/>
      <c r="K297" s="49"/>
      <c r="L297" s="49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</row>
    <row r="298" ht="15.75" customHeight="1">
      <c r="A298" s="50"/>
      <c r="B298" s="44"/>
      <c r="C298" s="44"/>
      <c r="D298" s="49"/>
      <c r="E298" s="49"/>
      <c r="F298" s="49"/>
      <c r="G298" s="49"/>
      <c r="H298" s="49"/>
      <c r="I298" s="49"/>
      <c r="J298" s="49"/>
      <c r="K298" s="49"/>
      <c r="L298" s="49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</row>
    <row r="299" ht="15.75" customHeight="1">
      <c r="A299" s="50"/>
      <c r="B299" s="44"/>
      <c r="C299" s="44"/>
      <c r="D299" s="49"/>
      <c r="E299" s="49"/>
      <c r="F299" s="49"/>
      <c r="G299" s="49"/>
      <c r="H299" s="49"/>
      <c r="I299" s="49"/>
      <c r="J299" s="49"/>
      <c r="K299" s="49"/>
      <c r="L299" s="49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</row>
    <row r="300" ht="15.75" customHeight="1">
      <c r="A300" s="50"/>
      <c r="B300" s="44"/>
      <c r="C300" s="44"/>
      <c r="D300" s="49"/>
      <c r="E300" s="49"/>
      <c r="F300" s="49"/>
      <c r="G300" s="49"/>
      <c r="H300" s="49"/>
      <c r="I300" s="49"/>
      <c r="J300" s="49"/>
      <c r="K300" s="49"/>
      <c r="L300" s="49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</row>
    <row r="301" ht="15.75" customHeight="1">
      <c r="A301" s="50"/>
      <c r="B301" s="44"/>
      <c r="C301" s="44"/>
      <c r="D301" s="49"/>
      <c r="E301" s="49"/>
      <c r="F301" s="49"/>
      <c r="G301" s="49"/>
      <c r="H301" s="49"/>
      <c r="I301" s="49"/>
      <c r="J301" s="49"/>
      <c r="K301" s="49"/>
      <c r="L301" s="49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</row>
    <row r="302" ht="15.75" customHeight="1">
      <c r="A302" s="50"/>
      <c r="B302" s="44"/>
      <c r="C302" s="44"/>
      <c r="D302" s="49"/>
      <c r="E302" s="49"/>
      <c r="F302" s="49"/>
      <c r="G302" s="49"/>
      <c r="H302" s="49"/>
      <c r="I302" s="49"/>
      <c r="J302" s="49"/>
      <c r="K302" s="49"/>
      <c r="L302" s="49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</row>
    <row r="303" ht="15.75" customHeight="1">
      <c r="A303" s="50"/>
      <c r="B303" s="44"/>
      <c r="C303" s="44"/>
      <c r="D303" s="49"/>
      <c r="E303" s="49"/>
      <c r="F303" s="49"/>
      <c r="G303" s="49"/>
      <c r="H303" s="49"/>
      <c r="I303" s="49"/>
      <c r="J303" s="49"/>
      <c r="K303" s="49"/>
      <c r="L303" s="49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</row>
    <row r="304" ht="15.75" customHeight="1">
      <c r="A304" s="50"/>
      <c r="B304" s="44"/>
      <c r="C304" s="44"/>
      <c r="D304" s="49"/>
      <c r="E304" s="49"/>
      <c r="F304" s="49"/>
      <c r="G304" s="49"/>
      <c r="H304" s="49"/>
      <c r="I304" s="49"/>
      <c r="J304" s="49"/>
      <c r="K304" s="49"/>
      <c r="L304" s="49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</row>
    <row r="305" ht="15.75" customHeight="1">
      <c r="A305" s="50"/>
      <c r="B305" s="44"/>
      <c r="C305" s="44"/>
      <c r="D305" s="49"/>
      <c r="E305" s="49"/>
      <c r="F305" s="49"/>
      <c r="G305" s="49"/>
      <c r="H305" s="49"/>
      <c r="I305" s="49"/>
      <c r="J305" s="49"/>
      <c r="K305" s="49"/>
      <c r="L305" s="49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</row>
    <row r="306" ht="15.75" customHeight="1">
      <c r="A306" s="50"/>
      <c r="B306" s="44"/>
      <c r="C306" s="44"/>
      <c r="D306" s="49"/>
      <c r="E306" s="49"/>
      <c r="F306" s="49"/>
      <c r="G306" s="49"/>
      <c r="H306" s="49"/>
      <c r="I306" s="49"/>
      <c r="J306" s="49"/>
      <c r="K306" s="49"/>
      <c r="L306" s="49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0:L40"/>
    <mergeCell ref="B56:L56"/>
    <mergeCell ref="B75:L75"/>
    <mergeCell ref="B85:L85"/>
    <mergeCell ref="B95:L95"/>
    <mergeCell ref="B101:L101"/>
    <mergeCell ref="B1:L1"/>
    <mergeCell ref="B2:L2"/>
    <mergeCell ref="B4:L4"/>
    <mergeCell ref="B8:L8"/>
    <mergeCell ref="B12:L12"/>
    <mergeCell ref="B16:L16"/>
    <mergeCell ref="B25:L25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2025-01-26T01:17:01Z</dcterms:created>
</cp:coreProperties>
</file>