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发票!$E$32</definedName>
    <definedName name="_xlnm.Print_Area" localSheetId="0">发票!$A$1:$L$34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5" i="1" l="1"/>
  <c r="E16" i="1" l="1"/>
  <c r="E17" i="1"/>
  <c r="E18" i="1"/>
  <c r="E19" i="1"/>
  <c r="E20" i="1"/>
  <c r="E21" i="1"/>
  <c r="E22" i="1"/>
  <c r="E23" i="1"/>
  <c r="E24" i="1"/>
  <c r="E27" i="1" l="1"/>
  <c r="E25" i="1"/>
  <c r="E26" i="1" l="1"/>
  <c r="D32" i="1" l="1"/>
  <c r="B40" i="1" l="1"/>
  <c r="B43" i="1" l="1"/>
  <c r="B41" i="1"/>
  <c r="B39" i="1"/>
  <c r="B38" i="1"/>
  <c r="B37" i="1"/>
  <c r="B36" i="1"/>
  <c r="E28" i="1" l="1"/>
  <c r="E30" i="1" l="1"/>
  <c r="E41" i="1"/>
  <c r="E40" i="1"/>
  <c r="E39" i="1"/>
  <c r="E36" i="1"/>
  <c r="E32" i="1" l="1"/>
  <c r="D3" i="1" s="1"/>
</calcChain>
</file>

<file path=xl/sharedStrings.xml><?xml version="1.0" encoding="utf-8"?>
<sst xmlns="http://schemas.openxmlformats.org/spreadsheetml/2006/main" count="60" uniqueCount="57">
  <si>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</si>
  <si>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</si>
  <si>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</si>
  <si>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</si>
  <si>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</si>
  <si>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</si>
  <si>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</si>
  <si>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</si>
  <si>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</si>
  <si>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</si>
  <si>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</si>
  <si>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</si>
  <si>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</si>
  <si>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</si>
  <si>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</si>
  <si>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</si>
  <si>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</si>
  <si>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</si>
  <si>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</si>
  <si>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</si>
  <si>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</si>
  <si>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</si>
  <si>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</si>
  <si>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</si>
  <si>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</si>
  <si>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</si>
  <si>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</si>
  <si>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</si>
  <si>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</si>
  <si>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</si>
  <si>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</si>
  <si>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</si>
  <si>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</si>
  <si>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</si>
  <si>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</si>
  <si>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</si>
  <si>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</si>
  <si>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</si>
  <si>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</si>
  <si>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</si>
  <si>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</si>
  <si>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</si>
  <si>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</si>
  <si>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</si>
  <si>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</si>
  <si>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</si>
  <si>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</si>
  <si>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</si>
  <si>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</si>
  <si>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</si>
  <si>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0006</t>
    <phoneticPr fontId="1"/>
  </si>
  <si>
    <t>Liu</t>
    <phoneticPr fontId="1"/>
  </si>
  <si>
    <t>11.3 地热公园</t>
    <phoneticPr fontId="1"/>
  </si>
  <si>
    <t>11.8 Skyline缆车山顶自助晚餐</t>
    <phoneticPr fontId="1"/>
  </si>
  <si>
    <t xml:space="preserve">11.7 米福峡湾游轮+自助午餐（中文团 RealJourney） </t>
    <phoneticPr fontId="1"/>
  </si>
  <si>
    <t>11.9 百年蒸汽船,+高山农场烧烤自助午餐+牧场观光（含表演）</t>
    <phoneticPr fontId="1"/>
  </si>
  <si>
    <t>11.2 萤火虫洞 + 霍比特人 （含自助午餐）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</si>
</sst>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0" fontId="14" fillId="0" borderId="0" xfId="0" applyFont="1" applyFill="1" applyBorder="1" applyAlignment="1">
      <alignment horizontal="left" vertical="center" indent="1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7118" y="784362"/>
          <a:ext cx="1570384" cy="2308778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12467" y="988622"/>
          <a:ext cx="1338735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8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3"/>
  <sheetViews>
    <sheetView showGridLines="0" tabSelected="1" zoomScale="115" zoomScaleNormal="115" zoomScaleSheetLayoutView="100" workbookViewId="0">
      <selection activeCell="C15" sqref="C15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50</v>
      </c>
    </row>
    <row r="3" spans="2:6" ht="24" customHeight="1" thickTop="1" x14ac:dyDescent="0.2">
      <c r="B3" s="49">
        <v>42849</v>
      </c>
      <c r="C3" s="49"/>
      <c r="D3" s="47">
        <f>InvoiceTotal</f>
        <v>1220</v>
      </c>
      <c r="E3" s="47"/>
      <c r="F3" s="1" t="s">
        <v>0</v>
      </c>
    </row>
    <row r="4" spans="2:6" ht="24" customHeight="1" x14ac:dyDescent="0.2">
      <c r="B4" s="3" t="s">
        <v>38</v>
      </c>
      <c r="C4" s="4"/>
      <c r="D4" s="48"/>
      <c r="E4" s="48"/>
      <c r="F4" s="1" t="s">
        <v>0</v>
      </c>
    </row>
    <row r="6" spans="2:6" x14ac:dyDescent="0.35">
      <c r="B6" s="57" t="s">
        <v>29</v>
      </c>
      <c r="C6" s="57"/>
      <c r="D6" s="55" t="s">
        <v>51</v>
      </c>
      <c r="E6" s="55"/>
    </row>
    <row r="7" spans="2:6" x14ac:dyDescent="0.35">
      <c r="B7" s="58" t="s">
        <v>43</v>
      </c>
      <c r="C7" s="58"/>
      <c r="D7" s="56" t="s">
        <v>46</v>
      </c>
      <c r="E7" s="56"/>
    </row>
    <row r="8" spans="2:6" x14ac:dyDescent="0.35">
      <c r="B8" s="59" t="s">
        <v>44</v>
      </c>
      <c r="C8" s="59"/>
      <c r="D8" s="56">
        <v>0</v>
      </c>
      <c r="E8" s="56"/>
    </row>
    <row r="9" spans="2:6" x14ac:dyDescent="0.35">
      <c r="B9" s="59" t="s">
        <v>45</v>
      </c>
      <c r="C9" s="59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x14ac:dyDescent="0.2">
      <c r="B15" s="46">
        <v>1</v>
      </c>
      <c r="C15" s="46" t="s">
        <v>56</v>
      </c>
      <c r="D15" s="16">
        <v>300</v>
      </c>
      <c r="E15" s="16">
        <f>IFERROR(InvoiceDetails[[#This Row],[Unit]]*InvoiceDetails[[#This Row],[Qty]],"")</f>
        <v>300</v>
      </c>
    </row>
    <row r="16" spans="2:6" ht="18.75" customHeight="1" x14ac:dyDescent="0.2">
      <c r="B16" s="15">
        <v>1</v>
      </c>
      <c r="C16" s="15" t="s">
        <v>52</v>
      </c>
      <c r="D16" s="16">
        <v>55</v>
      </c>
      <c r="E16" s="16">
        <f>IFERROR(InvoiceDetails[[#This Row],[Unit]]*InvoiceDetails[[#This Row],[Qty]],"")</f>
        <v>55</v>
      </c>
    </row>
    <row r="17" spans="2:8" ht="18.75" customHeight="1" x14ac:dyDescent="0.2">
      <c r="B17" s="15">
        <v>1</v>
      </c>
      <c r="C17" s="15" t="s">
        <v>54</v>
      </c>
      <c r="D17" s="16">
        <v>340</v>
      </c>
      <c r="E17" s="16">
        <f>IFERROR(InvoiceDetails[[#This Row],[Unit]]*InvoiceDetails[[#This Row],[Qty]],"")</f>
        <v>340</v>
      </c>
    </row>
    <row r="18" spans="2:8" ht="18.75" customHeight="1" x14ac:dyDescent="0.2">
      <c r="B18" s="15">
        <v>1</v>
      </c>
      <c r="C18" s="15" t="s">
        <v>53</v>
      </c>
      <c r="D18" s="16">
        <v>305</v>
      </c>
      <c r="E18" s="16">
        <f>IFERROR(InvoiceDetails[[#This Row],[Unit]]*InvoiceDetails[[#This Row],[Qty]],"")</f>
        <v>305</v>
      </c>
    </row>
    <row r="19" spans="2:8" ht="18.75" customHeight="1" x14ac:dyDescent="0.2">
      <c r="B19" s="15">
        <v>1</v>
      </c>
      <c r="C19" s="15" t="s">
        <v>55</v>
      </c>
      <c r="D19" s="16">
        <v>220</v>
      </c>
      <c r="E19" s="16">
        <f>IFERROR(InvoiceDetails[[#This Row],[Unit]]*InvoiceDetails[[#This Row],[Qty]],"")</f>
        <v>220</v>
      </c>
    </row>
    <row r="20" spans="2:8" ht="18.75" customHeight="1" x14ac:dyDescent="0.2">
      <c r="B20" s="15"/>
      <c r="C20" s="15"/>
      <c r="D20" s="16"/>
      <c r="E20" s="16">
        <f>IFERROR(InvoiceDetails[[#This Row],[Unit]]*InvoiceDetails[[#This Row],[Qty]],"")</f>
        <v>0</v>
      </c>
    </row>
    <row r="21" spans="2:8" ht="18.75" customHeight="1" x14ac:dyDescent="0.2">
      <c r="B21" s="15"/>
      <c r="C21" s="15"/>
      <c r="D21" s="16"/>
      <c r="E21" s="16">
        <f>IFERROR(InvoiceDetails[[#This Row],[Unit]]*InvoiceDetails[[#This Row],[Qty]],"")</f>
        <v>0</v>
      </c>
    </row>
    <row r="22" spans="2:8" ht="18.75" customHeight="1" x14ac:dyDescent="0.2">
      <c r="B22" s="15"/>
      <c r="C22" s="42"/>
      <c r="D22" s="16"/>
      <c r="E22" s="16">
        <f>IFERROR(InvoiceDetails[[#This Row],[Unit]]*InvoiceDetails[[#This Row],[Qty]],"")</f>
        <v>0</v>
      </c>
    </row>
    <row r="23" spans="2:8" ht="18.75" customHeight="1" x14ac:dyDescent="0.2">
      <c r="B23" s="15"/>
      <c r="C23" s="15"/>
      <c r="D23" s="16"/>
      <c r="E23" s="16">
        <f>IFERROR(InvoiceDetails[[#This Row],[Unit]]*InvoiceDetails[[#This Row],[Qty]],"")</f>
        <v>0</v>
      </c>
    </row>
    <row r="24" spans="2:8" ht="18.75" customHeight="1" x14ac:dyDescent="0.2">
      <c r="B24" s="15"/>
      <c r="C24" s="15"/>
      <c r="D24" s="16"/>
      <c r="E24" s="16">
        <f>IFERROR(InvoiceDetails[[#This Row],[Unit]]*InvoiceDetails[[#This Row],[Qty]],"")</f>
        <v>0</v>
      </c>
    </row>
    <row r="25" spans="2:8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</row>
    <row r="26" spans="2:8" ht="18.75" customHeight="1" x14ac:dyDescent="0.2">
      <c r="B26" s="15"/>
      <c r="C26" s="15"/>
      <c r="D26" s="16"/>
      <c r="E26" s="16">
        <f>IFERROR(InvoiceDetails[[#This Row],[Unit]]*InvoiceDetails[[#This Row],[Qty]],"")</f>
        <v>0</v>
      </c>
    </row>
    <row r="27" spans="2:8" ht="18.75" customHeight="1" x14ac:dyDescent="0.2">
      <c r="B27" s="15"/>
      <c r="C27" s="15"/>
      <c r="D27" s="16"/>
      <c r="E27" s="16">
        <f>IFERROR(InvoiceDetails[[#This Row],[Unit]]*InvoiceDetails[[#This Row],[Qty]],"")</f>
        <v>0</v>
      </c>
    </row>
    <row r="28" spans="2:8" s="17" customFormat="1" ht="18.75" customHeight="1" x14ac:dyDescent="0.2">
      <c r="B28" s="15"/>
      <c r="C28" s="15"/>
      <c r="D28" s="16"/>
      <c r="E28" s="16">
        <f>IFERROR(InvoiceDetails[[#This Row],[Unit]]*InvoiceDetails[[#This Row],[Qty]],"")</f>
        <v>0</v>
      </c>
      <c r="F28" s="1"/>
      <c r="G28" s="1"/>
      <c r="H28" s="1"/>
    </row>
    <row r="29" spans="2:8" ht="18.75" customHeight="1" x14ac:dyDescent="0.35">
      <c r="B29" s="18"/>
      <c r="C29" s="19"/>
      <c r="D29" s="20" t="s">
        <v>47</v>
      </c>
      <c r="E29" s="21"/>
    </row>
    <row r="30" spans="2:8" ht="18" customHeight="1" x14ac:dyDescent="0.35">
      <c r="B30" s="22"/>
      <c r="C30" s="23"/>
      <c r="D30" s="24" t="s">
        <v>48</v>
      </c>
      <c r="E30" s="25">
        <f>SUM(InvoiceDetails[Price])-E29</f>
        <v>1220</v>
      </c>
    </row>
    <row r="31" spans="2:8" ht="18" customHeight="1" x14ac:dyDescent="0.35">
      <c r="B31" s="26"/>
      <c r="C31" s="27"/>
      <c r="D31" s="24" t="s">
        <v>49</v>
      </c>
      <c r="E31" s="28"/>
    </row>
    <row r="32" spans="2:8" ht="18" customHeight="1" x14ac:dyDescent="0.2">
      <c r="B32" s="29"/>
      <c r="C32" s="29"/>
      <c r="D32" s="51" t="str">
        <f>REPT(CompanySetup_YourCurrencyAbbreviation,LEN(CompanySetup_YourCurrencyAbbreviation)&gt;0) &amp; " Total"</f>
        <v>RMB Total</v>
      </c>
      <c r="E32" s="53">
        <f>E30+E31</f>
        <v>1220</v>
      </c>
    </row>
    <row r="33" spans="2:8" ht="18" customHeight="1" thickBot="1" x14ac:dyDescent="0.25">
      <c r="B33" s="9"/>
      <c r="C33" s="9"/>
      <c r="D33" s="52"/>
      <c r="E33" s="54"/>
    </row>
    <row r="34" spans="2:8" ht="16.2" thickTop="1" x14ac:dyDescent="0.2"/>
    <row r="35" spans="2:8" x14ac:dyDescent="0.35">
      <c r="B35" s="30" t="s">
        <v>26</v>
      </c>
      <c r="C35" s="31"/>
      <c r="D35" s="31"/>
      <c r="E35" s="32" t="s">
        <v>27</v>
      </c>
    </row>
    <row r="36" spans="2:8" x14ac:dyDescent="0.35">
      <c r="B36" s="7" t="str">
        <f>"受益人名称：" &amp; CompanySetup_BankBeneficiaryName</f>
        <v>受益人名称：嘉元实业</v>
      </c>
      <c r="C36" s="7"/>
      <c r="D36" s="7"/>
      <c r="E36" s="33" t="str">
        <f>IFERROR(CompanySetup_YourName,"")</f>
        <v>Heart Travel</v>
      </c>
    </row>
    <row r="37" spans="2:8" x14ac:dyDescent="0.35">
      <c r="B37" s="7" t="str">
        <f>"银行名称： " &amp; CompanySetup_BankName</f>
        <v>银行名称： 世邦银行</v>
      </c>
      <c r="C37" s="7"/>
      <c r="D37" s="7"/>
      <c r="E37" s="43" t="s">
        <v>37</v>
      </c>
    </row>
    <row r="38" spans="2:8" x14ac:dyDescent="0.35">
      <c r="B38" s="7" t="str">
        <f>"银行地址：" &amp; CompanySetup_BankAddress</f>
        <v>银行地址：广东省深圳市第一大街，邮政编码 09876</v>
      </c>
      <c r="C38" s="7"/>
      <c r="D38" s="7"/>
      <c r="E38" s="43" t="s">
        <v>37</v>
      </c>
    </row>
    <row r="39" spans="2:8" x14ac:dyDescent="0.35">
      <c r="B39" s="7" t="str">
        <f>"帐号：" &amp; CompanySetup_BankAccount</f>
        <v>帐号：1234567</v>
      </c>
      <c r="C39" s="7"/>
      <c r="D39" s="7"/>
      <c r="E39" s="33" t="str">
        <f>IFERROR(CompanySetup_YourURL,"")</f>
        <v>www.heart-travel.co.nz</v>
      </c>
    </row>
    <row r="40" spans="2:8" ht="15" customHeight="1" x14ac:dyDescent="0.35">
      <c r="B40" s="7" t="str">
        <f>"路由号码 (银行国际代码)：" &amp; CompanySetup_BankRouting</f>
        <v>路由号码 (银行国际代码)：9876543210</v>
      </c>
      <c r="C40" s="7"/>
      <c r="D40" s="7"/>
      <c r="E40" s="33" t="str">
        <f>IFERROR(CompanySetup_YourEmail,"")</f>
        <v>accounts@heart-travel.co.nz</v>
      </c>
    </row>
    <row r="41" spans="2:8" x14ac:dyDescent="0.35">
      <c r="B41" s="7" t="str">
        <f>"付款参考：" &amp; InvoiceNumberDisplay</f>
        <v>付款参考：0006</v>
      </c>
      <c r="C41" s="7"/>
      <c r="D41" s="7"/>
      <c r="E41" s="33" t="str">
        <f>IFERROR(IF(LEN(Client_PO),"Contract/PO: " &amp; Client_PO,""),"")</f>
        <v/>
      </c>
    </row>
    <row r="42" spans="2:8" x14ac:dyDescent="0.2">
      <c r="B42" s="34"/>
      <c r="C42" s="34"/>
      <c r="D42" s="34"/>
      <c r="E42" s="34"/>
      <c r="H42" s="35"/>
    </row>
    <row r="43" spans="2:8" ht="27" customHeight="1" x14ac:dyDescent="0.2">
      <c r="B43" s="50" t="str">
        <f>UPPER("付款应通过银行转帐或支票支付给 " &amp; CompanySetup_CheckPayee &amp; ".")</f>
        <v>付款应通过银行转帐或支票支付给 嘉元实业.</v>
      </c>
      <c r="C43" s="50"/>
      <c r="D43" s="50"/>
      <c r="E43" s="50"/>
      <c r="H43" s="35"/>
    </row>
  </sheetData>
  <sheetProtection selectLockedCells="1" selectUnlockedCells="1"/>
  <mergeCells count="12">
    <mergeCell ref="D3:E4"/>
    <mergeCell ref="B3:C3"/>
    <mergeCell ref="B43:E43"/>
    <mergeCell ref="D32:D33"/>
    <mergeCell ref="E32:E33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60"/>
      <c r="C21" s="60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2017-04-24T05:02:31Z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