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发票!$E$29</definedName>
    <definedName name="_xlnm.Print_Area" localSheetId="0">发票!$A$1:$L$31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7" i="1" l="1"/>
  <c r="D29" i="1" l="1"/>
  <c r="B37" i="1" l="1"/>
  <c r="B40" i="1" l="1"/>
  <c r="B38" i="1"/>
  <c r="B36" i="1"/>
  <c r="B35" i="1"/>
  <c r="B34" i="1"/>
  <c r="B33" i="1"/>
  <c r="E15" i="1" l="1"/>
  <c r="E16" i="1"/>
  <c r="E18" i="1"/>
  <c r="E19" i="1"/>
  <c r="E20" i="1"/>
  <c r="E21" i="1"/>
  <c r="E22" i="1"/>
  <c r="E24" i="1"/>
  <c r="E25" i="1"/>
  <c r="E27" i="1" l="1"/>
  <c r="E38" i="1"/>
  <c r="E37" i="1"/>
  <c r="E36" i="1"/>
  <c r="E33" i="1"/>
  <c r="E29" i="1" l="1"/>
  <c r="D3" i="1" s="1"/>
</calcChain>
</file>

<file path=xl/sharedStrings.xml><?xml version="1.0" encoding="utf-8"?>
<sst xmlns="http://schemas.openxmlformats.org/spreadsheetml/2006/main" count="63" uniqueCount="60">
  <si>
    <t>0005</t>
  </si>
  <si>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</si>
  <si>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</si>
  <si>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</si>
  <si>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</si>
  <si>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</si>
  <si>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</si>
  <si>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</si>
  <si>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</si>
  <si>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</si>
  <si>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</si>
  <si>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</si>
  <si>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</si>
  <si>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</si>
  <si>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</si>
  <si>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</si>
  <si>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</si>
  <si>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</si>
  <si>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</si>
  <si>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</si>
  <si>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</si>
  <si>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</si>
  <si>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</si>
  <si>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</si>
  <si>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</si>
  <si>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</si>
  <si>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</si>
  <si>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</si>
  <si>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</si>
  <si>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</si>
  <si>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</si>
  <si>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</si>
  <si>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</si>
  <si>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</si>
  <si>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</si>
  <si>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</si>
  <si>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</si>
  <si>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</si>
  <si>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</si>
  <si>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</si>
  <si>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</si>
  <si>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</si>
  <si>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</si>
  <si>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</si>
  <si>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</si>
  <si>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</si>
  <si>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</si>
  <si>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Discount</t>
    <phoneticPr fontId="1"/>
  </si>
  <si>
    <t>Sub-total</t>
    <phoneticPr fontId="1"/>
  </si>
  <si>
    <t>Tax</t>
    <phoneticPr fontId="1"/>
  </si>
  <si>
    <t>注：该报价不含信用卡手续费</t>
    <phoneticPr fontId="1"/>
  </si>
  <si>
    <t>Alice</t>
    <phoneticPr fontId="1"/>
  </si>
  <si>
    <t>Hotel Price</t>
    <phoneticPr fontId="1"/>
  </si>
  <si>
    <t>4.17 - 4.18 Tekapo Blue - 特卡波特色别墅</t>
    <phoneticPr fontId="1"/>
  </si>
  <si>
    <t>4.19 - 4.21 Esplanade Queenstown 皇后镇湖景公寓</t>
    <phoneticPr fontId="1"/>
  </si>
  <si>
    <t>4.16 Best Western Plus Fino Hotel 双卧室公寓</t>
    <phoneticPr fontId="1"/>
  </si>
  <si>
    <t>16日基督城接机</t>
    <phoneticPr fontId="1"/>
  </si>
  <si>
    <t>17-21日南岛8座车 + 司导服务</t>
    <phoneticPr fontId="1"/>
  </si>
  <si>
    <r>
      <t xml:space="preserve">22日 空车返程  </t>
    </r>
    <r>
      <rPr>
        <b/>
        <sz val="8"/>
        <color rgb="FFFF0000"/>
        <rFont val="Microsoft YaHei UI"/>
        <family val="2"/>
        <charset val="134"/>
      </rPr>
      <t xml:space="preserve">- 免 </t>
    </r>
    <phoneticPr fontId="1"/>
  </si>
  <si>
    <r>
      <t xml:space="preserve">22日 皇后镇送机 </t>
    </r>
    <r>
      <rPr>
        <b/>
        <sz val="8"/>
        <color rgb="FFFF0000"/>
        <rFont val="Microsoft YaHei UI"/>
        <family val="2"/>
        <charset val="134"/>
      </rPr>
      <t>-</t>
    </r>
    <r>
      <rPr>
        <sz val="8"/>
        <color theme="1"/>
        <rFont val="Microsoft YaHei UI"/>
        <family val="2"/>
        <charset val="134"/>
      </rPr>
      <t xml:space="preserve"> </t>
    </r>
    <r>
      <rPr>
        <b/>
        <sz val="8"/>
        <color rgb="FFFF0000"/>
        <rFont val="Microsoft YaHei UI"/>
        <family val="2"/>
        <charset val="134"/>
      </rPr>
      <t>免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</si>
</sst>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0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179" fontId="13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6" fillId="0" borderId="0" xfId="0" applyFont="1">
      <alignment vertical="center"/>
    </xf>
    <xf numFmtId="0" fontId="17" fillId="0" borderId="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8" fillId="0" borderId="0" xfId="1" applyFill="1" applyBorder="1" applyAlignment="1" applyProtection="1">
      <alignment horizontal="left" vertical="center"/>
      <protection locked="0"/>
    </xf>
    <xf numFmtId="0" fontId="13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19" fillId="0" borderId="0" xfId="0" applyNumberFormat="1" applyFont="1" applyFill="1" applyAlignment="1">
      <alignment horizontal="right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 indent="1"/>
    </xf>
    <xf numFmtId="0" fontId="14" fillId="0" borderId="3" xfId="0" applyFont="1" applyFill="1" applyBorder="1" applyAlignment="1">
      <alignment horizontal="right" vertical="center" indent="1"/>
    </xf>
    <xf numFmtId="176" fontId="14" fillId="0" borderId="1" xfId="0" applyNumberFormat="1" applyFont="1" applyFill="1" applyBorder="1" applyAlignment="1">
      <alignment horizontal="right" vertical="center" indent="1"/>
    </xf>
    <xf numFmtId="176" fontId="14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  <xf numFmtId="0" fontId="9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right" indent="1"/>
    </xf>
    <xf numFmtId="177" fontId="11" fillId="0" borderId="0" xfId="0" applyNumberFormat="1" applyFont="1" applyFill="1" applyBorder="1">
      <alignment vertical="center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7118" y="923510"/>
          <a:ext cx="1570384" cy="2109995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12467" y="1054883"/>
          <a:ext cx="1338735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30480</xdr:rowOff>
    </xdr:from>
    <xdr:to>
      <xdr:col>4</xdr:col>
      <xdr:colOff>1158239</xdr:colOff>
      <xdr:row>2</xdr:row>
      <xdr:rowOff>114299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8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5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0"/>
  <sheetViews>
    <sheetView showGridLines="0" tabSelected="1" topLeftCell="A7" zoomScale="115" zoomScaleNormal="115" zoomScaleSheetLayoutView="100" workbookViewId="0">
      <selection activeCell="D29" sqref="D29:D30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29.4" customHeight="1" x14ac:dyDescent="0.2"/>
    <row r="2" spans="2:6" ht="43.5" customHeight="1" thickBot="1" x14ac:dyDescent="0.25">
      <c r="B2" s="2" t="s">
        <v>29</v>
      </c>
      <c r="C2" s="3" t="s">
        <v>0</v>
      </c>
    </row>
    <row r="3" spans="2:6" ht="24" customHeight="1" thickTop="1" x14ac:dyDescent="0.2">
      <c r="B3" s="47">
        <v>42833</v>
      </c>
      <c r="C3" s="47"/>
      <c r="D3" s="45">
        <f>InvoiceTotal</f>
        <v>31224</v>
      </c>
      <c r="E3" s="45"/>
      <c r="F3" s="1" t="s">
        <v>1</v>
      </c>
    </row>
    <row r="4" spans="2:6" ht="24" customHeight="1" x14ac:dyDescent="0.2">
      <c r="B4" s="4" t="s">
        <v>39</v>
      </c>
      <c r="C4" s="5"/>
      <c r="D4" s="46"/>
      <c r="E4" s="46"/>
      <c r="F4" s="1" t="s">
        <v>1</v>
      </c>
    </row>
    <row r="6" spans="2:6" x14ac:dyDescent="0.35">
      <c r="B6" s="55" t="s">
        <v>30</v>
      </c>
      <c r="C6" s="55"/>
      <c r="D6" s="53" t="s">
        <v>51</v>
      </c>
      <c r="E6" s="53"/>
    </row>
    <row r="7" spans="2:6" x14ac:dyDescent="0.35">
      <c r="B7" s="56" t="s">
        <v>44</v>
      </c>
      <c r="C7" s="56"/>
      <c r="D7" s="54" t="s">
        <v>52</v>
      </c>
      <c r="E7" s="54"/>
    </row>
    <row r="8" spans="2:6" x14ac:dyDescent="0.35">
      <c r="B8" s="57" t="s">
        <v>45</v>
      </c>
      <c r="C8" s="57"/>
      <c r="D8" s="54">
        <v>0</v>
      </c>
      <c r="E8" s="54"/>
    </row>
    <row r="9" spans="2:6" x14ac:dyDescent="0.35">
      <c r="B9" s="57" t="s">
        <v>46</v>
      </c>
      <c r="C9" s="57"/>
      <c r="E9" s="44" t="s">
        <v>50</v>
      </c>
    </row>
    <row r="10" spans="2:6" ht="12.75" customHeight="1" x14ac:dyDescent="0.35">
      <c r="B10" s="7"/>
      <c r="C10" s="8"/>
      <c r="E10" s="6"/>
    </row>
    <row r="11" spans="2:6" ht="6.75" customHeight="1" x14ac:dyDescent="0.35">
      <c r="B11" s="7"/>
      <c r="C11" s="8"/>
      <c r="E11" s="6"/>
    </row>
    <row r="12" spans="2:6" ht="6" customHeight="1" thickBot="1" x14ac:dyDescent="0.55000000000000004">
      <c r="B12" s="9"/>
      <c r="C12" s="10"/>
      <c r="D12" s="11"/>
      <c r="E12" s="12"/>
    </row>
    <row r="13" spans="2:6" ht="6" customHeight="1" thickTop="1" x14ac:dyDescent="0.5">
      <c r="B13" s="59"/>
      <c r="C13" s="60"/>
      <c r="D13" s="61"/>
      <c r="E13" s="62"/>
    </row>
    <row r="14" spans="2:6" x14ac:dyDescent="0.2">
      <c r="B14" s="13" t="s">
        <v>41</v>
      </c>
      <c r="C14" s="13" t="s">
        <v>40</v>
      </c>
      <c r="D14" s="14" t="s">
        <v>42</v>
      </c>
      <c r="E14" s="14" t="s">
        <v>43</v>
      </c>
    </row>
    <row r="15" spans="2:6" ht="18.75" customHeight="1" x14ac:dyDescent="0.2">
      <c r="B15" s="15">
        <v>1</v>
      </c>
      <c r="C15" s="15" t="s">
        <v>53</v>
      </c>
      <c r="D15" s="16">
        <v>3724</v>
      </c>
      <c r="E15" s="16">
        <f>IFERROR(InvoiceDetails[[#This Row],[Unit]]*InvoiceDetails[[#This Row],[Qty]],"")</f>
        <v>3724</v>
      </c>
    </row>
    <row r="16" spans="2:6" ht="18.75" customHeight="1" x14ac:dyDescent="0.2">
      <c r="B16" s="15">
        <v>1</v>
      </c>
      <c r="C16" s="15" t="s">
        <v>54</v>
      </c>
      <c r="D16" s="16">
        <v>9400</v>
      </c>
      <c r="E16" s="16">
        <f>IFERROR(InvoiceDetails[[#This Row],[Unit]]*InvoiceDetails[[#This Row],[Qty]],"")</f>
        <v>9400</v>
      </c>
    </row>
    <row r="17" spans="2:8" ht="18.75" customHeight="1" x14ac:dyDescent="0.2">
      <c r="B17" s="15">
        <v>1</v>
      </c>
      <c r="C17" s="15" t="s">
        <v>55</v>
      </c>
      <c r="D17" s="16">
        <v>1100</v>
      </c>
      <c r="E17" s="16">
        <f>IFERROR(InvoiceDetails[[#This Row],[Unit]]*InvoiceDetails[[#This Row],[Qty]],"")</f>
        <v>1100</v>
      </c>
    </row>
    <row r="18" spans="2:8" ht="18.75" customHeight="1" x14ac:dyDescent="0.2">
      <c r="B18" s="15">
        <v>1</v>
      </c>
      <c r="C18" s="15" t="s">
        <v>56</v>
      </c>
      <c r="D18" s="16">
        <v>250</v>
      </c>
      <c r="E18" s="16">
        <f>IFERROR(InvoiceDetails[[#This Row],[Unit]]*InvoiceDetails[[#This Row],[Qty]],"")</f>
        <v>250</v>
      </c>
    </row>
    <row r="19" spans="2:8" ht="18.75" customHeight="1" x14ac:dyDescent="0.2">
      <c r="B19" s="15">
        <v>5</v>
      </c>
      <c r="C19" s="15" t="s">
        <v>57</v>
      </c>
      <c r="D19" s="16">
        <v>3350</v>
      </c>
      <c r="E19" s="16">
        <f>IFERROR(InvoiceDetails[[#This Row],[Unit]]*InvoiceDetails[[#This Row],[Qty]],"")</f>
        <v>16750</v>
      </c>
    </row>
    <row r="20" spans="2:8" ht="18.75" customHeight="1" x14ac:dyDescent="0.2">
      <c r="B20" s="15">
        <v>1</v>
      </c>
      <c r="C20" s="15" t="s">
        <v>59</v>
      </c>
      <c r="D20" s="16">
        <v>0</v>
      </c>
      <c r="E20" s="16">
        <f>IFERROR(InvoiceDetails[[#This Row],[Unit]]*InvoiceDetails[[#This Row],[Qty]],"")</f>
        <v>0</v>
      </c>
    </row>
    <row r="21" spans="2:8" ht="18.75" customHeight="1" x14ac:dyDescent="0.2">
      <c r="B21" s="15">
        <v>1</v>
      </c>
      <c r="C21" s="15" t="s">
        <v>58</v>
      </c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/>
    </row>
    <row r="24" spans="2:8" ht="18.75" customHeight="1" x14ac:dyDescent="0.2">
      <c r="B24" s="15"/>
      <c r="C24" s="42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  <c r="F25" s="17"/>
      <c r="G25" s="17"/>
      <c r="H25" s="17"/>
    </row>
    <row r="26" spans="2:8" ht="18.75" customHeight="1" x14ac:dyDescent="0.35">
      <c r="B26" s="18"/>
      <c r="C26" s="19"/>
      <c r="D26" s="20" t="s">
        <v>47</v>
      </c>
      <c r="E26" s="21"/>
    </row>
    <row r="27" spans="2:8" ht="18" customHeight="1" x14ac:dyDescent="0.35">
      <c r="B27" s="22"/>
      <c r="C27" s="23"/>
      <c r="D27" s="24" t="s">
        <v>48</v>
      </c>
      <c r="E27" s="25">
        <f>SUM(InvoiceDetails[Price])-E26</f>
        <v>31224</v>
      </c>
    </row>
    <row r="28" spans="2:8" ht="18" customHeight="1" x14ac:dyDescent="0.35">
      <c r="B28" s="26"/>
      <c r="C28" s="27"/>
      <c r="D28" s="24" t="s">
        <v>49</v>
      </c>
      <c r="E28" s="28"/>
    </row>
    <row r="29" spans="2:8" ht="18" customHeight="1" x14ac:dyDescent="0.2">
      <c r="B29" s="29"/>
      <c r="C29" s="29"/>
      <c r="D29" s="49" t="str">
        <f>REPT(CompanySetup_YourCurrencyAbbreviation,LEN(CompanySetup_YourCurrencyAbbreviation)&gt;0) &amp; " Total"</f>
        <v>RMB Total</v>
      </c>
      <c r="E29" s="51">
        <f>E27+E28</f>
        <v>31224</v>
      </c>
    </row>
    <row r="30" spans="2:8" ht="18" customHeight="1" thickBot="1" x14ac:dyDescent="0.25">
      <c r="B30" s="10"/>
      <c r="C30" s="10"/>
      <c r="D30" s="50"/>
      <c r="E30" s="52"/>
    </row>
    <row r="31" spans="2:8" ht="16.2" thickTop="1" x14ac:dyDescent="0.2"/>
    <row r="32" spans="2:8" x14ac:dyDescent="0.35">
      <c r="B32" s="30" t="s">
        <v>27</v>
      </c>
      <c r="C32" s="31"/>
      <c r="D32" s="31"/>
      <c r="E32" s="32" t="s">
        <v>28</v>
      </c>
    </row>
    <row r="33" spans="2:8" x14ac:dyDescent="0.35">
      <c r="B33" s="8" t="str">
        <f>"受益人名称：" &amp; CompanySetup_BankBeneficiaryName</f>
        <v>受益人名称：嘉元实业</v>
      </c>
      <c r="C33" s="8"/>
      <c r="D33" s="8"/>
      <c r="E33" s="33" t="str">
        <f>IFERROR(CompanySetup_YourName,"")</f>
        <v>Heart Travel</v>
      </c>
    </row>
    <row r="34" spans="2:8" x14ac:dyDescent="0.35">
      <c r="B34" s="8" t="str">
        <f>"银行名称： " &amp; CompanySetup_BankName</f>
        <v>银行名称： 世邦银行</v>
      </c>
      <c r="C34" s="8"/>
      <c r="D34" s="8"/>
      <c r="E34" s="43" t="s">
        <v>38</v>
      </c>
    </row>
    <row r="35" spans="2:8" x14ac:dyDescent="0.35">
      <c r="B35" s="8" t="str">
        <f>"银行地址：" &amp; CompanySetup_BankAddress</f>
        <v>银行地址：广东省深圳市第一大街，邮政编码 09876</v>
      </c>
      <c r="C35" s="8"/>
      <c r="D35" s="8"/>
      <c r="E35" s="43" t="s">
        <v>38</v>
      </c>
    </row>
    <row r="36" spans="2:8" x14ac:dyDescent="0.35">
      <c r="B36" s="8" t="str">
        <f>"帐号：" &amp; CompanySetup_BankAccount</f>
        <v>帐号：1234567</v>
      </c>
      <c r="C36" s="8"/>
      <c r="D36" s="8"/>
      <c r="E36" s="33" t="str">
        <f>IFERROR(CompanySetup_YourURL,"")</f>
        <v>www.heart-travel.co.nz</v>
      </c>
    </row>
    <row r="37" spans="2:8" ht="15" customHeight="1" x14ac:dyDescent="0.35">
      <c r="B37" s="8" t="str">
        <f>"路由号码 (银行国际代码)：" &amp; CompanySetup_BankRouting</f>
        <v>路由号码 (银行国际代码)：9876543210</v>
      </c>
      <c r="C37" s="8"/>
      <c r="D37" s="8"/>
      <c r="E37" s="33" t="str">
        <f>IFERROR(CompanySetup_YourEmail,"")</f>
        <v>accounts@heart-travel.co.nz</v>
      </c>
    </row>
    <row r="38" spans="2:8" x14ac:dyDescent="0.35">
      <c r="B38" s="8" t="str">
        <f>"付款参考：" &amp; InvoiceNumberDisplay</f>
        <v>付款参考：0005</v>
      </c>
      <c r="C38" s="8"/>
      <c r="D38" s="8"/>
      <c r="E38" s="33" t="str">
        <f>IFERROR(IF(LEN(Client_PO),"Contract/PO: " &amp; Client_PO,""),"")</f>
        <v/>
      </c>
    </row>
    <row r="39" spans="2:8" x14ac:dyDescent="0.2">
      <c r="B39" s="34"/>
      <c r="C39" s="34"/>
      <c r="D39" s="34"/>
      <c r="E39" s="34"/>
      <c r="H39" s="35"/>
    </row>
    <row r="40" spans="2:8" ht="27" customHeight="1" x14ac:dyDescent="0.2">
      <c r="B40" s="48" t="str">
        <f>UPPER("付款应通过银行转帐或支票支付给 " &amp; CompanySetup_CheckPayee &amp; ".")</f>
        <v>付款应通过银行转帐或支票支付给 嘉元实业.</v>
      </c>
      <c r="C40" s="48"/>
      <c r="D40" s="48"/>
      <c r="E40" s="48"/>
      <c r="H40" s="35"/>
    </row>
  </sheetData>
  <sheetProtection selectLockedCells="1" selectUnlockedCells="1"/>
  <mergeCells count="12">
    <mergeCell ref="D3:E4"/>
    <mergeCell ref="B3:C3"/>
    <mergeCell ref="B40:E40"/>
    <mergeCell ref="D29:D30"/>
    <mergeCell ref="E29:E30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ignoredErrors>
    <ignoredError sqref="C2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8" customWidth="1"/>
    <col min="2" max="2" width="32.75" style="8" customWidth="1"/>
    <col min="3" max="3" width="36.875" style="8" customWidth="1"/>
    <col min="4" max="16384" width="9.125" style="8"/>
  </cols>
  <sheetData>
    <row r="1" spans="2:3" ht="34.5" customHeight="1" thickBot="1" x14ac:dyDescent="0.6">
      <c r="B1" s="36" t="s">
        <v>5</v>
      </c>
      <c r="C1" s="10"/>
    </row>
    <row r="2" spans="2:3" ht="22.5" customHeight="1" thickTop="1" x14ac:dyDescent="0.2">
      <c r="B2" s="37" t="s">
        <v>3</v>
      </c>
      <c r="C2" s="37" t="s">
        <v>4</v>
      </c>
    </row>
    <row r="3" spans="2:3" ht="18.75" customHeight="1" x14ac:dyDescent="0.2">
      <c r="B3" s="38" t="s">
        <v>6</v>
      </c>
      <c r="C3" s="39" t="s">
        <v>31</v>
      </c>
    </row>
    <row r="4" spans="2:3" ht="18.75" customHeight="1" x14ac:dyDescent="0.2">
      <c r="B4" s="38" t="s">
        <v>7</v>
      </c>
      <c r="C4" s="39" t="s">
        <v>32</v>
      </c>
    </row>
    <row r="5" spans="2:3" ht="18.75" customHeight="1" x14ac:dyDescent="0.2">
      <c r="B5" s="38" t="s">
        <v>8</v>
      </c>
      <c r="C5" s="39" t="s">
        <v>33</v>
      </c>
    </row>
    <row r="6" spans="2:3" ht="18.75" customHeight="1" x14ac:dyDescent="0.2">
      <c r="B6" s="38" t="s">
        <v>9</v>
      </c>
      <c r="C6" s="39" t="s">
        <v>34</v>
      </c>
    </row>
    <row r="7" spans="2:3" ht="18.75" customHeight="1" x14ac:dyDescent="0.2">
      <c r="B7" s="38" t="s">
        <v>10</v>
      </c>
      <c r="C7" s="39" t="s">
        <v>35</v>
      </c>
    </row>
    <row r="8" spans="2:3" ht="18.75" customHeight="1" x14ac:dyDescent="0.2">
      <c r="B8" s="38" t="s">
        <v>11</v>
      </c>
      <c r="C8" s="39"/>
    </row>
    <row r="9" spans="2:3" ht="18.75" customHeight="1" x14ac:dyDescent="0.2">
      <c r="B9" s="38" t="s">
        <v>12</v>
      </c>
      <c r="C9" s="39"/>
    </row>
    <row r="10" spans="2:3" ht="18.75" customHeight="1" x14ac:dyDescent="0.2">
      <c r="B10" s="38" t="s">
        <v>13</v>
      </c>
      <c r="C10" s="39"/>
    </row>
    <row r="11" spans="2:3" ht="18.75" customHeight="1" x14ac:dyDescent="0.2">
      <c r="B11" s="38" t="s">
        <v>14</v>
      </c>
      <c r="C11" s="39"/>
    </row>
    <row r="12" spans="2:3" ht="18.75" customHeight="1" x14ac:dyDescent="0.2">
      <c r="B12" s="38" t="s">
        <v>15</v>
      </c>
      <c r="C12" s="41" t="s">
        <v>36</v>
      </c>
    </row>
    <row r="13" spans="2:3" ht="18.75" customHeight="1" x14ac:dyDescent="0.2">
      <c r="B13" s="38" t="s">
        <v>16</v>
      </c>
      <c r="C13" s="41" t="s">
        <v>37</v>
      </c>
    </row>
    <row r="14" spans="2:3" ht="18.75" customHeight="1" x14ac:dyDescent="0.2">
      <c r="B14" s="38" t="s">
        <v>17</v>
      </c>
      <c r="C14" s="39" t="s">
        <v>18</v>
      </c>
    </row>
    <row r="15" spans="2:3" ht="18.75" customHeight="1" x14ac:dyDescent="0.2">
      <c r="B15" s="38" t="s">
        <v>19</v>
      </c>
      <c r="C15" s="39" t="s">
        <v>2</v>
      </c>
    </row>
    <row r="16" spans="2:3" ht="18.75" customHeight="1" x14ac:dyDescent="0.2">
      <c r="B16" s="38" t="s">
        <v>20</v>
      </c>
      <c r="C16" s="39" t="s">
        <v>21</v>
      </c>
    </row>
    <row r="17" spans="2:3" ht="18.75" customHeight="1" x14ac:dyDescent="0.2">
      <c r="B17" s="38" t="s">
        <v>22</v>
      </c>
      <c r="C17" s="39" t="s">
        <v>23</v>
      </c>
    </row>
    <row r="18" spans="2:3" ht="18.75" customHeight="1" x14ac:dyDescent="0.2">
      <c r="B18" s="38" t="s">
        <v>24</v>
      </c>
      <c r="C18" s="39">
        <v>1234567</v>
      </c>
    </row>
    <row r="19" spans="2:3" ht="18.75" customHeight="1" x14ac:dyDescent="0.2">
      <c r="B19" s="38" t="s">
        <v>25</v>
      </c>
      <c r="C19" s="39">
        <v>9876543210</v>
      </c>
    </row>
    <row r="20" spans="2:3" ht="18.75" customHeight="1" x14ac:dyDescent="0.2">
      <c r="B20" s="40" t="s">
        <v>26</v>
      </c>
      <c r="C20" s="39" t="s">
        <v>2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2017-04-08T06:44:57Z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