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D:\Projects\Project_23-25\NGs-ingrowth\verification\"/>
    </mc:Choice>
  </mc:AlternateContent>
  <xr:revisionPtr revIDLastSave="0" documentId="8_{6EA67635-CBC2-41F0-AAFA-4F3796825654}" xr6:coauthVersionLast="36" xr6:coauthVersionMax="36" xr10:uidLastSave="{00000000-0000-0000-0000-000000000000}"/>
  <bookViews>
    <workbookView xWindow="0" yWindow="0" windowWidth="15096" windowHeight="6048" tabRatio="993" firstSheet="3" activeTab="9" xr2:uid="{00000000-000D-0000-FFFF-FFFF00000000}"/>
  </bookViews>
  <sheets>
    <sheet name="analytics" sheetId="1" r:id="rId1"/>
    <sheet name="HandCalculations-4He" sheetId="2" r:id="rId2"/>
    <sheet name="3He-HandCalculations" sheetId="3" r:id="rId3"/>
    <sheet name="Ne-handCalc" sheetId="4" r:id="rId4"/>
    <sheet name="Ar-HandCalc" sheetId="5" r:id="rId5"/>
    <sheet name="KrXe-HandCalc" sheetId="6" r:id="rId6"/>
    <sheet name="neutronProduction-BB" sheetId="7" r:id="rId7"/>
    <sheet name="He-handCalculation-BB" sheetId="11" r:id="rId8"/>
    <sheet name="Ne-handCalculation-BB" sheetId="8" r:id="rId9"/>
    <sheet name="Ar-handCalculation-BB" sheetId="9" r:id="rId10"/>
    <sheet name="KrXe-handCalculation-BB" sheetId="10" r:id="rId11"/>
  </sheets>
  <definedNames>
    <definedName name="_Ref138870690" localSheetId="10">'KrXe-handCalculation-BB'!$C$47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1" i="5" l="1"/>
  <c r="C5" i="8"/>
  <c r="I4" i="3"/>
  <c r="H4" i="3"/>
  <c r="E39" i="7"/>
  <c r="E32" i="7"/>
  <c r="Q5" i="6"/>
  <c r="Q6" i="6"/>
  <c r="Q7" i="6"/>
  <c r="Q8" i="6"/>
  <c r="Q9" i="6"/>
  <c r="Q10" i="6"/>
  <c r="Q11" i="6"/>
  <c r="Q4" i="6"/>
  <c r="G30" i="10"/>
  <c r="F30" i="10"/>
  <c r="O30" i="10"/>
  <c r="O35" i="10"/>
  <c r="P35" i="10"/>
  <c r="J30" i="10"/>
  <c r="J29" i="10" s="1"/>
  <c r="J28" i="10"/>
  <c r="I28" i="10"/>
  <c r="G4" i="6"/>
  <c r="A26" i="6"/>
  <c r="J9" i="10"/>
  <c r="G10" i="6"/>
  <c r="N29" i="10"/>
  <c r="N30" i="10"/>
  <c r="N35" i="10"/>
  <c r="N28" i="10"/>
  <c r="L34" i="10"/>
  <c r="L35" i="10"/>
  <c r="M35" i="10" s="1"/>
  <c r="K28" i="10"/>
  <c r="K29" i="10"/>
  <c r="K30" i="10"/>
  <c r="K31" i="10"/>
  <c r="K32" i="10"/>
  <c r="K33" i="10"/>
  <c r="K34" i="10"/>
  <c r="K35" i="10"/>
  <c r="I29" i="10"/>
  <c r="I30" i="10"/>
  <c r="I32" i="10"/>
  <c r="F29" i="10"/>
  <c r="H30" i="10"/>
  <c r="P30" i="10" s="1"/>
  <c r="H35" i="10"/>
  <c r="G29" i="10"/>
  <c r="O29" i="10" s="1"/>
  <c r="G28" i="10"/>
  <c r="H28" i="10" s="1"/>
  <c r="P28" i="10" s="1"/>
  <c r="F28" i="10"/>
  <c r="G35" i="10"/>
  <c r="F35" i="10"/>
  <c r="G32" i="10"/>
  <c r="J33" i="10"/>
  <c r="J34" i="10"/>
  <c r="J31" i="10"/>
  <c r="F32" i="10"/>
  <c r="N32" i="10" s="1"/>
  <c r="I33" i="10"/>
  <c r="F34" i="10"/>
  <c r="I31" i="10"/>
  <c r="I17" i="6"/>
  <c r="G11" i="6"/>
  <c r="F11" i="6"/>
  <c r="L16" i="10"/>
  <c r="D13" i="10"/>
  <c r="Q31" i="5"/>
  <c r="T8" i="5"/>
  <c r="T4" i="5"/>
  <c r="O4" i="4"/>
  <c r="C63" i="9"/>
  <c r="F10" i="5"/>
  <c r="K12" i="5"/>
  <c r="K8" i="5"/>
  <c r="H13" i="9"/>
  <c r="H29" i="10" l="1"/>
  <c r="P29" i="10" s="1"/>
  <c r="O28" i="10"/>
  <c r="G34" i="10"/>
  <c r="O34" i="10" s="1"/>
  <c r="G33" i="10"/>
  <c r="O33" i="10" s="1"/>
  <c r="I34" i="10"/>
  <c r="F31" i="10"/>
  <c r="F33" i="10"/>
  <c r="G31" i="10"/>
  <c r="O31" i="10" s="1"/>
  <c r="H34" i="10"/>
  <c r="P34" i="10" s="1"/>
  <c r="N34" i="10"/>
  <c r="N33" i="10"/>
  <c r="N31" i="10"/>
  <c r="O32" i="10"/>
  <c r="H32" i="10"/>
  <c r="P32" i="10" s="1"/>
  <c r="J32" i="10"/>
  <c r="M34" i="10"/>
  <c r="C35" i="9"/>
  <c r="C34" i="9"/>
  <c r="H7" i="9"/>
  <c r="O14" i="4"/>
  <c r="O9" i="4"/>
  <c r="C30" i="8"/>
  <c r="C19" i="8"/>
  <c r="C8" i="8"/>
  <c r="C17" i="8"/>
  <c r="R4" i="2"/>
  <c r="H4" i="2"/>
  <c r="G4" i="2"/>
  <c r="F4" i="2"/>
  <c r="Q10" i="3"/>
  <c r="Q9" i="3"/>
  <c r="X4" i="3"/>
  <c r="X5" i="3"/>
  <c r="C5" i="11"/>
  <c r="D8" i="11"/>
  <c r="D7" i="11"/>
  <c r="C7" i="11"/>
  <c r="R34" i="7"/>
  <c r="E19" i="7"/>
  <c r="E14" i="7"/>
  <c r="E13" i="7"/>
  <c r="U15" i="5"/>
  <c r="F9" i="4"/>
  <c r="I4" i="2"/>
  <c r="C19" i="11"/>
  <c r="C20" i="11" s="1"/>
  <c r="D18" i="11"/>
  <c r="D19" i="11"/>
  <c r="D20" i="11"/>
  <c r="C18" i="11"/>
  <c r="C6" i="11"/>
  <c r="D17" i="11"/>
  <c r="C17" i="11"/>
  <c r="M6" i="11"/>
  <c r="L6" i="11"/>
  <c r="K6" i="11"/>
  <c r="K8" i="11" s="1"/>
  <c r="C11" i="11"/>
  <c r="C8" i="11"/>
  <c r="C12" i="11" s="1"/>
  <c r="C8" i="9"/>
  <c r="C7" i="9"/>
  <c r="H6" i="11"/>
  <c r="H5" i="11"/>
  <c r="E12" i="7"/>
  <c r="K4" i="5"/>
  <c r="G4" i="3"/>
  <c r="F4" i="3"/>
  <c r="G9" i="6"/>
  <c r="L33" i="10" s="1"/>
  <c r="G8" i="6"/>
  <c r="L32" i="10" s="1"/>
  <c r="G7" i="6"/>
  <c r="L31" i="10" s="1"/>
  <c r="G6" i="6"/>
  <c r="L30" i="10" s="1"/>
  <c r="G5" i="6"/>
  <c r="L29" i="10" s="1"/>
  <c r="L28" i="10"/>
  <c r="F10" i="6"/>
  <c r="F9" i="6"/>
  <c r="F8" i="6"/>
  <c r="F7" i="6"/>
  <c r="F6" i="6"/>
  <c r="F5" i="6"/>
  <c r="F4" i="6"/>
  <c r="N19" i="8"/>
  <c r="C27" i="8"/>
  <c r="H33" i="10" l="1"/>
  <c r="P33" i="10" s="1"/>
  <c r="H31" i="10"/>
  <c r="P31" i="10" s="1"/>
  <c r="M30" i="10"/>
  <c r="M31" i="10"/>
  <c r="M32" i="10"/>
  <c r="M28" i="10"/>
  <c r="M29" i="10"/>
  <c r="M33" i="10"/>
  <c r="H7" i="6"/>
  <c r="H5" i="6"/>
  <c r="H6" i="6"/>
  <c r="H8" i="6"/>
  <c r="H9" i="6"/>
  <c r="H11" i="6"/>
  <c r="D24" i="10" s="1"/>
  <c r="H4" i="6"/>
  <c r="F16" i="6"/>
  <c r="E15" i="10"/>
  <c r="E16" i="10"/>
  <c r="E14" i="10"/>
  <c r="C79" i="9"/>
  <c r="B79" i="9"/>
  <c r="E10" i="10"/>
  <c r="E9" i="10"/>
  <c r="J23" i="10"/>
  <c r="D14" i="10" s="1"/>
  <c r="D15" i="10" s="1"/>
  <c r="D16" i="10" s="1"/>
  <c r="K23" i="10"/>
  <c r="I23" i="10"/>
  <c r="I25" i="10" s="1"/>
  <c r="E19" i="10"/>
  <c r="K56" i="9"/>
  <c r="D25" i="10" l="1"/>
  <c r="R42" i="8"/>
  <c r="R41" i="8"/>
  <c r="R40" i="8"/>
  <c r="R39" i="8"/>
  <c r="H67" i="9"/>
  <c r="I67" i="9" s="1"/>
  <c r="J64" i="9"/>
  <c r="J63" i="9"/>
  <c r="J62" i="9"/>
  <c r="J61" i="9"/>
  <c r="C45" i="9"/>
  <c r="D8" i="9"/>
  <c r="D30" i="9" s="1"/>
  <c r="D38" i="9"/>
  <c r="D40" i="9" s="1"/>
  <c r="D36" i="9"/>
  <c r="D37" i="9"/>
  <c r="D35" i="9"/>
  <c r="C28" i="8"/>
  <c r="C29" i="8" s="1"/>
  <c r="J48" i="9"/>
  <c r="I44" i="9"/>
  <c r="I45" i="9"/>
  <c r="H45" i="9"/>
  <c r="J45" i="9" s="1"/>
  <c r="C36" i="9" s="1"/>
  <c r="C37" i="9" s="1"/>
  <c r="C38" i="9" s="1"/>
  <c r="H44" i="9"/>
  <c r="I39" i="9"/>
  <c r="J39" i="9"/>
  <c r="H39" i="9"/>
  <c r="H41" i="9"/>
  <c r="V15" i="5"/>
  <c r="C12" i="9"/>
  <c r="V26" i="3"/>
  <c r="V25" i="3"/>
  <c r="V24" i="3"/>
  <c r="V23" i="3"/>
  <c r="H14" i="9"/>
  <c r="J18" i="9"/>
  <c r="J19" i="9"/>
  <c r="J17" i="9"/>
  <c r="J15" i="9"/>
  <c r="K14" i="9"/>
  <c r="K13" i="9"/>
  <c r="K12" i="9"/>
  <c r="J14" i="9"/>
  <c r="J13" i="9"/>
  <c r="J12" i="9"/>
  <c r="H15" i="9"/>
  <c r="H12" i="9"/>
  <c r="H4" i="5"/>
  <c r="G4" i="5"/>
  <c r="F4" i="5"/>
  <c r="D9" i="9"/>
  <c r="D31" i="9" s="1"/>
  <c r="I6" i="9"/>
  <c r="K6" i="9"/>
  <c r="K24" i="4"/>
  <c r="D28" i="8"/>
  <c r="D29" i="8"/>
  <c r="D30" i="8"/>
  <c r="D31" i="8"/>
  <c r="D27" i="8"/>
  <c r="B28" i="8"/>
  <c r="B29" i="8" s="1"/>
  <c r="B30" i="8" s="1"/>
  <c r="B31" i="8" s="1"/>
  <c r="C22" i="8"/>
  <c r="D18" i="8"/>
  <c r="D19" i="8"/>
  <c r="D20" i="8"/>
  <c r="D17" i="8"/>
  <c r="D16" i="8"/>
  <c r="C16" i="8"/>
  <c r="B17" i="8"/>
  <c r="B18" i="8" s="1"/>
  <c r="B19" i="8" s="1"/>
  <c r="B20" i="8" s="1"/>
  <c r="D11" i="8"/>
  <c r="C11" i="8"/>
  <c r="N51" i="8"/>
  <c r="M51" i="8"/>
  <c r="B6" i="8"/>
  <c r="B7" i="8" s="1"/>
  <c r="B8" i="8" s="1"/>
  <c r="B9" i="8" s="1"/>
  <c r="M25" i="8"/>
  <c r="C6" i="8" s="1"/>
  <c r="C7" i="8" s="1"/>
  <c r="D5" i="8"/>
  <c r="M13" i="8"/>
  <c r="M14" i="8"/>
  <c r="M15" i="8"/>
  <c r="M16" i="8"/>
  <c r="M17" i="8"/>
  <c r="M18" i="8"/>
  <c r="M19" i="8"/>
  <c r="M12" i="8"/>
  <c r="K6" i="8"/>
  <c r="L13" i="8"/>
  <c r="L14" i="8"/>
  <c r="L15" i="8"/>
  <c r="L16" i="8"/>
  <c r="L17" i="8"/>
  <c r="L18" i="8"/>
  <c r="L19" i="8"/>
  <c r="L12" i="8"/>
  <c r="K13" i="8"/>
  <c r="K14" i="8"/>
  <c r="K15" i="8"/>
  <c r="K16" i="8"/>
  <c r="K17" i="8"/>
  <c r="K18" i="8"/>
  <c r="K19" i="8"/>
  <c r="K12" i="8"/>
  <c r="K11" i="8"/>
  <c r="L6" i="8"/>
  <c r="M6" i="8"/>
  <c r="Q22" i="5"/>
  <c r="R22" i="3"/>
  <c r="H51" i="7"/>
  <c r="H47" i="7"/>
  <c r="D47" i="7"/>
  <c r="F14" i="7"/>
  <c r="F19" i="7" s="1"/>
  <c r="F15" i="7"/>
  <c r="F20" i="7" s="1"/>
  <c r="F13" i="7"/>
  <c r="F18" i="7" s="1"/>
  <c r="D14" i="7"/>
  <c r="D19" i="7" s="1"/>
  <c r="D15" i="7"/>
  <c r="D20" i="7" s="1"/>
  <c r="D13" i="7"/>
  <c r="D18" i="7" s="1"/>
  <c r="F12" i="7"/>
  <c r="F17" i="7" s="1"/>
  <c r="Q6" i="7"/>
  <c r="R6" i="7" s="1"/>
  <c r="Q7" i="7"/>
  <c r="R7" i="7" s="1"/>
  <c r="Q8" i="7"/>
  <c r="R8" i="7" s="1"/>
  <c r="Q9" i="7"/>
  <c r="R9" i="7" s="1"/>
  <c r="Q5" i="7"/>
  <c r="R5" i="7" s="1"/>
  <c r="O25" i="7"/>
  <c r="H39" i="7"/>
  <c r="O27" i="7"/>
  <c r="Q34" i="7"/>
  <c r="P34" i="7"/>
  <c r="H32" i="7"/>
  <c r="O24" i="7"/>
  <c r="H28" i="7"/>
  <c r="H25" i="7"/>
  <c r="C73" i="9" l="1"/>
  <c r="C74" i="9"/>
  <c r="C64" i="9"/>
  <c r="C65" i="9" s="1"/>
  <c r="C66" i="9" s="1"/>
  <c r="D66" i="9"/>
  <c r="D65" i="9"/>
  <c r="C18" i="8"/>
  <c r="C20" i="8" s="1"/>
  <c r="C23" i="8" s="1"/>
  <c r="E40" i="7"/>
  <c r="E41" i="7" s="1"/>
  <c r="E42" i="7" s="1"/>
  <c r="C31" i="8"/>
  <c r="K8" i="8"/>
  <c r="E17" i="7"/>
  <c r="E18" i="7" s="1"/>
  <c r="E20" i="7" s="1"/>
  <c r="S24" i="7"/>
  <c r="I4" i="5"/>
  <c r="E33" i="7" l="1"/>
  <c r="E34" i="7" s="1"/>
  <c r="E35" i="7" s="1"/>
  <c r="C9" i="8"/>
  <c r="C12" i="8" s="1"/>
  <c r="J7" i="6"/>
  <c r="J8" i="6"/>
  <c r="J9" i="6"/>
  <c r="H10" i="6"/>
  <c r="J10" i="6"/>
  <c r="J11" i="6"/>
  <c r="J6" i="6"/>
  <c r="J5" i="6"/>
  <c r="J4" i="6"/>
  <c r="J6" i="5"/>
  <c r="F6" i="5"/>
  <c r="C6" i="5"/>
  <c r="R6" i="5"/>
  <c r="R7" i="5"/>
  <c r="D7" i="5"/>
  <c r="E7" i="5"/>
  <c r="F7" i="5"/>
  <c r="G7" i="5"/>
  <c r="H7" i="5"/>
  <c r="I7" i="5"/>
  <c r="J7" i="5"/>
  <c r="K7" i="5"/>
  <c r="L7" i="5"/>
  <c r="M7" i="5"/>
  <c r="N7" i="5"/>
  <c r="O7" i="5"/>
  <c r="P7" i="5"/>
  <c r="C7" i="5"/>
  <c r="D10" i="5"/>
  <c r="E10" i="5"/>
  <c r="C10" i="5"/>
  <c r="O8" i="5"/>
  <c r="L8" i="5"/>
  <c r="M8" i="5"/>
  <c r="F8" i="5"/>
  <c r="G8" i="5"/>
  <c r="H8" i="5"/>
  <c r="I8" i="5"/>
  <c r="D8" i="5"/>
  <c r="E8" i="5"/>
  <c r="C8" i="5"/>
  <c r="F14" i="4"/>
  <c r="C33" i="8" s="1"/>
  <c r="C34" i="8" s="1"/>
  <c r="F4" i="4"/>
  <c r="J8" i="10" l="1"/>
  <c r="E15" i="7"/>
  <c r="H6" i="9"/>
  <c r="H31" i="5"/>
  <c r="C69" i="9" s="1"/>
  <c r="C70" i="9" s="1"/>
  <c r="J31" i="5"/>
  <c r="M4" i="5"/>
  <c r="J4" i="5"/>
  <c r="C28" i="9" l="1"/>
  <c r="C29" i="9" s="1"/>
  <c r="C6" i="9"/>
  <c r="E47" i="7"/>
  <c r="J6" i="9" s="1"/>
  <c r="N4" i="5"/>
  <c r="P4" i="5" s="1"/>
  <c r="K5" i="6"/>
  <c r="M5" i="6" s="1"/>
  <c r="K11" i="6"/>
  <c r="M11" i="6" s="1"/>
  <c r="K7" i="6"/>
  <c r="M7" i="6" s="1"/>
  <c r="K8" i="6"/>
  <c r="M8" i="6" s="1"/>
  <c r="J8" i="5"/>
  <c r="N8" i="5" s="1"/>
  <c r="P8" i="5" s="1"/>
  <c r="K9" i="6"/>
  <c r="M9" i="6" s="1"/>
  <c r="K10" i="6"/>
  <c r="M10" i="6" s="1"/>
  <c r="K6" i="6"/>
  <c r="M6" i="6" s="1"/>
  <c r="K31" i="5"/>
  <c r="M31" i="5" s="1"/>
  <c r="I14" i="4"/>
  <c r="K14" i="4" s="1"/>
  <c r="I4" i="4"/>
  <c r="K4" i="4" s="1"/>
  <c r="I9" i="4"/>
  <c r="K9" i="4" s="1"/>
  <c r="H14" i="4"/>
  <c r="H9" i="4"/>
  <c r="H4" i="4"/>
  <c r="C9" i="9" l="1"/>
  <c r="C13" i="9" s="1"/>
  <c r="C30" i="9"/>
  <c r="C31" i="9" s="1"/>
  <c r="C40" i="9" s="1"/>
  <c r="C46" i="9" s="1"/>
  <c r="K4" i="6"/>
  <c r="M4" i="6" s="1"/>
  <c r="M4" i="3"/>
  <c r="J4" i="3" l="1"/>
  <c r="K4" i="2"/>
  <c r="J30" i="1"/>
  <c r="H2" i="1"/>
  <c r="J6" i="1" s="1"/>
  <c r="H4" i="1"/>
  <c r="J4" i="1" s="1"/>
  <c r="C4" i="1"/>
  <c r="D4" i="1" s="1"/>
  <c r="H3" i="1"/>
  <c r="J3" i="1" s="1"/>
  <c r="C3" i="1"/>
  <c r="D3" i="1" s="1"/>
  <c r="E3" i="1" s="1"/>
  <c r="C2" i="1"/>
  <c r="D2" i="1" s="1"/>
  <c r="L2" i="1" s="1"/>
  <c r="M2" i="1" s="1"/>
  <c r="D8" i="1" s="1"/>
  <c r="D13" i="1" s="1"/>
  <c r="L4" i="2" l="1"/>
  <c r="N4" i="2" s="1"/>
  <c r="C23" i="11"/>
  <c r="C24" i="11" s="1"/>
  <c r="E51" i="7"/>
  <c r="E53" i="7" s="1"/>
  <c r="K4" i="3"/>
  <c r="N4" i="3"/>
  <c r="P4" i="3" s="1"/>
  <c r="J2" i="1"/>
  <c r="K2" i="1"/>
  <c r="E2" i="1"/>
  <c r="L4" i="1"/>
  <c r="M4" i="1" s="1"/>
  <c r="K4" i="1"/>
  <c r="E4" i="1"/>
  <c r="L3" i="1"/>
  <c r="M3" i="1" s="1"/>
  <c r="K3" i="1"/>
  <c r="H8" i="1" l="1"/>
  <c r="F8" i="1"/>
  <c r="G8" i="1"/>
  <c r="E8" i="1"/>
  <c r="M5" i="1"/>
  <c r="D1007" i="1" l="1"/>
  <c r="D979" i="1"/>
  <c r="D951" i="1"/>
  <c r="D923" i="1"/>
  <c r="D895" i="1"/>
  <c r="D867" i="1"/>
  <c r="D839" i="1"/>
  <c r="D811" i="1"/>
  <c r="D783" i="1"/>
  <c r="D755" i="1"/>
  <c r="D727" i="1"/>
  <c r="D699" i="1"/>
  <c r="D990" i="1"/>
  <c r="D962" i="1"/>
  <c r="D934" i="1"/>
  <c r="D906" i="1"/>
  <c r="D878" i="1"/>
  <c r="D850" i="1"/>
  <c r="D822" i="1"/>
  <c r="D794" i="1"/>
  <c r="D766" i="1"/>
  <c r="D738" i="1"/>
  <c r="D710" i="1"/>
  <c r="D1012" i="1"/>
  <c r="D995" i="1"/>
  <c r="D967" i="1"/>
  <c r="D939" i="1"/>
  <c r="D911" i="1"/>
  <c r="D883" i="1"/>
  <c r="D855" i="1"/>
  <c r="D827" i="1"/>
  <c r="D799" i="1"/>
  <c r="D1006" i="1"/>
  <c r="D978" i="1"/>
  <c r="D950" i="1"/>
  <c r="D922" i="1"/>
  <c r="D894" i="1"/>
  <c r="D866" i="1"/>
  <c r="D838" i="1"/>
  <c r="D810" i="1"/>
  <c r="D782" i="1"/>
  <c r="D754" i="1"/>
  <c r="D726" i="1"/>
  <c r="D698" i="1"/>
  <c r="D670" i="1"/>
  <c r="D642" i="1"/>
  <c r="D614" i="1"/>
  <c r="D586" i="1"/>
  <c r="D558" i="1"/>
  <c r="D989" i="1"/>
  <c r="D961" i="1"/>
  <c r="D933" i="1"/>
  <c r="D905" i="1"/>
  <c r="D877" i="1"/>
  <c r="D849" i="1"/>
  <c r="D821" i="1"/>
  <c r="D793" i="1"/>
  <c r="D765" i="1"/>
  <c r="D737" i="1"/>
  <c r="D709" i="1"/>
  <c r="D1011" i="1"/>
  <c r="D1010" i="1"/>
  <c r="D955" i="1"/>
  <c r="D921" i="1"/>
  <c r="D887" i="1"/>
  <c r="D853" i="1"/>
  <c r="D819" i="1"/>
  <c r="D785" i="1"/>
  <c r="D772" i="1"/>
  <c r="D752" i="1"/>
  <c r="D700" i="1"/>
  <c r="D682" i="1"/>
  <c r="D647" i="1"/>
  <c r="D618" i="1"/>
  <c r="D589" i="1"/>
  <c r="D560" i="1"/>
  <c r="D520" i="1"/>
  <c r="D492" i="1"/>
  <c r="D1003" i="1"/>
  <c r="D969" i="1"/>
  <c r="D935" i="1"/>
  <c r="D928" i="1"/>
  <c r="D901" i="1"/>
  <c r="D832" i="1"/>
  <c r="D798" i="1"/>
  <c r="D739" i="1"/>
  <c r="D719" i="1"/>
  <c r="D676" i="1"/>
  <c r="D641" i="1"/>
  <c r="D612" i="1"/>
  <c r="D583" i="1"/>
  <c r="D554" i="1"/>
  <c r="D531" i="1"/>
  <c r="D982" i="1"/>
  <c r="D948" i="1"/>
  <c r="D914" i="1"/>
  <c r="D880" i="1"/>
  <c r="D846" i="1"/>
  <c r="D812" i="1"/>
  <c r="D805" i="1"/>
  <c r="D778" i="1"/>
  <c r="D758" i="1"/>
  <c r="D732" i="1"/>
  <c r="D706" i="1"/>
  <c r="D664" i="1"/>
  <c r="D635" i="1"/>
  <c r="D606" i="1"/>
  <c r="D577" i="1"/>
  <c r="D548" i="1"/>
  <c r="D514" i="1"/>
  <c r="D996" i="1"/>
  <c r="D927" i="1"/>
  <c r="D893" i="1"/>
  <c r="D859" i="1"/>
  <c r="D825" i="1"/>
  <c r="D791" i="1"/>
  <c r="D771" i="1"/>
  <c r="D745" i="1"/>
  <c r="D725" i="1"/>
  <c r="D693" i="1"/>
  <c r="D658" i="1"/>
  <c r="D629" i="1"/>
  <c r="D600" i="1"/>
  <c r="D571" i="1"/>
  <c r="D542" i="1"/>
  <c r="D1009" i="1"/>
  <c r="D975" i="1"/>
  <c r="D941" i="1"/>
  <c r="D907" i="1"/>
  <c r="D900" i="1"/>
  <c r="D873" i="1"/>
  <c r="D804" i="1"/>
  <c r="D764" i="1"/>
  <c r="D712" i="1"/>
  <c r="D687" i="1"/>
  <c r="D681" i="1"/>
  <c r="D652" i="1"/>
  <c r="D623" i="1"/>
  <c r="D594" i="1"/>
  <c r="D988" i="1"/>
  <c r="D954" i="1"/>
  <c r="D920" i="1"/>
  <c r="D886" i="1"/>
  <c r="D852" i="1"/>
  <c r="D818" i="1"/>
  <c r="D784" i="1"/>
  <c r="D777" i="1"/>
  <c r="D751" i="1"/>
  <c r="D731" i="1"/>
  <c r="D675" i="1"/>
  <c r="D646" i="1"/>
  <c r="D617" i="1"/>
  <c r="D1002" i="1"/>
  <c r="D968" i="1"/>
  <c r="D899" i="1"/>
  <c r="D865" i="1"/>
  <c r="D831" i="1"/>
  <c r="D797" i="1"/>
  <c r="D770" i="1"/>
  <c r="D718" i="1"/>
  <c r="D669" i="1"/>
  <c r="D640" i="1"/>
  <c r="D611" i="1"/>
  <c r="D981" i="1"/>
  <c r="D947" i="1"/>
  <c r="D913" i="1"/>
  <c r="D879" i="1"/>
  <c r="D872" i="1"/>
  <c r="D845" i="1"/>
  <c r="D757" i="1"/>
  <c r="D705" i="1"/>
  <c r="D692" i="1"/>
  <c r="D663" i="1"/>
  <c r="D634" i="1"/>
  <c r="D605" i="1"/>
  <c r="D994" i="1"/>
  <c r="D960" i="1"/>
  <c r="D926" i="1"/>
  <c r="D892" i="1"/>
  <c r="D858" i="1"/>
  <c r="D824" i="1"/>
  <c r="D790" i="1"/>
  <c r="D776" i="1"/>
  <c r="D744" i="1"/>
  <c r="D724" i="1"/>
  <c r="D1008" i="1"/>
  <c r="D1001" i="1"/>
  <c r="D974" i="1"/>
  <c r="D940" i="1"/>
  <c r="D871" i="1"/>
  <c r="D837" i="1"/>
  <c r="D803" i="1"/>
  <c r="D763" i="1"/>
  <c r="D711" i="1"/>
  <c r="D680" i="1"/>
  <c r="D987" i="1"/>
  <c r="D953" i="1"/>
  <c r="D919" i="1"/>
  <c r="D885" i="1"/>
  <c r="D851" i="1"/>
  <c r="D844" i="1"/>
  <c r="D817" i="1"/>
  <c r="D750" i="1"/>
  <c r="D730" i="1"/>
  <c r="D704" i="1"/>
  <c r="D1000" i="1"/>
  <c r="D966" i="1"/>
  <c r="D932" i="1"/>
  <c r="D898" i="1"/>
  <c r="D864" i="1"/>
  <c r="D830" i="1"/>
  <c r="D796" i="1"/>
  <c r="D769" i="1"/>
  <c r="D743" i="1"/>
  <c r="D717" i="1"/>
  <c r="D980" i="1"/>
  <c r="D973" i="1"/>
  <c r="D946" i="1"/>
  <c r="D912" i="1"/>
  <c r="D843" i="1"/>
  <c r="D809" i="1"/>
  <c r="D756" i="1"/>
  <c r="D736" i="1"/>
  <c r="D993" i="1"/>
  <c r="D959" i="1"/>
  <c r="D925" i="1"/>
  <c r="D891" i="1"/>
  <c r="D857" i="1"/>
  <c r="D823" i="1"/>
  <c r="D816" i="1"/>
  <c r="D789" i="1"/>
  <c r="D775" i="1"/>
  <c r="D749" i="1"/>
  <c r="D723" i="1"/>
  <c r="D703" i="1"/>
  <c r="D685" i="1"/>
  <c r="D972" i="1"/>
  <c r="D938" i="1"/>
  <c r="D904" i="1"/>
  <c r="D870" i="1"/>
  <c r="D836" i="1"/>
  <c r="D802" i="1"/>
  <c r="D762" i="1"/>
  <c r="D742" i="1"/>
  <c r="D679" i="1"/>
  <c r="D650" i="1"/>
  <c r="D621" i="1"/>
  <c r="D592" i="1"/>
  <c r="D557" i="1"/>
  <c r="D534" i="1"/>
  <c r="D986" i="1"/>
  <c r="D952" i="1"/>
  <c r="D945" i="1"/>
  <c r="D918" i="1"/>
  <c r="D884" i="1"/>
  <c r="D815" i="1"/>
  <c r="D781" i="1"/>
  <c r="D999" i="1"/>
  <c r="D965" i="1"/>
  <c r="D931" i="1"/>
  <c r="D897" i="1"/>
  <c r="D863" i="1"/>
  <c r="D829" i="1"/>
  <c r="D795" i="1"/>
  <c r="D788" i="1"/>
  <c r="D992" i="1"/>
  <c r="D958" i="1"/>
  <c r="D924" i="1"/>
  <c r="D917" i="1"/>
  <c r="D890" i="1"/>
  <c r="D856" i="1"/>
  <c r="D787" i="1"/>
  <c r="D774" i="1"/>
  <c r="D1005" i="1"/>
  <c r="D889" i="1"/>
  <c r="D869" i="1"/>
  <c r="D715" i="1"/>
  <c r="D690" i="1"/>
  <c r="D654" i="1"/>
  <c r="D595" i="1"/>
  <c r="D537" i="1"/>
  <c r="D517" i="1"/>
  <c r="D505" i="1"/>
  <c r="D476" i="1"/>
  <c r="D448" i="1"/>
  <c r="D420" i="1"/>
  <c r="D392" i="1"/>
  <c r="D364" i="1"/>
  <c r="D944" i="1"/>
  <c r="D929" i="1"/>
  <c r="D759" i="1"/>
  <c r="D728" i="1"/>
  <c r="D610" i="1"/>
  <c r="D602" i="1"/>
  <c r="D536" i="1"/>
  <c r="D523" i="1"/>
  <c r="D499" i="1"/>
  <c r="D459" i="1"/>
  <c r="D431" i="1"/>
  <c r="D403" i="1"/>
  <c r="D375" i="1"/>
  <c r="D1004" i="1"/>
  <c r="D984" i="1"/>
  <c r="D964" i="1"/>
  <c r="D888" i="1"/>
  <c r="D833" i="1"/>
  <c r="D813" i="1"/>
  <c r="D671" i="1"/>
  <c r="D644" i="1"/>
  <c r="D627" i="1"/>
  <c r="D619" i="1"/>
  <c r="D579" i="1"/>
  <c r="D572" i="1"/>
  <c r="D493" i="1"/>
  <c r="D470" i="1"/>
  <c r="D442" i="1"/>
  <c r="D414" i="1"/>
  <c r="D386" i="1"/>
  <c r="D848" i="1"/>
  <c r="D741" i="1"/>
  <c r="D714" i="1"/>
  <c r="D661" i="1"/>
  <c r="D636" i="1"/>
  <c r="D564" i="1"/>
  <c r="D550" i="1"/>
  <c r="D529" i="1"/>
  <c r="D487" i="1"/>
  <c r="D453" i="1"/>
  <c r="D983" i="1"/>
  <c r="D908" i="1"/>
  <c r="D701" i="1"/>
  <c r="D653" i="1"/>
  <c r="D593" i="1"/>
  <c r="D543" i="1"/>
  <c r="D510" i="1"/>
  <c r="D481" i="1"/>
  <c r="D464" i="1"/>
  <c r="D436" i="1"/>
  <c r="D408" i="1"/>
  <c r="D380" i="1"/>
  <c r="D352" i="1"/>
  <c r="D324" i="1"/>
  <c r="D296" i="1"/>
  <c r="D268" i="1"/>
  <c r="D943" i="1"/>
  <c r="D868" i="1"/>
  <c r="D808" i="1"/>
  <c r="D792" i="1"/>
  <c r="D773" i="1"/>
  <c r="D689" i="1"/>
  <c r="D609" i="1"/>
  <c r="D516" i="1"/>
  <c r="D504" i="1"/>
  <c r="D903" i="1"/>
  <c r="D828" i="1"/>
  <c r="D651" i="1"/>
  <c r="D626" i="1"/>
  <c r="D601" i="1"/>
  <c r="D535" i="1"/>
  <c r="D522" i="1"/>
  <c r="D498" i="1"/>
  <c r="D458" i="1"/>
  <c r="D963" i="1"/>
  <c r="D678" i="1"/>
  <c r="D668" i="1"/>
  <c r="D643" i="1"/>
  <c r="D585" i="1"/>
  <c r="D578" i="1"/>
  <c r="D570" i="1"/>
  <c r="D563" i="1"/>
  <c r="D556" i="1"/>
  <c r="D528" i="1"/>
  <c r="D486" i="1"/>
  <c r="D469" i="1"/>
  <c r="D998" i="1"/>
  <c r="D847" i="1"/>
  <c r="D740" i="1"/>
  <c r="D713" i="1"/>
  <c r="D660" i="1"/>
  <c r="D549" i="1"/>
  <c r="D882" i="1"/>
  <c r="D807" i="1"/>
  <c r="D697" i="1"/>
  <c r="D616" i="1"/>
  <c r="D608" i="1"/>
  <c r="D541" i="1"/>
  <c r="D942" i="1"/>
  <c r="D768" i="1"/>
  <c r="D688" i="1"/>
  <c r="D633" i="1"/>
  <c r="D625" i="1"/>
  <c r="D599" i="1"/>
  <c r="D977" i="1"/>
  <c r="D902" i="1"/>
  <c r="D842" i="1"/>
  <c r="D826" i="1"/>
  <c r="D753" i="1"/>
  <c r="D686" i="1"/>
  <c r="D937" i="1"/>
  <c r="D862" i="1"/>
  <c r="D786" i="1"/>
  <c r="D696" i="1"/>
  <c r="D677" i="1"/>
  <c r="D997" i="1"/>
  <c r="D722" i="1"/>
  <c r="D659" i="1"/>
  <c r="D615" i="1"/>
  <c r="D957" i="1"/>
  <c r="D881" i="1"/>
  <c r="D806" i="1"/>
  <c r="D767" i="1"/>
  <c r="D735" i="1"/>
  <c r="D657" i="1"/>
  <c r="D632" i="1"/>
  <c r="D607" i="1"/>
  <c r="D547" i="1"/>
  <c r="D540" i="1"/>
  <c r="D502" i="1"/>
  <c r="D462" i="1"/>
  <c r="D434" i="1"/>
  <c r="D406" i="1"/>
  <c r="D378" i="1"/>
  <c r="D350" i="1"/>
  <c r="D322" i="1"/>
  <c r="D294" i="1"/>
  <c r="D916" i="1"/>
  <c r="D861" i="1"/>
  <c r="D841" i="1"/>
  <c r="D708" i="1"/>
  <c r="D649" i="1"/>
  <c r="D976" i="1"/>
  <c r="D801" i="1"/>
  <c r="D721" i="1"/>
  <c r="D666" i="1"/>
  <c r="D561" i="1"/>
  <c r="D956" i="1"/>
  <c r="D971" i="1"/>
  <c r="D896" i="1"/>
  <c r="D820" i="1"/>
  <c r="D734" i="1"/>
  <c r="D639" i="1"/>
  <c r="D597" i="1"/>
  <c r="D991" i="1"/>
  <c r="D694" i="1"/>
  <c r="D538" i="1"/>
  <c r="D483" i="1"/>
  <c r="D451" i="1"/>
  <c r="D389" i="1"/>
  <c r="D266" i="1"/>
  <c r="D238" i="1"/>
  <c r="D210" i="1"/>
  <c r="D182" i="1"/>
  <c r="D875" i="1"/>
  <c r="D729" i="1"/>
  <c r="D645" i="1"/>
  <c r="D526" i="1"/>
  <c r="D507" i="1"/>
  <c r="D474" i="1"/>
  <c r="D437" i="1"/>
  <c r="D423" i="1"/>
  <c r="D356" i="1"/>
  <c r="D249" i="1"/>
  <c r="D221" i="1"/>
  <c r="D193" i="1"/>
  <c r="D165" i="1"/>
  <c r="D137" i="1"/>
  <c r="D109" i="1"/>
  <c r="D930" i="1"/>
  <c r="D665" i="1"/>
  <c r="D624" i="1"/>
  <c r="D574" i="1"/>
  <c r="D490" i="1"/>
  <c r="D416" i="1"/>
  <c r="D402" i="1"/>
  <c r="D382" i="1"/>
  <c r="D362" i="1"/>
  <c r="D307" i="1"/>
  <c r="D301" i="1"/>
  <c r="D295" i="1"/>
  <c r="D289" i="1"/>
  <c r="D283" i="1"/>
  <c r="D260" i="1"/>
  <c r="D232" i="1"/>
  <c r="D691" i="1"/>
  <c r="D622" i="1"/>
  <c r="D525" i="1"/>
  <c r="D368" i="1"/>
  <c r="D343" i="1"/>
  <c r="D337" i="1"/>
  <c r="D331" i="1"/>
  <c r="D325" i="1"/>
  <c r="D319" i="1"/>
  <c r="D313" i="1"/>
  <c r="D277" i="1"/>
  <c r="D604" i="1"/>
  <c r="D588" i="1"/>
  <c r="D515" i="1"/>
  <c r="D466" i="1"/>
  <c r="D450" i="1"/>
  <c r="D443" i="1"/>
  <c r="D429" i="1"/>
  <c r="D409" i="1"/>
  <c r="D395" i="1"/>
  <c r="D349" i="1"/>
  <c r="D720" i="1"/>
  <c r="D497" i="1"/>
  <c r="D482" i="1"/>
  <c r="D473" i="1"/>
  <c r="D422" i="1"/>
  <c r="D388" i="1"/>
  <c r="D374" i="1"/>
  <c r="D355" i="1"/>
  <c r="D265" i="1"/>
  <c r="D237" i="1"/>
  <c r="D209" i="1"/>
  <c r="D181" i="1"/>
  <c r="D153" i="1"/>
  <c r="D125" i="1"/>
  <c r="D97" i="1"/>
  <c r="D985" i="1"/>
  <c r="D874" i="1"/>
  <c r="D684" i="1"/>
  <c r="D559" i="1"/>
  <c r="D546" i="1"/>
  <c r="D506" i="1"/>
  <c r="D457" i="1"/>
  <c r="D814" i="1"/>
  <c r="D761" i="1"/>
  <c r="D573" i="1"/>
  <c r="D489" i="1"/>
  <c r="D480" i="1"/>
  <c r="D435" i="1"/>
  <c r="D415" i="1"/>
  <c r="D915" i="1"/>
  <c r="D860" i="1"/>
  <c r="D662" i="1"/>
  <c r="D603" i="1"/>
  <c r="D524" i="1"/>
  <c r="D428" i="1"/>
  <c r="D638" i="1"/>
  <c r="D587" i="1"/>
  <c r="D513" i="1"/>
  <c r="D496" i="1"/>
  <c r="D465" i="1"/>
  <c r="D449" i="1"/>
  <c r="D970" i="1"/>
  <c r="D760" i="1"/>
  <c r="D683" i="1"/>
  <c r="D569" i="1"/>
  <c r="D545" i="1"/>
  <c r="D533" i="1"/>
  <c r="D472" i="1"/>
  <c r="D456" i="1"/>
  <c r="D441" i="1"/>
  <c r="D421" i="1"/>
  <c r="D910" i="1"/>
  <c r="D716" i="1"/>
  <c r="D656" i="1"/>
  <c r="D620" i="1"/>
  <c r="D584" i="1"/>
  <c r="D748" i="1"/>
  <c r="D503" i="1"/>
  <c r="D800" i="1"/>
  <c r="D598" i="1"/>
  <c r="D582" i="1"/>
  <c r="D568" i="1"/>
  <c r="D427" i="1"/>
  <c r="D413" i="1"/>
  <c r="D393" i="1"/>
  <c r="D379" i="1"/>
  <c r="D854" i="1"/>
  <c r="D637" i="1"/>
  <c r="D555" i="1"/>
  <c r="D532" i="1"/>
  <c r="D512" i="1"/>
  <c r="D495" i="1"/>
  <c r="D447" i="1"/>
  <c r="D909" i="1"/>
  <c r="D747" i="1"/>
  <c r="D655" i="1"/>
  <c r="D567" i="1"/>
  <c r="D365" i="1"/>
  <c r="D346" i="1"/>
  <c r="D340" i="1"/>
  <c r="D334" i="1"/>
  <c r="D328" i="1"/>
  <c r="D673" i="1"/>
  <c r="D581" i="1"/>
  <c r="D631" i="1"/>
  <c r="D596" i="1"/>
  <c r="D511" i="1"/>
  <c r="D780" i="1"/>
  <c r="D580" i="1"/>
  <c r="D746" i="1"/>
  <c r="D551" i="1"/>
  <c r="D370" i="1"/>
  <c r="D304" i="1"/>
  <c r="D288" i="1"/>
  <c r="D228" i="1"/>
  <c r="D202" i="1"/>
  <c r="D171" i="1"/>
  <c r="D158" i="1"/>
  <c r="D152" i="1"/>
  <c r="D146" i="1"/>
  <c r="D140" i="1"/>
  <c r="D134" i="1"/>
  <c r="D128" i="1"/>
  <c r="D122" i="1"/>
  <c r="D116" i="1"/>
  <c r="D110" i="1"/>
  <c r="D104" i="1"/>
  <c r="D98" i="1"/>
  <c r="D92" i="1"/>
  <c r="D64" i="1"/>
  <c r="D36" i="1"/>
  <c r="D30" i="1"/>
  <c r="D69" i="1"/>
  <c r="D41" i="1"/>
  <c r="D207" i="1"/>
  <c r="D949" i="1"/>
  <c r="D590" i="1"/>
  <c r="D478" i="1"/>
  <c r="D399" i="1"/>
  <c r="D281" i="1"/>
  <c r="D247" i="1"/>
  <c r="D208" i="1"/>
  <c r="D177" i="1"/>
  <c r="D164" i="1"/>
  <c r="D75" i="1"/>
  <c r="D47" i="1"/>
  <c r="D19" i="1"/>
  <c r="D544" i="1"/>
  <c r="D446" i="1"/>
  <c r="D360" i="1"/>
  <c r="D344" i="1"/>
  <c r="D320" i="1"/>
  <c r="D274" i="1"/>
  <c r="D267" i="1"/>
  <c r="D234" i="1"/>
  <c r="D214" i="1"/>
  <c r="D183" i="1"/>
  <c r="D86" i="1"/>
  <c r="D58" i="1"/>
  <c r="D936" i="1"/>
  <c r="D518" i="1"/>
  <c r="D433" i="1"/>
  <c r="D369" i="1"/>
  <c r="D335" i="1"/>
  <c r="D311" i="1"/>
  <c r="D253" i="1"/>
  <c r="D189" i="1"/>
  <c r="D170" i="1"/>
  <c r="D494" i="1"/>
  <c r="D410" i="1"/>
  <c r="D327" i="1"/>
  <c r="D303" i="1"/>
  <c r="D240" i="1"/>
  <c r="D220" i="1"/>
  <c r="D195" i="1"/>
  <c r="D176" i="1"/>
  <c r="D103" i="1"/>
  <c r="D80" i="1"/>
  <c r="D52" i="1"/>
  <c r="D24" i="1"/>
  <c r="D477" i="1"/>
  <c r="D461" i="1"/>
  <c r="D398" i="1"/>
  <c r="D318" i="1"/>
  <c r="D287" i="1"/>
  <c r="D259" i="1"/>
  <c r="D227" i="1"/>
  <c r="D201" i="1"/>
  <c r="D157" i="1"/>
  <c r="D151" i="1"/>
  <c r="D145" i="1"/>
  <c r="D139" i="1"/>
  <c r="D133" i="1"/>
  <c r="D127" i="1"/>
  <c r="D121" i="1"/>
  <c r="D115" i="1"/>
  <c r="D91" i="1"/>
  <c r="D63" i="1"/>
  <c r="D35" i="1"/>
  <c r="D74" i="1"/>
  <c r="D733" i="1"/>
  <c r="D445" i="1"/>
  <c r="D419" i="1"/>
  <c r="D407" i="1"/>
  <c r="D387" i="1"/>
  <c r="D367" i="1"/>
  <c r="D351" i="1"/>
  <c r="D342" i="1"/>
  <c r="D280" i="1"/>
  <c r="D273" i="1"/>
  <c r="D246" i="1"/>
  <c r="D163" i="1"/>
  <c r="D707" i="1"/>
  <c r="D630" i="1"/>
  <c r="D539" i="1"/>
  <c r="D432" i="1"/>
  <c r="D397" i="1"/>
  <c r="D377" i="1"/>
  <c r="D359" i="1"/>
  <c r="D310" i="1"/>
  <c r="D576" i="1"/>
  <c r="D628" i="1"/>
  <c r="D667" i="1"/>
  <c r="D521" i="1"/>
  <c r="D467" i="1"/>
  <c r="D440" i="1"/>
  <c r="D376" i="1"/>
  <c r="D329" i="1"/>
  <c r="D239" i="1"/>
  <c r="D205" i="1"/>
  <c r="D172" i="1"/>
  <c r="D147" i="1"/>
  <c r="D55" i="1"/>
  <c r="D33" i="1"/>
  <c r="D18" i="1"/>
  <c r="D106" i="1"/>
  <c r="D83" i="1"/>
  <c r="D203" i="1"/>
  <c r="D32" i="1"/>
  <c r="D120" i="1"/>
  <c r="D96" i="1"/>
  <c r="D25" i="1"/>
  <c r="D60" i="1"/>
  <c r="D66" i="1"/>
  <c r="D200" i="1"/>
  <c r="D243" i="1"/>
  <c r="D126" i="1"/>
  <c r="D876" i="1"/>
  <c r="D566" i="1"/>
  <c r="D424" i="1"/>
  <c r="D248" i="1"/>
  <c r="D138" i="1"/>
  <c r="D123" i="1"/>
  <c r="D114" i="1"/>
  <c r="D48" i="1"/>
  <c r="D40" i="1"/>
  <c r="D230" i="1"/>
  <c r="D162" i="1"/>
  <c r="D99" i="1"/>
  <c r="D68" i="1"/>
  <c r="D76" i="1"/>
  <c r="D61" i="1"/>
  <c r="D46" i="1"/>
  <c r="D39" i="1"/>
  <c r="D89" i="1"/>
  <c r="D53" i="1"/>
  <c r="D252" i="1"/>
  <c r="D143" i="1"/>
  <c r="D16" i="1"/>
  <c r="D102" i="1"/>
  <c r="D261" i="1"/>
  <c r="D57" i="1"/>
  <c r="D565" i="1"/>
  <c r="D485" i="1"/>
  <c r="D463" i="1"/>
  <c r="D363" i="1"/>
  <c r="D316" i="1"/>
  <c r="D275" i="1"/>
  <c r="D187" i="1"/>
  <c r="D130" i="1"/>
  <c r="D26" i="1"/>
  <c r="D90" i="1"/>
  <c r="D54" i="1"/>
  <c r="D840" i="1"/>
  <c r="D519" i="1"/>
  <c r="D439" i="1"/>
  <c r="D339" i="1"/>
  <c r="D305" i="1"/>
  <c r="D293" i="1"/>
  <c r="D284" i="1"/>
  <c r="D264" i="1"/>
  <c r="D222" i="1"/>
  <c r="D212" i="1"/>
  <c r="D204" i="1"/>
  <c r="D179" i="1"/>
  <c r="D211" i="1"/>
  <c r="D150" i="1"/>
  <c r="D835" i="1"/>
  <c r="D562" i="1"/>
  <c r="D460" i="1"/>
  <c r="D404" i="1"/>
  <c r="D390" i="1"/>
  <c r="D373" i="1"/>
  <c r="D256" i="1"/>
  <c r="D196" i="1"/>
  <c r="D154" i="1"/>
  <c r="D178" i="1"/>
  <c r="D136" i="1"/>
  <c r="D38" i="1"/>
  <c r="D648" i="1"/>
  <c r="D509" i="1"/>
  <c r="D418" i="1"/>
  <c r="D361" i="1"/>
  <c r="D326" i="1"/>
  <c r="D169" i="1"/>
  <c r="D113" i="1"/>
  <c r="D186" i="1"/>
  <c r="D161" i="1"/>
  <c r="D45" i="1"/>
  <c r="D185" i="1"/>
  <c r="D111" i="1"/>
  <c r="D29" i="1"/>
  <c r="D484" i="1"/>
  <c r="D348" i="1"/>
  <c r="D315" i="1"/>
  <c r="D17" i="1"/>
  <c r="D82" i="1"/>
  <c r="D168" i="1"/>
  <c r="D159" i="1"/>
  <c r="D385" i="1"/>
  <c r="D372" i="1"/>
  <c r="D338" i="1"/>
  <c r="D229" i="1"/>
  <c r="D219" i="1"/>
  <c r="D194" i="1"/>
  <c r="D129" i="1"/>
  <c r="D67" i="1"/>
  <c r="D112" i="1"/>
  <c r="D235" i="1"/>
  <c r="D455" i="1"/>
  <c r="D438" i="1"/>
  <c r="D401" i="1"/>
  <c r="D292" i="1"/>
  <c r="D282" i="1"/>
  <c r="D263" i="1"/>
  <c r="D144" i="1"/>
  <c r="D167" i="1"/>
  <c r="D834" i="1"/>
  <c r="D553" i="1"/>
  <c r="D508" i="1"/>
  <c r="D417" i="1"/>
  <c r="D302" i="1"/>
  <c r="D272" i="1"/>
  <c r="D255" i="1"/>
  <c r="D245" i="1"/>
  <c r="D105" i="1"/>
  <c r="D290" i="1"/>
  <c r="D358" i="1"/>
  <c r="D347" i="1"/>
  <c r="D271" i="1"/>
  <c r="D262" i="1"/>
  <c r="D613" i="1"/>
  <c r="D552" i="1"/>
  <c r="D400" i="1"/>
  <c r="D384" i="1"/>
  <c r="D371" i="1"/>
  <c r="D336" i="1"/>
  <c r="D314" i="1"/>
  <c r="D254" i="1"/>
  <c r="D236" i="1"/>
  <c r="D479" i="1"/>
  <c r="D454" i="1"/>
  <c r="D291" i="1"/>
  <c r="D226" i="1"/>
  <c r="D218" i="1"/>
  <c r="D160" i="1"/>
  <c r="D119" i="1"/>
  <c r="D73" i="1"/>
  <c r="D31" i="1"/>
  <c r="D23" i="1"/>
  <c r="D95" i="1"/>
  <c r="D475" i="1"/>
  <c r="D323" i="1"/>
  <c r="D300" i="1"/>
  <c r="D175" i="1"/>
  <c r="D225" i="1"/>
  <c r="D357" i="1"/>
  <c r="D312" i="1"/>
  <c r="D270" i="1"/>
  <c r="D244" i="1"/>
  <c r="D192" i="1"/>
  <c r="D135" i="1"/>
  <c r="D88" i="1"/>
  <c r="D81" i="1"/>
  <c r="D59" i="1"/>
  <c r="D51" i="1"/>
  <c r="D37" i="1"/>
  <c r="D15" i="1"/>
  <c r="D779" i="1"/>
  <c r="D452" i="1"/>
  <c r="D383" i="1"/>
  <c r="D333" i="1"/>
  <c r="D279" i="1"/>
  <c r="D44" i="1"/>
  <c r="D184" i="1"/>
  <c r="D396" i="1"/>
  <c r="D702" i="1"/>
  <c r="D501" i="1"/>
  <c r="D471" i="1"/>
  <c r="D430" i="1"/>
  <c r="D299" i="1"/>
  <c r="D217" i="1"/>
  <c r="D142" i="1"/>
  <c r="D118" i="1"/>
  <c r="D79" i="1"/>
  <c r="D72" i="1"/>
  <c r="D22" i="1"/>
  <c r="D695" i="1"/>
  <c r="D412" i="1"/>
  <c r="D394" i="1"/>
  <c r="D381" i="1"/>
  <c r="D366" i="1"/>
  <c r="D345" i="1"/>
  <c r="D251" i="1"/>
  <c r="D174" i="1"/>
  <c r="D94" i="1"/>
  <c r="D65" i="1"/>
  <c r="D309" i="1"/>
  <c r="D269" i="1"/>
  <c r="D233" i="1"/>
  <c r="D191" i="1"/>
  <c r="D87" i="1"/>
  <c r="D50" i="1"/>
  <c r="D411" i="1"/>
  <c r="D285" i="1"/>
  <c r="D250" i="1"/>
  <c r="D132" i="1"/>
  <c r="D107" i="1"/>
  <c r="D215" i="1"/>
  <c r="D100" i="1"/>
  <c r="D71" i="1"/>
  <c r="D43" i="1"/>
  <c r="D674" i="1"/>
  <c r="D488" i="1"/>
  <c r="D278" i="1"/>
  <c r="D190" i="1"/>
  <c r="D101" i="1"/>
  <c r="D216" i="1"/>
  <c r="D156" i="1"/>
  <c r="D27" i="1"/>
  <c r="D672" i="1"/>
  <c r="D354" i="1"/>
  <c r="D317" i="1"/>
  <c r="D188" i="1"/>
  <c r="D131" i="1"/>
  <c r="D77" i="1"/>
  <c r="D405" i="1"/>
  <c r="D242" i="1"/>
  <c r="D49" i="1"/>
  <c r="D276" i="1"/>
  <c r="D468" i="1"/>
  <c r="D213" i="1"/>
  <c r="D21" i="1"/>
  <c r="D155" i="1"/>
  <c r="D353" i="1"/>
  <c r="D308" i="1"/>
  <c r="D149" i="1"/>
  <c r="D124" i="1"/>
  <c r="D241" i="1"/>
  <c r="D180" i="1"/>
  <c r="D575" i="1"/>
  <c r="D306" i="1"/>
  <c r="D206" i="1"/>
  <c r="D93" i="1"/>
  <c r="D70" i="1"/>
  <c r="D20" i="1"/>
  <c r="D42" i="1"/>
  <c r="D530" i="1"/>
  <c r="D298" i="1"/>
  <c r="D591" i="1"/>
  <c r="D391" i="1"/>
  <c r="D341" i="1"/>
  <c r="D148" i="1"/>
  <c r="D286" i="1"/>
  <c r="D85" i="1"/>
  <c r="D34" i="1"/>
  <c r="D500" i="1"/>
  <c r="D198" i="1"/>
  <c r="D28" i="1"/>
  <c r="D258" i="1"/>
  <c r="D14" i="1"/>
  <c r="D257" i="1"/>
  <c r="D12" i="1"/>
  <c r="D321" i="1"/>
  <c r="D197" i="1"/>
  <c r="D330" i="1"/>
  <c r="D62" i="1"/>
  <c r="D223" i="1"/>
  <c r="D527" i="1"/>
  <c r="D141" i="1"/>
  <c r="D199" i="1"/>
  <c r="D84" i="1"/>
  <c r="D491" i="1"/>
  <c r="D444" i="1"/>
  <c r="D78" i="1"/>
  <c r="D332" i="1"/>
  <c r="D117" i="1"/>
  <c r="D426" i="1"/>
  <c r="D425" i="1"/>
  <c r="D297" i="1"/>
  <c r="D224" i="1"/>
  <c r="D173" i="1"/>
  <c r="D108" i="1"/>
  <c r="D231" i="1"/>
  <c r="D56" i="1"/>
  <c r="D166" i="1"/>
  <c r="E990" i="1"/>
  <c r="E962" i="1"/>
  <c r="E934" i="1"/>
  <c r="E906" i="1"/>
  <c r="E878" i="1"/>
  <c r="E850" i="1"/>
  <c r="E822" i="1"/>
  <c r="E794" i="1"/>
  <c r="E766" i="1"/>
  <c r="E738" i="1"/>
  <c r="E710" i="1"/>
  <c r="E1001" i="1"/>
  <c r="E973" i="1"/>
  <c r="E945" i="1"/>
  <c r="E917" i="1"/>
  <c r="E889" i="1"/>
  <c r="E861" i="1"/>
  <c r="E833" i="1"/>
  <c r="E805" i="1"/>
  <c r="E777" i="1"/>
  <c r="E749" i="1"/>
  <c r="E721" i="1"/>
  <c r="E1012" i="1"/>
  <c r="E1006" i="1"/>
  <c r="E978" i="1"/>
  <c r="E950" i="1"/>
  <c r="E922" i="1"/>
  <c r="E894" i="1"/>
  <c r="E866" i="1"/>
  <c r="E838" i="1"/>
  <c r="E810" i="1"/>
  <c r="E782" i="1"/>
  <c r="E989" i="1"/>
  <c r="E961" i="1"/>
  <c r="E933" i="1"/>
  <c r="E905" i="1"/>
  <c r="E877" i="1"/>
  <c r="E849" i="1"/>
  <c r="E821" i="1"/>
  <c r="E793" i="1"/>
  <c r="E765" i="1"/>
  <c r="E737" i="1"/>
  <c r="E709" i="1"/>
  <c r="E681" i="1"/>
  <c r="E653" i="1"/>
  <c r="E625" i="1"/>
  <c r="E597" i="1"/>
  <c r="E569" i="1"/>
  <c r="E541" i="1"/>
  <c r="E1000" i="1"/>
  <c r="E972" i="1"/>
  <c r="E944" i="1"/>
  <c r="E916" i="1"/>
  <c r="E888" i="1"/>
  <c r="E860" i="1"/>
  <c r="E832" i="1"/>
  <c r="E804" i="1"/>
  <c r="E776" i="1"/>
  <c r="E748" i="1"/>
  <c r="E720" i="1"/>
  <c r="E1011" i="1"/>
  <c r="E1010" i="1"/>
  <c r="E1003" i="1"/>
  <c r="E969" i="1"/>
  <c r="E935" i="1"/>
  <c r="E928" i="1"/>
  <c r="E901" i="1"/>
  <c r="E867" i="1"/>
  <c r="E798" i="1"/>
  <c r="E739" i="1"/>
  <c r="E719" i="1"/>
  <c r="E676" i="1"/>
  <c r="E641" i="1"/>
  <c r="E612" i="1"/>
  <c r="E583" i="1"/>
  <c r="E554" i="1"/>
  <c r="E531" i="1"/>
  <c r="E503" i="1"/>
  <c r="E982" i="1"/>
  <c r="E948" i="1"/>
  <c r="E914" i="1"/>
  <c r="E880" i="1"/>
  <c r="E846" i="1"/>
  <c r="E812" i="1"/>
  <c r="E778" i="1"/>
  <c r="E758" i="1"/>
  <c r="E732" i="1"/>
  <c r="E706" i="1"/>
  <c r="E670" i="1"/>
  <c r="E664" i="1"/>
  <c r="E635" i="1"/>
  <c r="E606" i="1"/>
  <c r="E577" i="1"/>
  <c r="E548" i="1"/>
  <c r="E514" i="1"/>
  <c r="E996" i="1"/>
  <c r="E927" i="1"/>
  <c r="E893" i="1"/>
  <c r="E859" i="1"/>
  <c r="E825" i="1"/>
  <c r="E791" i="1"/>
  <c r="E771" i="1"/>
  <c r="E745" i="1"/>
  <c r="E725" i="1"/>
  <c r="E693" i="1"/>
  <c r="E658" i="1"/>
  <c r="E629" i="1"/>
  <c r="E600" i="1"/>
  <c r="E571" i="1"/>
  <c r="E542" i="1"/>
  <c r="E525" i="1"/>
  <c r="E1009" i="1"/>
  <c r="E975" i="1"/>
  <c r="E941" i="1"/>
  <c r="E907" i="1"/>
  <c r="E900" i="1"/>
  <c r="E873" i="1"/>
  <c r="E839" i="1"/>
  <c r="E764" i="1"/>
  <c r="E712" i="1"/>
  <c r="E687" i="1"/>
  <c r="E652" i="1"/>
  <c r="E623" i="1"/>
  <c r="E594" i="1"/>
  <c r="E565" i="1"/>
  <c r="E536" i="1"/>
  <c r="E988" i="1"/>
  <c r="E954" i="1"/>
  <c r="E920" i="1"/>
  <c r="E886" i="1"/>
  <c r="E852" i="1"/>
  <c r="E818" i="1"/>
  <c r="E784" i="1"/>
  <c r="E751" i="1"/>
  <c r="E731" i="1"/>
  <c r="E699" i="1"/>
  <c r="E675" i="1"/>
  <c r="E646" i="1"/>
  <c r="E617" i="1"/>
  <c r="E588" i="1"/>
  <c r="E1002" i="1"/>
  <c r="E995" i="1"/>
  <c r="E968" i="1"/>
  <c r="E899" i="1"/>
  <c r="E865" i="1"/>
  <c r="E831" i="1"/>
  <c r="E797" i="1"/>
  <c r="E770" i="1"/>
  <c r="E718" i="1"/>
  <c r="E669" i="1"/>
  <c r="E640" i="1"/>
  <c r="E611" i="1"/>
  <c r="E981" i="1"/>
  <c r="E947" i="1"/>
  <c r="E913" i="1"/>
  <c r="E879" i="1"/>
  <c r="E872" i="1"/>
  <c r="E845" i="1"/>
  <c r="E811" i="1"/>
  <c r="E757" i="1"/>
  <c r="E705" i="1"/>
  <c r="E692" i="1"/>
  <c r="E663" i="1"/>
  <c r="E634" i="1"/>
  <c r="E605" i="1"/>
  <c r="E994" i="1"/>
  <c r="E960" i="1"/>
  <c r="E926" i="1"/>
  <c r="E892" i="1"/>
  <c r="E858" i="1"/>
  <c r="E824" i="1"/>
  <c r="E790" i="1"/>
  <c r="E744" i="1"/>
  <c r="E724" i="1"/>
  <c r="E698" i="1"/>
  <c r="E686" i="1"/>
  <c r="E657" i="1"/>
  <c r="E628" i="1"/>
  <c r="E1008" i="1"/>
  <c r="E974" i="1"/>
  <c r="E967" i="1"/>
  <c r="E940" i="1"/>
  <c r="E871" i="1"/>
  <c r="E837" i="1"/>
  <c r="E803" i="1"/>
  <c r="E763" i="1"/>
  <c r="E711" i="1"/>
  <c r="E987" i="1"/>
  <c r="E953" i="1"/>
  <c r="E919" i="1"/>
  <c r="E885" i="1"/>
  <c r="E851" i="1"/>
  <c r="E844" i="1"/>
  <c r="E817" i="1"/>
  <c r="E783" i="1"/>
  <c r="E750" i="1"/>
  <c r="E730" i="1"/>
  <c r="E704" i="1"/>
  <c r="E674" i="1"/>
  <c r="E966" i="1"/>
  <c r="E932" i="1"/>
  <c r="E898" i="1"/>
  <c r="E864" i="1"/>
  <c r="E830" i="1"/>
  <c r="E796" i="1"/>
  <c r="E769" i="1"/>
  <c r="E743" i="1"/>
  <c r="E717" i="1"/>
  <c r="E697" i="1"/>
  <c r="E980" i="1"/>
  <c r="E946" i="1"/>
  <c r="E939" i="1"/>
  <c r="E912" i="1"/>
  <c r="E843" i="1"/>
  <c r="E809" i="1"/>
  <c r="E756" i="1"/>
  <c r="E736" i="1"/>
  <c r="E993" i="1"/>
  <c r="E959" i="1"/>
  <c r="E925" i="1"/>
  <c r="E891" i="1"/>
  <c r="E857" i="1"/>
  <c r="E823" i="1"/>
  <c r="E816" i="1"/>
  <c r="E789" i="1"/>
  <c r="E775" i="1"/>
  <c r="E1007" i="1"/>
  <c r="E938" i="1"/>
  <c r="E904" i="1"/>
  <c r="E870" i="1"/>
  <c r="E836" i="1"/>
  <c r="E802" i="1"/>
  <c r="E762" i="1"/>
  <c r="E742" i="1"/>
  <c r="E679" i="1"/>
  <c r="E986" i="1"/>
  <c r="E952" i="1"/>
  <c r="E918" i="1"/>
  <c r="E911" i="1"/>
  <c r="E884" i="1"/>
  <c r="E815" i="1"/>
  <c r="E781" i="1"/>
  <c r="E729" i="1"/>
  <c r="E673" i="1"/>
  <c r="E644" i="1"/>
  <c r="E615" i="1"/>
  <c r="E586" i="1"/>
  <c r="E580" i="1"/>
  <c r="E551" i="1"/>
  <c r="E999" i="1"/>
  <c r="E965" i="1"/>
  <c r="E931" i="1"/>
  <c r="E897" i="1"/>
  <c r="E863" i="1"/>
  <c r="E829" i="1"/>
  <c r="E795" i="1"/>
  <c r="E788" i="1"/>
  <c r="E768" i="1"/>
  <c r="E979" i="1"/>
  <c r="E910" i="1"/>
  <c r="E876" i="1"/>
  <c r="E842" i="1"/>
  <c r="E808" i="1"/>
  <c r="E1005" i="1"/>
  <c r="E971" i="1"/>
  <c r="E937" i="1"/>
  <c r="E903" i="1"/>
  <c r="E869" i="1"/>
  <c r="E835" i="1"/>
  <c r="E801" i="1"/>
  <c r="E761" i="1"/>
  <c r="E741" i="1"/>
  <c r="E929" i="1"/>
  <c r="E853" i="1"/>
  <c r="E774" i="1"/>
  <c r="E759" i="1"/>
  <c r="E728" i="1"/>
  <c r="E610" i="1"/>
  <c r="E602" i="1"/>
  <c r="E523" i="1"/>
  <c r="E499" i="1"/>
  <c r="E459" i="1"/>
  <c r="E431" i="1"/>
  <c r="E403" i="1"/>
  <c r="E375" i="1"/>
  <c r="E347" i="1"/>
  <c r="E1004" i="1"/>
  <c r="E984" i="1"/>
  <c r="E964" i="1"/>
  <c r="E813" i="1"/>
  <c r="E671" i="1"/>
  <c r="E627" i="1"/>
  <c r="E619" i="1"/>
  <c r="E579" i="1"/>
  <c r="E572" i="1"/>
  <c r="E493" i="1"/>
  <c r="E470" i="1"/>
  <c r="E442" i="1"/>
  <c r="E414" i="1"/>
  <c r="E386" i="1"/>
  <c r="E848" i="1"/>
  <c r="E714" i="1"/>
  <c r="E661" i="1"/>
  <c r="E636" i="1"/>
  <c r="E564" i="1"/>
  <c r="E557" i="1"/>
  <c r="E550" i="1"/>
  <c r="E529" i="1"/>
  <c r="E487" i="1"/>
  <c r="E453" i="1"/>
  <c r="E425" i="1"/>
  <c r="E397" i="1"/>
  <c r="E369" i="1"/>
  <c r="E983" i="1"/>
  <c r="E924" i="1"/>
  <c r="E908" i="1"/>
  <c r="E701" i="1"/>
  <c r="E593" i="1"/>
  <c r="E543" i="1"/>
  <c r="E510" i="1"/>
  <c r="E481" i="1"/>
  <c r="E464" i="1"/>
  <c r="E943" i="1"/>
  <c r="E868" i="1"/>
  <c r="E792" i="1"/>
  <c r="E773" i="1"/>
  <c r="E689" i="1"/>
  <c r="E609" i="1"/>
  <c r="E516" i="1"/>
  <c r="E504" i="1"/>
  <c r="E475" i="1"/>
  <c r="E447" i="1"/>
  <c r="E419" i="1"/>
  <c r="E391" i="1"/>
  <c r="E363" i="1"/>
  <c r="E335" i="1"/>
  <c r="E307" i="1"/>
  <c r="E279" i="1"/>
  <c r="E828" i="1"/>
  <c r="E755" i="1"/>
  <c r="E727" i="1"/>
  <c r="E651" i="1"/>
  <c r="E626" i="1"/>
  <c r="E601" i="1"/>
  <c r="E535" i="1"/>
  <c r="E522" i="1"/>
  <c r="E963" i="1"/>
  <c r="E887" i="1"/>
  <c r="E678" i="1"/>
  <c r="E668" i="1"/>
  <c r="E643" i="1"/>
  <c r="E618" i="1"/>
  <c r="E585" i="1"/>
  <c r="E578" i="1"/>
  <c r="E570" i="1"/>
  <c r="E563" i="1"/>
  <c r="E556" i="1"/>
  <c r="E528" i="1"/>
  <c r="E492" i="1"/>
  <c r="E486" i="1"/>
  <c r="E469" i="1"/>
  <c r="E998" i="1"/>
  <c r="E923" i="1"/>
  <c r="E883" i="1"/>
  <c r="E847" i="1"/>
  <c r="E787" i="1"/>
  <c r="E754" i="1"/>
  <c r="E740" i="1"/>
  <c r="E713" i="1"/>
  <c r="E660" i="1"/>
  <c r="E549" i="1"/>
  <c r="E480" i="1"/>
  <c r="E452" i="1"/>
  <c r="E882" i="1"/>
  <c r="E827" i="1"/>
  <c r="E807" i="1"/>
  <c r="E726" i="1"/>
  <c r="E700" i="1"/>
  <c r="E616" i="1"/>
  <c r="E608" i="1"/>
  <c r="E592" i="1"/>
  <c r="E958" i="1"/>
  <c r="E942" i="1"/>
  <c r="E772" i="1"/>
  <c r="E723" i="1"/>
  <c r="E688" i="1"/>
  <c r="E633" i="1"/>
  <c r="E599" i="1"/>
  <c r="E977" i="1"/>
  <c r="E902" i="1"/>
  <c r="E826" i="1"/>
  <c r="E753" i="1"/>
  <c r="E667" i="1"/>
  <c r="E650" i="1"/>
  <c r="E562" i="1"/>
  <c r="E862" i="1"/>
  <c r="E786" i="1"/>
  <c r="E696" i="1"/>
  <c r="E677" i="1"/>
  <c r="E997" i="1"/>
  <c r="E921" i="1"/>
  <c r="E722" i="1"/>
  <c r="E659" i="1"/>
  <c r="E957" i="1"/>
  <c r="E881" i="1"/>
  <c r="E806" i="1"/>
  <c r="E767" i="1"/>
  <c r="E735" i="1"/>
  <c r="E685" i="1"/>
  <c r="E632" i="1"/>
  <c r="E607" i="1"/>
  <c r="E841" i="1"/>
  <c r="E708" i="1"/>
  <c r="E649" i="1"/>
  <c r="E624" i="1"/>
  <c r="E598" i="1"/>
  <c r="E568" i="1"/>
  <c r="E533" i="1"/>
  <c r="E496" i="1"/>
  <c r="E473" i="1"/>
  <c r="E445" i="1"/>
  <c r="E417" i="1"/>
  <c r="E389" i="1"/>
  <c r="E361" i="1"/>
  <c r="E333" i="1"/>
  <c r="E305" i="1"/>
  <c r="E992" i="1"/>
  <c r="E976" i="1"/>
  <c r="E752" i="1"/>
  <c r="E666" i="1"/>
  <c r="E956" i="1"/>
  <c r="E936" i="1"/>
  <c r="E785" i="1"/>
  <c r="E695" i="1"/>
  <c r="E684" i="1"/>
  <c r="E622" i="1"/>
  <c r="E590" i="1"/>
  <c r="E582" i="1"/>
  <c r="E575" i="1"/>
  <c r="E526" i="1"/>
  <c r="E513" i="1"/>
  <c r="E955" i="1"/>
  <c r="E780" i="1"/>
  <c r="E656" i="1"/>
  <c r="E631" i="1"/>
  <c r="E991" i="1"/>
  <c r="E875" i="1"/>
  <c r="E820" i="1"/>
  <c r="E645" i="1"/>
  <c r="E561" i="1"/>
  <c r="E507" i="1"/>
  <c r="E474" i="1"/>
  <c r="E437" i="1"/>
  <c r="E423" i="1"/>
  <c r="E356" i="1"/>
  <c r="E249" i="1"/>
  <c r="E221" i="1"/>
  <c r="E193" i="1"/>
  <c r="E165" i="1"/>
  <c r="E930" i="1"/>
  <c r="E665" i="1"/>
  <c r="E574" i="1"/>
  <c r="E517" i="1"/>
  <c r="E490" i="1"/>
  <c r="E416" i="1"/>
  <c r="E402" i="1"/>
  <c r="E382" i="1"/>
  <c r="E362" i="1"/>
  <c r="E301" i="1"/>
  <c r="E295" i="1"/>
  <c r="E289" i="1"/>
  <c r="E283" i="1"/>
  <c r="E260" i="1"/>
  <c r="E232" i="1"/>
  <c r="E204" i="1"/>
  <c r="E176" i="1"/>
  <c r="E148" i="1"/>
  <c r="E120" i="1"/>
  <c r="E691" i="1"/>
  <c r="E498" i="1"/>
  <c r="E458" i="1"/>
  <c r="E436" i="1"/>
  <c r="E368" i="1"/>
  <c r="E343" i="1"/>
  <c r="E337" i="1"/>
  <c r="E331" i="1"/>
  <c r="E325" i="1"/>
  <c r="E319" i="1"/>
  <c r="E313" i="1"/>
  <c r="E277" i="1"/>
  <c r="E243" i="1"/>
  <c r="E215" i="1"/>
  <c r="E642" i="1"/>
  <c r="E604" i="1"/>
  <c r="E589" i="1"/>
  <c r="E547" i="1"/>
  <c r="E515" i="1"/>
  <c r="E466" i="1"/>
  <c r="E450" i="1"/>
  <c r="E443" i="1"/>
  <c r="E429" i="1"/>
  <c r="E409" i="1"/>
  <c r="E395" i="1"/>
  <c r="E349" i="1"/>
  <c r="E271" i="1"/>
  <c r="E819" i="1"/>
  <c r="E560" i="1"/>
  <c r="E537" i="1"/>
  <c r="E497" i="1"/>
  <c r="E482" i="1"/>
  <c r="E422" i="1"/>
  <c r="E388" i="1"/>
  <c r="E374" i="1"/>
  <c r="E355" i="1"/>
  <c r="E985" i="1"/>
  <c r="E874" i="1"/>
  <c r="E690" i="1"/>
  <c r="E639" i="1"/>
  <c r="E559" i="1"/>
  <c r="E546" i="1"/>
  <c r="E506" i="1"/>
  <c r="E457" i="1"/>
  <c r="E408" i="1"/>
  <c r="E288" i="1"/>
  <c r="E248" i="1"/>
  <c r="E220" i="1"/>
  <c r="E192" i="1"/>
  <c r="E164" i="1"/>
  <c r="E136" i="1"/>
  <c r="E108" i="1"/>
  <c r="E814" i="1"/>
  <c r="E621" i="1"/>
  <c r="E573" i="1"/>
  <c r="E534" i="1"/>
  <c r="E489" i="1"/>
  <c r="E435" i="1"/>
  <c r="E415" i="1"/>
  <c r="E401" i="1"/>
  <c r="E381" i="1"/>
  <c r="E915" i="1"/>
  <c r="E662" i="1"/>
  <c r="E603" i="1"/>
  <c r="E524" i="1"/>
  <c r="E428" i="1"/>
  <c r="E638" i="1"/>
  <c r="E587" i="1"/>
  <c r="E465" i="1"/>
  <c r="E449" i="1"/>
  <c r="E970" i="1"/>
  <c r="E856" i="1"/>
  <c r="E760" i="1"/>
  <c r="E683" i="1"/>
  <c r="E545" i="1"/>
  <c r="E472" i="1"/>
  <c r="E456" i="1"/>
  <c r="E441" i="1"/>
  <c r="E716" i="1"/>
  <c r="E620" i="1"/>
  <c r="E584" i="1"/>
  <c r="E558" i="1"/>
  <c r="E505" i="1"/>
  <c r="E855" i="1"/>
  <c r="E488" i="1"/>
  <c r="E800" i="1"/>
  <c r="E854" i="1"/>
  <c r="E715" i="1"/>
  <c r="E637" i="1"/>
  <c r="E555" i="1"/>
  <c r="E532" i="1"/>
  <c r="E512" i="1"/>
  <c r="E495" i="1"/>
  <c r="E448" i="1"/>
  <c r="E372" i="1"/>
  <c r="E909" i="1"/>
  <c r="E747" i="1"/>
  <c r="E682" i="1"/>
  <c r="E655" i="1"/>
  <c r="E544" i="1"/>
  <c r="E521" i="1"/>
  <c r="E471" i="1"/>
  <c r="E455" i="1"/>
  <c r="E799" i="1"/>
  <c r="E707" i="1"/>
  <c r="E680" i="1"/>
  <c r="E951" i="1"/>
  <c r="E896" i="1"/>
  <c r="E581" i="1"/>
  <c r="E553" i="1"/>
  <c r="E446" i="1"/>
  <c r="E426" i="1"/>
  <c r="E412" i="1"/>
  <c r="E392" i="1"/>
  <c r="E378" i="1"/>
  <c r="E596" i="1"/>
  <c r="E840" i="1"/>
  <c r="E746" i="1"/>
  <c r="E703" i="1"/>
  <c r="E654" i="1"/>
  <c r="E613" i="1"/>
  <c r="E530" i="1"/>
  <c r="E519" i="1"/>
  <c r="E949" i="1"/>
  <c r="E566" i="1"/>
  <c r="E552" i="1"/>
  <c r="E478" i="1"/>
  <c r="E399" i="1"/>
  <c r="E328" i="1"/>
  <c r="E281" i="1"/>
  <c r="E247" i="1"/>
  <c r="E208" i="1"/>
  <c r="E177" i="1"/>
  <c r="E75" i="1"/>
  <c r="E47" i="1"/>
  <c r="E19" i="1"/>
  <c r="E13" i="1"/>
  <c r="E80" i="1"/>
  <c r="E52" i="1"/>
  <c r="E24" i="1"/>
  <c r="E734" i="1"/>
  <c r="E647" i="1"/>
  <c r="E462" i="1"/>
  <c r="E421" i="1"/>
  <c r="E360" i="1"/>
  <c r="E352" i="1"/>
  <c r="E344" i="1"/>
  <c r="E320" i="1"/>
  <c r="E274" i="1"/>
  <c r="E267" i="1"/>
  <c r="E234" i="1"/>
  <c r="E214" i="1"/>
  <c r="E183" i="1"/>
  <c r="E86" i="1"/>
  <c r="E58" i="1"/>
  <c r="E30" i="1"/>
  <c r="E41" i="1"/>
  <c r="E97" i="1"/>
  <c r="E518" i="1"/>
  <c r="E433" i="1"/>
  <c r="E311" i="1"/>
  <c r="E296" i="1"/>
  <c r="E253" i="1"/>
  <c r="E189" i="1"/>
  <c r="E170" i="1"/>
  <c r="E69" i="1"/>
  <c r="E494" i="1"/>
  <c r="E410" i="1"/>
  <c r="E327" i="1"/>
  <c r="E303" i="1"/>
  <c r="E240" i="1"/>
  <c r="E195" i="1"/>
  <c r="E103" i="1"/>
  <c r="E477" i="1"/>
  <c r="E461" i="1"/>
  <c r="E420" i="1"/>
  <c r="E398" i="1"/>
  <c r="E318" i="1"/>
  <c r="E287" i="1"/>
  <c r="E259" i="1"/>
  <c r="E227" i="1"/>
  <c r="E201" i="1"/>
  <c r="E157" i="1"/>
  <c r="E151" i="1"/>
  <c r="E145" i="1"/>
  <c r="E139" i="1"/>
  <c r="E133" i="1"/>
  <c r="E127" i="1"/>
  <c r="E121" i="1"/>
  <c r="E115" i="1"/>
  <c r="E109" i="1"/>
  <c r="E91" i="1"/>
  <c r="E63" i="1"/>
  <c r="E35" i="1"/>
  <c r="E182" i="1"/>
  <c r="E733" i="1"/>
  <c r="E540" i="1"/>
  <c r="E407" i="1"/>
  <c r="E387" i="1"/>
  <c r="E367" i="1"/>
  <c r="E351" i="1"/>
  <c r="E342" i="1"/>
  <c r="E280" i="1"/>
  <c r="E273" i="1"/>
  <c r="E246" i="1"/>
  <c r="E207" i="1"/>
  <c r="E163" i="1"/>
  <c r="E74" i="1"/>
  <c r="E46" i="1"/>
  <c r="E18" i="1"/>
  <c r="E310" i="1"/>
  <c r="E233" i="1"/>
  <c r="E213" i="1"/>
  <c r="E169" i="1"/>
  <c r="E85" i="1"/>
  <c r="E630" i="1"/>
  <c r="E539" i="1"/>
  <c r="E432" i="1"/>
  <c r="E377" i="1"/>
  <c r="E359" i="1"/>
  <c r="E294" i="1"/>
  <c r="E266" i="1"/>
  <c r="E226" i="1"/>
  <c r="E895" i="1"/>
  <c r="E576" i="1"/>
  <c r="E334" i="1"/>
  <c r="E511" i="1"/>
  <c r="E890" i="1"/>
  <c r="E702" i="1"/>
  <c r="E509" i="1"/>
  <c r="E476" i="1"/>
  <c r="E424" i="1"/>
  <c r="E138" i="1"/>
  <c r="E123" i="1"/>
  <c r="E114" i="1"/>
  <c r="E48" i="1"/>
  <c r="E40" i="1"/>
  <c r="E339" i="1"/>
  <c r="E90" i="1"/>
  <c r="E76" i="1"/>
  <c r="E39" i="1"/>
  <c r="E237" i="1"/>
  <c r="E161" i="1"/>
  <c r="E98" i="1"/>
  <c r="E160" i="1"/>
  <c r="E485" i="1"/>
  <c r="E463" i="1"/>
  <c r="E316" i="1"/>
  <c r="E275" i="1"/>
  <c r="E230" i="1"/>
  <c r="E187" i="1"/>
  <c r="E162" i="1"/>
  <c r="E99" i="1"/>
  <c r="E33" i="1"/>
  <c r="E350" i="1"/>
  <c r="E212" i="1"/>
  <c r="E179" i="1"/>
  <c r="E26" i="1"/>
  <c r="E106" i="1"/>
  <c r="E83" i="1"/>
  <c r="E146" i="1"/>
  <c r="E229" i="1"/>
  <c r="E211" i="1"/>
  <c r="E144" i="1"/>
  <c r="E67" i="1"/>
  <c r="E60" i="1"/>
  <c r="E53" i="1"/>
  <c r="E31" i="1"/>
  <c r="E59" i="1"/>
  <c r="E37" i="1"/>
  <c r="E520" i="1"/>
  <c r="E439" i="1"/>
  <c r="E293" i="1"/>
  <c r="E284" i="1"/>
  <c r="E264" i="1"/>
  <c r="E222" i="1"/>
  <c r="E130" i="1"/>
  <c r="E68" i="1"/>
  <c r="E38" i="1"/>
  <c r="E119" i="1"/>
  <c r="E104" i="1"/>
  <c r="E460" i="1"/>
  <c r="E404" i="1"/>
  <c r="E390" i="1"/>
  <c r="E373" i="1"/>
  <c r="E256" i="1"/>
  <c r="E196" i="1"/>
  <c r="E154" i="1"/>
  <c r="E61" i="1"/>
  <c r="E54" i="1"/>
  <c r="E203" i="1"/>
  <c r="E129" i="1"/>
  <c r="E25" i="1"/>
  <c r="E29" i="1"/>
  <c r="E648" i="1"/>
  <c r="E418" i="1"/>
  <c r="E326" i="1"/>
  <c r="E238" i="1"/>
  <c r="E171" i="1"/>
  <c r="E113" i="1"/>
  <c r="E270" i="1"/>
  <c r="E484" i="1"/>
  <c r="E348" i="1"/>
  <c r="E315" i="1"/>
  <c r="E186" i="1"/>
  <c r="E137" i="1"/>
  <c r="E122" i="1"/>
  <c r="E32" i="1"/>
  <c r="E89" i="1"/>
  <c r="E385" i="1"/>
  <c r="E338" i="1"/>
  <c r="E219" i="1"/>
  <c r="E194" i="1"/>
  <c r="E96" i="1"/>
  <c r="E17" i="1"/>
  <c r="E82" i="1"/>
  <c r="E23" i="1"/>
  <c r="E118" i="1"/>
  <c r="E22" i="1"/>
  <c r="E438" i="1"/>
  <c r="E304" i="1"/>
  <c r="E292" i="1"/>
  <c r="E282" i="1"/>
  <c r="E263" i="1"/>
  <c r="E178" i="1"/>
  <c r="E153" i="1"/>
  <c r="E112" i="1"/>
  <c r="E244" i="1"/>
  <c r="E72" i="1"/>
  <c r="E134" i="1"/>
  <c r="E834" i="1"/>
  <c r="E508" i="1"/>
  <c r="E324" i="1"/>
  <c r="E302" i="1"/>
  <c r="E272" i="1"/>
  <c r="E255" i="1"/>
  <c r="E245" i="1"/>
  <c r="E105" i="1"/>
  <c r="E185" i="1"/>
  <c r="E73" i="1"/>
  <c r="E81" i="1"/>
  <c r="E358" i="1"/>
  <c r="E168" i="1"/>
  <c r="E45" i="1"/>
  <c r="E88" i="1"/>
  <c r="E614" i="1"/>
  <c r="E483" i="1"/>
  <c r="E400" i="1"/>
  <c r="E384" i="1"/>
  <c r="E371" i="1"/>
  <c r="E336" i="1"/>
  <c r="E314" i="1"/>
  <c r="E254" i="1"/>
  <c r="E236" i="1"/>
  <c r="E479" i="1"/>
  <c r="E454" i="1"/>
  <c r="E291" i="1"/>
  <c r="E228" i="1"/>
  <c r="E218" i="1"/>
  <c r="E202" i="1"/>
  <c r="E152" i="1"/>
  <c r="E434" i="1"/>
  <c r="E323" i="1"/>
  <c r="E300" i="1"/>
  <c r="E262" i="1"/>
  <c r="E252" i="1"/>
  <c r="E210" i="1"/>
  <c r="E175" i="1"/>
  <c r="E143" i="1"/>
  <c r="E128" i="1"/>
  <c r="E95" i="1"/>
  <c r="E66" i="1"/>
  <c r="E16" i="1"/>
  <c r="E357" i="1"/>
  <c r="E135" i="1"/>
  <c r="E51" i="1"/>
  <c r="E209" i="1"/>
  <c r="E142" i="1"/>
  <c r="E50" i="1"/>
  <c r="E502" i="1"/>
  <c r="E346" i="1"/>
  <c r="E312" i="1"/>
  <c r="E126" i="1"/>
  <c r="E779" i="1"/>
  <c r="E413" i="1"/>
  <c r="E383" i="1"/>
  <c r="E200" i="1"/>
  <c r="E167" i="1"/>
  <c r="E159" i="1"/>
  <c r="E150" i="1"/>
  <c r="E111" i="1"/>
  <c r="E102" i="1"/>
  <c r="E44" i="1"/>
  <c r="E184" i="1"/>
  <c r="E396" i="1"/>
  <c r="E370" i="1"/>
  <c r="E290" i="1"/>
  <c r="E235" i="1"/>
  <c r="E225" i="1"/>
  <c r="E79" i="1"/>
  <c r="E538" i="1"/>
  <c r="E501" i="1"/>
  <c r="E430" i="1"/>
  <c r="E299" i="1"/>
  <c r="E217" i="1"/>
  <c r="E394" i="1"/>
  <c r="E366" i="1"/>
  <c r="E345" i="1"/>
  <c r="E322" i="1"/>
  <c r="E261" i="1"/>
  <c r="E251" i="1"/>
  <c r="E174" i="1"/>
  <c r="E94" i="1"/>
  <c r="E65" i="1"/>
  <c r="E57" i="1"/>
  <c r="E15" i="1"/>
  <c r="E309" i="1"/>
  <c r="E269" i="1"/>
  <c r="E191" i="1"/>
  <c r="E158" i="1"/>
  <c r="E87" i="1"/>
  <c r="E451" i="1"/>
  <c r="E427" i="1"/>
  <c r="E380" i="1"/>
  <c r="E332" i="1"/>
  <c r="E278" i="1"/>
  <c r="E242" i="1"/>
  <c r="E199" i="1"/>
  <c r="E166" i="1"/>
  <c r="E149" i="1"/>
  <c r="E125" i="1"/>
  <c r="E110" i="1"/>
  <c r="E101" i="1"/>
  <c r="E43" i="1"/>
  <c r="E694" i="1"/>
  <c r="E364" i="1"/>
  <c r="E190" i="1"/>
  <c r="E55" i="1"/>
  <c r="E317" i="1"/>
  <c r="E468" i="1"/>
  <c r="E467" i="1"/>
  <c r="E306" i="1"/>
  <c r="E70" i="1"/>
  <c r="E42" i="1"/>
  <c r="E444" i="1"/>
  <c r="E406" i="1"/>
  <c r="E216" i="1"/>
  <c r="E156" i="1"/>
  <c r="E27" i="1"/>
  <c r="E672" i="1"/>
  <c r="E354" i="1"/>
  <c r="E188" i="1"/>
  <c r="E131" i="1"/>
  <c r="E77" i="1"/>
  <c r="E405" i="1"/>
  <c r="E49" i="1"/>
  <c r="E276" i="1"/>
  <c r="E100" i="1"/>
  <c r="E181" i="1"/>
  <c r="E71" i="1"/>
  <c r="E21" i="1"/>
  <c r="E155" i="1"/>
  <c r="E393" i="1"/>
  <c r="E353" i="1"/>
  <c r="E308" i="1"/>
  <c r="E124" i="1"/>
  <c r="E241" i="1"/>
  <c r="E591" i="1"/>
  <c r="E180" i="1"/>
  <c r="E206" i="1"/>
  <c r="E93" i="1"/>
  <c r="E268" i="1"/>
  <c r="E239" i="1"/>
  <c r="E567" i="1"/>
  <c r="E298" i="1"/>
  <c r="E117" i="1"/>
  <c r="E595" i="1"/>
  <c r="E20" i="1"/>
  <c r="E341" i="1"/>
  <c r="E36" i="1"/>
  <c r="E286" i="1"/>
  <c r="E92" i="1"/>
  <c r="E223" i="1"/>
  <c r="E527" i="1"/>
  <c r="E205" i="1"/>
  <c r="E365" i="1"/>
  <c r="E198" i="1"/>
  <c r="E84" i="1"/>
  <c r="E14" i="1"/>
  <c r="E440" i="1"/>
  <c r="E173" i="1"/>
  <c r="E379" i="1"/>
  <c r="E285" i="1"/>
  <c r="E265" i="1"/>
  <c r="E258" i="1"/>
  <c r="E78" i="1"/>
  <c r="E257" i="1"/>
  <c r="E231" i="1"/>
  <c r="E376" i="1"/>
  <c r="E147" i="1"/>
  <c r="E141" i="1"/>
  <c r="E34" i="1"/>
  <c r="E500" i="1"/>
  <c r="E28" i="1"/>
  <c r="E140" i="1"/>
  <c r="E491" i="1"/>
  <c r="E197" i="1"/>
  <c r="E64" i="1"/>
  <c r="E62" i="1"/>
  <c r="E321" i="1"/>
  <c r="E172" i="1"/>
  <c r="E297" i="1"/>
  <c r="E340" i="1"/>
  <c r="E132" i="1"/>
  <c r="E330" i="1"/>
  <c r="E250" i="1"/>
  <c r="E12" i="1"/>
  <c r="E116" i="1"/>
  <c r="E329" i="1"/>
  <c r="E224" i="1"/>
  <c r="E107" i="1"/>
  <c r="E56" i="1"/>
  <c r="E411" i="1"/>
  <c r="G1012" i="1"/>
  <c r="G984" i="1"/>
  <c r="G956" i="1"/>
  <c r="G928" i="1"/>
  <c r="G900" i="1"/>
  <c r="G872" i="1"/>
  <c r="G844" i="1"/>
  <c r="G816" i="1"/>
  <c r="G788" i="1"/>
  <c r="G760" i="1"/>
  <c r="G732" i="1"/>
  <c r="G704" i="1"/>
  <c r="G995" i="1"/>
  <c r="G967" i="1"/>
  <c r="G939" i="1"/>
  <c r="G911" i="1"/>
  <c r="G883" i="1"/>
  <c r="G855" i="1"/>
  <c r="G827" i="1"/>
  <c r="G799" i="1"/>
  <c r="G771" i="1"/>
  <c r="G743" i="1"/>
  <c r="G715" i="1"/>
  <c r="G1000" i="1"/>
  <c r="G972" i="1"/>
  <c r="G944" i="1"/>
  <c r="G916" i="1"/>
  <c r="G888" i="1"/>
  <c r="G860" i="1"/>
  <c r="G832" i="1"/>
  <c r="G804" i="1"/>
  <c r="G1011" i="1"/>
  <c r="G983" i="1"/>
  <c r="G955" i="1"/>
  <c r="G927" i="1"/>
  <c r="G899" i="1"/>
  <c r="G871" i="1"/>
  <c r="G843" i="1"/>
  <c r="G815" i="1"/>
  <c r="G787" i="1"/>
  <c r="G759" i="1"/>
  <c r="G731" i="1"/>
  <c r="G703" i="1"/>
  <c r="G675" i="1"/>
  <c r="G647" i="1"/>
  <c r="G619" i="1"/>
  <c r="G591" i="1"/>
  <c r="G563" i="1"/>
  <c r="G994" i="1"/>
  <c r="G966" i="1"/>
  <c r="G938" i="1"/>
  <c r="G910" i="1"/>
  <c r="G882" i="1"/>
  <c r="G854" i="1"/>
  <c r="G826" i="1"/>
  <c r="G798" i="1"/>
  <c r="G770" i="1"/>
  <c r="G742" i="1"/>
  <c r="G714" i="1"/>
  <c r="G1010" i="1"/>
  <c r="G996" i="1"/>
  <c r="G989" i="1"/>
  <c r="G962" i="1"/>
  <c r="G893" i="1"/>
  <c r="G859" i="1"/>
  <c r="G825" i="1"/>
  <c r="G791" i="1"/>
  <c r="G745" i="1"/>
  <c r="G725" i="1"/>
  <c r="G693" i="1"/>
  <c r="G664" i="1"/>
  <c r="G658" i="1"/>
  <c r="G629" i="1"/>
  <c r="G600" i="1"/>
  <c r="G571" i="1"/>
  <c r="G542" i="1"/>
  <c r="G525" i="1"/>
  <c r="G497" i="1"/>
  <c r="G1009" i="1"/>
  <c r="G975" i="1"/>
  <c r="G941" i="1"/>
  <c r="G907" i="1"/>
  <c r="G873" i="1"/>
  <c r="G866" i="1"/>
  <c r="G839" i="1"/>
  <c r="G805" i="1"/>
  <c r="G764" i="1"/>
  <c r="G712" i="1"/>
  <c r="G687" i="1"/>
  <c r="G652" i="1"/>
  <c r="G623" i="1"/>
  <c r="G594" i="1"/>
  <c r="G565" i="1"/>
  <c r="G536" i="1"/>
  <c r="G988" i="1"/>
  <c r="G954" i="1"/>
  <c r="G920" i="1"/>
  <c r="G886" i="1"/>
  <c r="G852" i="1"/>
  <c r="G818" i="1"/>
  <c r="G784" i="1"/>
  <c r="G751" i="1"/>
  <c r="G699" i="1"/>
  <c r="G681" i="1"/>
  <c r="G646" i="1"/>
  <c r="G617" i="1"/>
  <c r="G588" i="1"/>
  <c r="G559" i="1"/>
  <c r="G519" i="1"/>
  <c r="G1002" i="1"/>
  <c r="G968" i="1"/>
  <c r="G961" i="1"/>
  <c r="G934" i="1"/>
  <c r="G865" i="1"/>
  <c r="G831" i="1"/>
  <c r="G797" i="1"/>
  <c r="G738" i="1"/>
  <c r="G718" i="1"/>
  <c r="G669" i="1"/>
  <c r="G640" i="1"/>
  <c r="G611" i="1"/>
  <c r="G582" i="1"/>
  <c r="G553" i="1"/>
  <c r="G530" i="1"/>
  <c r="G981" i="1"/>
  <c r="G947" i="1"/>
  <c r="G913" i="1"/>
  <c r="G879" i="1"/>
  <c r="G845" i="1"/>
  <c r="G838" i="1"/>
  <c r="G811" i="1"/>
  <c r="G777" i="1"/>
  <c r="G757" i="1"/>
  <c r="G705" i="1"/>
  <c r="G663" i="1"/>
  <c r="G634" i="1"/>
  <c r="G605" i="1"/>
  <c r="G576" i="1"/>
  <c r="G960" i="1"/>
  <c r="G926" i="1"/>
  <c r="G892" i="1"/>
  <c r="G858" i="1"/>
  <c r="G824" i="1"/>
  <c r="G790" i="1"/>
  <c r="G744" i="1"/>
  <c r="G724" i="1"/>
  <c r="G698" i="1"/>
  <c r="G692" i="1"/>
  <c r="G686" i="1"/>
  <c r="G657" i="1"/>
  <c r="G628" i="1"/>
  <c r="G1008" i="1"/>
  <c r="G974" i="1"/>
  <c r="G940" i="1"/>
  <c r="G933" i="1"/>
  <c r="G906" i="1"/>
  <c r="G837" i="1"/>
  <c r="G803" i="1"/>
  <c r="G763" i="1"/>
  <c r="G737" i="1"/>
  <c r="G711" i="1"/>
  <c r="G680" i="1"/>
  <c r="G651" i="1"/>
  <c r="G622" i="1"/>
  <c r="G593" i="1"/>
  <c r="G987" i="1"/>
  <c r="G953" i="1"/>
  <c r="G919" i="1"/>
  <c r="G885" i="1"/>
  <c r="G851" i="1"/>
  <c r="G817" i="1"/>
  <c r="G810" i="1"/>
  <c r="G783" i="1"/>
  <c r="G776" i="1"/>
  <c r="G750" i="1"/>
  <c r="G730" i="1"/>
  <c r="G674" i="1"/>
  <c r="G645" i="1"/>
  <c r="G616" i="1"/>
  <c r="G1001" i="1"/>
  <c r="G932" i="1"/>
  <c r="G898" i="1"/>
  <c r="G864" i="1"/>
  <c r="G830" i="1"/>
  <c r="G796" i="1"/>
  <c r="G769" i="1"/>
  <c r="G717" i="1"/>
  <c r="G697" i="1"/>
  <c r="G980" i="1"/>
  <c r="G946" i="1"/>
  <c r="G912" i="1"/>
  <c r="G905" i="1"/>
  <c r="G878" i="1"/>
  <c r="G809" i="1"/>
  <c r="G756" i="1"/>
  <c r="G736" i="1"/>
  <c r="G691" i="1"/>
  <c r="G993" i="1"/>
  <c r="G959" i="1"/>
  <c r="G925" i="1"/>
  <c r="G891" i="1"/>
  <c r="G857" i="1"/>
  <c r="G823" i="1"/>
  <c r="G789" i="1"/>
  <c r="G782" i="1"/>
  <c r="G775" i="1"/>
  <c r="G723" i="1"/>
  <c r="G685" i="1"/>
  <c r="G1007" i="1"/>
  <c r="G973" i="1"/>
  <c r="G904" i="1"/>
  <c r="G870" i="1"/>
  <c r="G836" i="1"/>
  <c r="G802" i="1"/>
  <c r="G762" i="1"/>
  <c r="G710" i="1"/>
  <c r="G986" i="1"/>
  <c r="G952" i="1"/>
  <c r="G918" i="1"/>
  <c r="G884" i="1"/>
  <c r="G877" i="1"/>
  <c r="G850" i="1"/>
  <c r="G781" i="1"/>
  <c r="G749" i="1"/>
  <c r="G999" i="1"/>
  <c r="G965" i="1"/>
  <c r="G931" i="1"/>
  <c r="G897" i="1"/>
  <c r="G863" i="1"/>
  <c r="G829" i="1"/>
  <c r="G795" i="1"/>
  <c r="G768" i="1"/>
  <c r="G716" i="1"/>
  <c r="G696" i="1"/>
  <c r="G1006" i="1"/>
  <c r="G979" i="1"/>
  <c r="G945" i="1"/>
  <c r="G876" i="1"/>
  <c r="G842" i="1"/>
  <c r="G808" i="1"/>
  <c r="G755" i="1"/>
  <c r="G735" i="1"/>
  <c r="G709" i="1"/>
  <c r="G690" i="1"/>
  <c r="G661" i="1"/>
  <c r="G632" i="1"/>
  <c r="G603" i="1"/>
  <c r="G568" i="1"/>
  <c r="G539" i="1"/>
  <c r="G992" i="1"/>
  <c r="G958" i="1"/>
  <c r="G924" i="1"/>
  <c r="G890" i="1"/>
  <c r="G856" i="1"/>
  <c r="G849" i="1"/>
  <c r="G822" i="1"/>
  <c r="G774" i="1"/>
  <c r="G1005" i="1"/>
  <c r="G971" i="1"/>
  <c r="G937" i="1"/>
  <c r="G903" i="1"/>
  <c r="G869" i="1"/>
  <c r="G835" i="1"/>
  <c r="G801" i="1"/>
  <c r="G998" i="1"/>
  <c r="G964" i="1"/>
  <c r="G930" i="1"/>
  <c r="G896" i="1"/>
  <c r="G862" i="1"/>
  <c r="G828" i="1"/>
  <c r="G821" i="1"/>
  <c r="G794" i="1"/>
  <c r="G767" i="1"/>
  <c r="G747" i="1"/>
  <c r="G1004" i="1"/>
  <c r="G1003" i="1"/>
  <c r="G948" i="1"/>
  <c r="G793" i="1"/>
  <c r="G644" i="1"/>
  <c r="G564" i="1"/>
  <c r="G557" i="1"/>
  <c r="G550" i="1"/>
  <c r="G529" i="1"/>
  <c r="G487" i="1"/>
  <c r="G453" i="1"/>
  <c r="G425" i="1"/>
  <c r="G397" i="1"/>
  <c r="G369" i="1"/>
  <c r="G908" i="1"/>
  <c r="G848" i="1"/>
  <c r="G833" i="1"/>
  <c r="G741" i="1"/>
  <c r="G701" i="1"/>
  <c r="G679" i="1"/>
  <c r="G636" i="1"/>
  <c r="G586" i="1"/>
  <c r="G543" i="1"/>
  <c r="G510" i="1"/>
  <c r="G481" i="1"/>
  <c r="G464" i="1"/>
  <c r="G436" i="1"/>
  <c r="G408" i="1"/>
  <c r="G380" i="1"/>
  <c r="G943" i="1"/>
  <c r="G868" i="1"/>
  <c r="G792" i="1"/>
  <c r="G773" i="1"/>
  <c r="G689" i="1"/>
  <c r="G653" i="1"/>
  <c r="G516" i="1"/>
  <c r="G504" i="1"/>
  <c r="G475" i="1"/>
  <c r="G447" i="1"/>
  <c r="G419" i="1"/>
  <c r="G391" i="1"/>
  <c r="G758" i="1"/>
  <c r="G727" i="1"/>
  <c r="G626" i="1"/>
  <c r="G609" i="1"/>
  <c r="G601" i="1"/>
  <c r="G535" i="1"/>
  <c r="G522" i="1"/>
  <c r="G498" i="1"/>
  <c r="G458" i="1"/>
  <c r="G963" i="1"/>
  <c r="G887" i="1"/>
  <c r="G812" i="1"/>
  <c r="G678" i="1"/>
  <c r="G670" i="1"/>
  <c r="G643" i="1"/>
  <c r="G618" i="1"/>
  <c r="G585" i="1"/>
  <c r="G578" i="1"/>
  <c r="G570" i="1"/>
  <c r="G556" i="1"/>
  <c r="G492" i="1"/>
  <c r="G469" i="1"/>
  <c r="G441" i="1"/>
  <c r="G413" i="1"/>
  <c r="G385" i="1"/>
  <c r="G357" i="1"/>
  <c r="G329" i="1"/>
  <c r="G301" i="1"/>
  <c r="G273" i="1"/>
  <c r="G923" i="1"/>
  <c r="G847" i="1"/>
  <c r="G740" i="1"/>
  <c r="G713" i="1"/>
  <c r="G668" i="1"/>
  <c r="G660" i="1"/>
  <c r="G635" i="1"/>
  <c r="G549" i="1"/>
  <c r="G528" i="1"/>
  <c r="G982" i="1"/>
  <c r="G807" i="1"/>
  <c r="G754" i="1"/>
  <c r="G726" i="1"/>
  <c r="G700" i="1"/>
  <c r="G592" i="1"/>
  <c r="G509" i="1"/>
  <c r="G463" i="1"/>
  <c r="G978" i="1"/>
  <c r="G942" i="1"/>
  <c r="G867" i="1"/>
  <c r="G772" i="1"/>
  <c r="G688" i="1"/>
  <c r="G633" i="1"/>
  <c r="G608" i="1"/>
  <c r="G541" i="1"/>
  <c r="G515" i="1"/>
  <c r="G503" i="1"/>
  <c r="G474" i="1"/>
  <c r="G977" i="1"/>
  <c r="G922" i="1"/>
  <c r="G902" i="1"/>
  <c r="G753" i="1"/>
  <c r="G650" i="1"/>
  <c r="G625" i="1"/>
  <c r="G599" i="1"/>
  <c r="G562" i="1"/>
  <c r="G786" i="1"/>
  <c r="G677" i="1"/>
  <c r="G667" i="1"/>
  <c r="G642" i="1"/>
  <c r="G584" i="1"/>
  <c r="G577" i="1"/>
  <c r="G569" i="1"/>
  <c r="G555" i="1"/>
  <c r="G997" i="1"/>
  <c r="G921" i="1"/>
  <c r="G846" i="1"/>
  <c r="G739" i="1"/>
  <c r="G722" i="1"/>
  <c r="G659" i="1"/>
  <c r="G957" i="1"/>
  <c r="G881" i="1"/>
  <c r="G806" i="1"/>
  <c r="G841" i="1"/>
  <c r="G708" i="1"/>
  <c r="G649" i="1"/>
  <c r="G976" i="1"/>
  <c r="G917" i="1"/>
  <c r="G901" i="1"/>
  <c r="G752" i="1"/>
  <c r="G666" i="1"/>
  <c r="G641" i="1"/>
  <c r="G936" i="1"/>
  <c r="G861" i="1"/>
  <c r="G785" i="1"/>
  <c r="G695" i="1"/>
  <c r="G684" i="1"/>
  <c r="G676" i="1"/>
  <c r="G590" i="1"/>
  <c r="G583" i="1"/>
  <c r="G575" i="1"/>
  <c r="G554" i="1"/>
  <c r="G526" i="1"/>
  <c r="G513" i="1"/>
  <c r="G484" i="1"/>
  <c r="G467" i="1"/>
  <c r="G439" i="1"/>
  <c r="G411" i="1"/>
  <c r="G383" i="1"/>
  <c r="G355" i="1"/>
  <c r="G327" i="1"/>
  <c r="G299" i="1"/>
  <c r="G820" i="1"/>
  <c r="G734" i="1"/>
  <c r="G721" i="1"/>
  <c r="G639" i="1"/>
  <c r="G880" i="1"/>
  <c r="G766" i="1"/>
  <c r="G748" i="1"/>
  <c r="G656" i="1"/>
  <c r="G631" i="1"/>
  <c r="G606" i="1"/>
  <c r="G597" i="1"/>
  <c r="G991" i="1"/>
  <c r="G875" i="1"/>
  <c r="G800" i="1"/>
  <c r="G720" i="1"/>
  <c r="G665" i="1"/>
  <c r="G604" i="1"/>
  <c r="G778" i="1"/>
  <c r="G729" i="1"/>
  <c r="G574" i="1"/>
  <c r="G548" i="1"/>
  <c r="G499" i="1"/>
  <c r="G490" i="1"/>
  <c r="G459" i="1"/>
  <c r="G402" i="1"/>
  <c r="G368" i="1"/>
  <c r="G343" i="1"/>
  <c r="G337" i="1"/>
  <c r="G331" i="1"/>
  <c r="G325" i="1"/>
  <c r="G319" i="1"/>
  <c r="G313" i="1"/>
  <c r="G307" i="1"/>
  <c r="G277" i="1"/>
  <c r="G243" i="1"/>
  <c r="G215" i="1"/>
  <c r="G187" i="1"/>
  <c r="G159" i="1"/>
  <c r="G990" i="1"/>
  <c r="G624" i="1"/>
  <c r="G589" i="1"/>
  <c r="G547" i="1"/>
  <c r="G466" i="1"/>
  <c r="G450" i="1"/>
  <c r="G443" i="1"/>
  <c r="G429" i="1"/>
  <c r="G409" i="1"/>
  <c r="G395" i="1"/>
  <c r="G375" i="1"/>
  <c r="G349" i="1"/>
  <c r="G271" i="1"/>
  <c r="G254" i="1"/>
  <c r="G226" i="1"/>
  <c r="G198" i="1"/>
  <c r="G170" i="1"/>
  <c r="G142" i="1"/>
  <c r="G114" i="1"/>
  <c r="G819" i="1"/>
  <c r="G560" i="1"/>
  <c r="G537" i="1"/>
  <c r="G482" i="1"/>
  <c r="G422" i="1"/>
  <c r="G388" i="1"/>
  <c r="G265" i="1"/>
  <c r="G237" i="1"/>
  <c r="G874" i="1"/>
  <c r="G765" i="1"/>
  <c r="G728" i="1"/>
  <c r="G506" i="1"/>
  <c r="G473" i="1"/>
  <c r="G457" i="1"/>
  <c r="G374" i="1"/>
  <c r="G985" i="1"/>
  <c r="G929" i="1"/>
  <c r="G621" i="1"/>
  <c r="G573" i="1"/>
  <c r="G546" i="1"/>
  <c r="G489" i="1"/>
  <c r="G435" i="1"/>
  <c r="G415" i="1"/>
  <c r="G401" i="1"/>
  <c r="G381" i="1"/>
  <c r="G361" i="1"/>
  <c r="G312" i="1"/>
  <c r="G306" i="1"/>
  <c r="G814" i="1"/>
  <c r="G761" i="1"/>
  <c r="G662" i="1"/>
  <c r="G534" i="1"/>
  <c r="G524" i="1"/>
  <c r="G394" i="1"/>
  <c r="G367" i="1"/>
  <c r="G342" i="1"/>
  <c r="G336" i="1"/>
  <c r="G330" i="1"/>
  <c r="G324" i="1"/>
  <c r="G318" i="1"/>
  <c r="G276" i="1"/>
  <c r="G242" i="1"/>
  <c r="G214" i="1"/>
  <c r="G186" i="1"/>
  <c r="G158" i="1"/>
  <c r="G130" i="1"/>
  <c r="G102" i="1"/>
  <c r="G915" i="1"/>
  <c r="G587" i="1"/>
  <c r="G514" i="1"/>
  <c r="G480" i="1"/>
  <c r="G465" i="1"/>
  <c r="G449" i="1"/>
  <c r="G442" i="1"/>
  <c r="G428" i="1"/>
  <c r="G970" i="1"/>
  <c r="G719" i="1"/>
  <c r="G683" i="1"/>
  <c r="G638" i="1"/>
  <c r="G496" i="1"/>
  <c r="G472" i="1"/>
  <c r="G421" i="1"/>
  <c r="G407" i="1"/>
  <c r="G620" i="1"/>
  <c r="G558" i="1"/>
  <c r="G545" i="1"/>
  <c r="G533" i="1"/>
  <c r="G505" i="1"/>
  <c r="G456" i="1"/>
  <c r="G813" i="1"/>
  <c r="G602" i="1"/>
  <c r="G572" i="1"/>
  <c r="G488" i="1"/>
  <c r="G479" i="1"/>
  <c r="G434" i="1"/>
  <c r="G914" i="1"/>
  <c r="G523" i="1"/>
  <c r="G427" i="1"/>
  <c r="G637" i="1"/>
  <c r="G532" i="1"/>
  <c r="G512" i="1"/>
  <c r="G495" i="1"/>
  <c r="G969" i="1"/>
  <c r="G909" i="1"/>
  <c r="G682" i="1"/>
  <c r="G655" i="1"/>
  <c r="G598" i="1"/>
  <c r="G544" i="1"/>
  <c r="G521" i="1"/>
  <c r="G615" i="1"/>
  <c r="G478" i="1"/>
  <c r="G433" i="1"/>
  <c r="G399" i="1"/>
  <c r="G707" i="1"/>
  <c r="G567" i="1"/>
  <c r="G502" i="1"/>
  <c r="G486" i="1"/>
  <c r="G462" i="1"/>
  <c r="G951" i="1"/>
  <c r="G853" i="1"/>
  <c r="G950" i="1"/>
  <c r="G746" i="1"/>
  <c r="G673" i="1"/>
  <c r="G654" i="1"/>
  <c r="G613" i="1"/>
  <c r="G520" i="1"/>
  <c r="G470" i="1"/>
  <c r="G454" i="1"/>
  <c r="G895" i="1"/>
  <c r="G840" i="1"/>
  <c r="G706" i="1"/>
  <c r="G949" i="1"/>
  <c r="G566" i="1"/>
  <c r="G894" i="1"/>
  <c r="G648" i="1"/>
  <c r="G595" i="1"/>
  <c r="G518" i="1"/>
  <c r="G446" i="1"/>
  <c r="G352" i="1"/>
  <c r="G344" i="1"/>
  <c r="G311" i="1"/>
  <c r="G296" i="1"/>
  <c r="G253" i="1"/>
  <c r="G221" i="1"/>
  <c r="G189" i="1"/>
  <c r="G69" i="1"/>
  <c r="G41" i="1"/>
  <c r="G13" i="1"/>
  <c r="G410" i="1"/>
  <c r="G389" i="1"/>
  <c r="G378" i="1"/>
  <c r="G335" i="1"/>
  <c r="G303" i="1"/>
  <c r="G260" i="1"/>
  <c r="G240" i="1"/>
  <c r="G195" i="1"/>
  <c r="G97" i="1"/>
  <c r="G80" i="1"/>
  <c r="G52" i="1"/>
  <c r="G24" i="1"/>
  <c r="G581" i="1"/>
  <c r="G494" i="1"/>
  <c r="G477" i="1"/>
  <c r="G461" i="1"/>
  <c r="G398" i="1"/>
  <c r="G287" i="1"/>
  <c r="G227" i="1"/>
  <c r="G220" i="1"/>
  <c r="G201" i="1"/>
  <c r="G157" i="1"/>
  <c r="G151" i="1"/>
  <c r="G145" i="1"/>
  <c r="G139" i="1"/>
  <c r="G133" i="1"/>
  <c r="G127" i="1"/>
  <c r="G121" i="1"/>
  <c r="G115" i="1"/>
  <c r="G109" i="1"/>
  <c r="G103" i="1"/>
  <c r="G91" i="1"/>
  <c r="G63" i="1"/>
  <c r="G35" i="1"/>
  <c r="G733" i="1"/>
  <c r="G420" i="1"/>
  <c r="G387" i="1"/>
  <c r="G351" i="1"/>
  <c r="G280" i="1"/>
  <c r="G259" i="1"/>
  <c r="G246" i="1"/>
  <c r="G207" i="1"/>
  <c r="G176" i="1"/>
  <c r="G163" i="1"/>
  <c r="G74" i="1"/>
  <c r="G46" i="1"/>
  <c r="G18" i="1"/>
  <c r="G935" i="1"/>
  <c r="G580" i="1"/>
  <c r="G540" i="1"/>
  <c r="G445" i="1"/>
  <c r="G432" i="1"/>
  <c r="G377" i="1"/>
  <c r="G359" i="1"/>
  <c r="G310" i="1"/>
  <c r="G295" i="1"/>
  <c r="G266" i="1"/>
  <c r="G233" i="1"/>
  <c r="G213" i="1"/>
  <c r="G182" i="1"/>
  <c r="G169" i="1"/>
  <c r="G85" i="1"/>
  <c r="G57" i="1"/>
  <c r="G29" i="1"/>
  <c r="G12" i="1"/>
  <c r="G326" i="1"/>
  <c r="G219" i="1"/>
  <c r="G79" i="1"/>
  <c r="G630" i="1"/>
  <c r="G517" i="1"/>
  <c r="G334" i="1"/>
  <c r="G294" i="1"/>
  <c r="G252" i="1"/>
  <c r="G188" i="1"/>
  <c r="G96" i="1"/>
  <c r="G68" i="1"/>
  <c r="G40" i="1"/>
  <c r="G194" i="1"/>
  <c r="G175" i="1"/>
  <c r="G579" i="1"/>
  <c r="G493" i="1"/>
  <c r="G302" i="1"/>
  <c r="G239" i="1"/>
  <c r="G511" i="1"/>
  <c r="G476" i="1"/>
  <c r="G460" i="1"/>
  <c r="G418" i="1"/>
  <c r="G366" i="1"/>
  <c r="G317" i="1"/>
  <c r="G286" i="1"/>
  <c r="G702" i="1"/>
  <c r="G491" i="1"/>
  <c r="G444" i="1"/>
  <c r="G406" i="1"/>
  <c r="G396" i="1"/>
  <c r="G386" i="1"/>
  <c r="G538" i="1"/>
  <c r="G889" i="1"/>
  <c r="G485" i="1"/>
  <c r="G363" i="1"/>
  <c r="G350" i="1"/>
  <c r="G339" i="1"/>
  <c r="G316" i="1"/>
  <c r="G293" i="1"/>
  <c r="G284" i="1"/>
  <c r="G264" i="1"/>
  <c r="G222" i="1"/>
  <c r="G212" i="1"/>
  <c r="G179" i="1"/>
  <c r="G26" i="1"/>
  <c r="G238" i="1"/>
  <c r="G204" i="1"/>
  <c r="G171" i="1"/>
  <c r="G54" i="1"/>
  <c r="G39" i="1"/>
  <c r="G67" i="1"/>
  <c r="G17" i="1"/>
  <c r="G120" i="1"/>
  <c r="G75" i="1"/>
  <c r="G136" i="1"/>
  <c r="G53" i="1"/>
  <c r="G236" i="1"/>
  <c r="G38" i="1"/>
  <c r="G218" i="1"/>
  <c r="G143" i="1"/>
  <c r="G184" i="1"/>
  <c r="G234" i="1"/>
  <c r="G36" i="1"/>
  <c r="G404" i="1"/>
  <c r="G390" i="1"/>
  <c r="G373" i="1"/>
  <c r="G305" i="1"/>
  <c r="G256" i="1"/>
  <c r="G196" i="1"/>
  <c r="G154" i="1"/>
  <c r="G106" i="1"/>
  <c r="G90" i="1"/>
  <c r="G83" i="1"/>
  <c r="G76" i="1"/>
  <c r="G61" i="1"/>
  <c r="G19" i="1"/>
  <c r="G146" i="1"/>
  <c r="G113" i="1"/>
  <c r="G137" i="1"/>
  <c r="G47" i="1"/>
  <c r="G161" i="1"/>
  <c r="G98" i="1"/>
  <c r="G25" i="1"/>
  <c r="G105" i="1"/>
  <c r="G89" i="1"/>
  <c r="G82" i="1"/>
  <c r="G60" i="1"/>
  <c r="G112" i="1"/>
  <c r="G160" i="1"/>
  <c r="G88" i="1"/>
  <c r="G269" i="1"/>
  <c r="G328" i="1"/>
  <c r="G32" i="1"/>
  <c r="G423" i="1"/>
  <c r="G348" i="1"/>
  <c r="G315" i="1"/>
  <c r="G247" i="1"/>
  <c r="G122" i="1"/>
  <c r="G202" i="1"/>
  <c r="G31" i="1"/>
  <c r="G135" i="1"/>
  <c r="G51" i="1"/>
  <c r="G235" i="1"/>
  <c r="G50" i="1"/>
  <c r="G141" i="1"/>
  <c r="G362" i="1"/>
  <c r="G338" i="1"/>
  <c r="G274" i="1"/>
  <c r="G229" i="1"/>
  <c r="G66" i="1"/>
  <c r="G104" i="1"/>
  <c r="G81" i="1"/>
  <c r="G438" i="1"/>
  <c r="G304" i="1"/>
  <c r="G292" i="1"/>
  <c r="G283" i="1"/>
  <c r="G263" i="1"/>
  <c r="G211" i="1"/>
  <c r="G203" i="1"/>
  <c r="G178" i="1"/>
  <c r="G153" i="1"/>
  <c r="G144" i="1"/>
  <c r="G129" i="1"/>
  <c r="G45" i="1"/>
  <c r="G152" i="1"/>
  <c r="G834" i="1"/>
  <c r="G561" i="1"/>
  <c r="G508" i="1"/>
  <c r="G403" i="1"/>
  <c r="G372" i="1"/>
  <c r="G282" i="1"/>
  <c r="G272" i="1"/>
  <c r="G255" i="1"/>
  <c r="G245" i="1"/>
  <c r="G185" i="1"/>
  <c r="G128" i="1"/>
  <c r="G16" i="1"/>
  <c r="G209" i="1"/>
  <c r="G191" i="1"/>
  <c r="G455" i="1"/>
  <c r="G417" i="1"/>
  <c r="G360" i="1"/>
  <c r="G168" i="1"/>
  <c r="G23" i="1"/>
  <c r="G59" i="1"/>
  <c r="G28" i="1"/>
  <c r="G627" i="1"/>
  <c r="G483" i="1"/>
  <c r="G384" i="1"/>
  <c r="G358" i="1"/>
  <c r="G347" i="1"/>
  <c r="G314" i="1"/>
  <c r="G193" i="1"/>
  <c r="G73" i="1"/>
  <c r="G95" i="1"/>
  <c r="G15" i="1"/>
  <c r="G614" i="1"/>
  <c r="G400" i="1"/>
  <c r="G371" i="1"/>
  <c r="G291" i="1"/>
  <c r="G228" i="1"/>
  <c r="G177" i="1"/>
  <c r="G225" i="1"/>
  <c r="G780" i="1"/>
  <c r="G552" i="1"/>
  <c r="G507" i="1"/>
  <c r="G437" i="1"/>
  <c r="G323" i="1"/>
  <c r="G281" i="1"/>
  <c r="G262" i="1"/>
  <c r="G210" i="1"/>
  <c r="G119" i="1"/>
  <c r="G416" i="1"/>
  <c r="G300" i="1"/>
  <c r="G270" i="1"/>
  <c r="G244" i="1"/>
  <c r="G65" i="1"/>
  <c r="G309" i="1"/>
  <c r="G779" i="1"/>
  <c r="G612" i="1"/>
  <c r="G414" i="1"/>
  <c r="G346" i="1"/>
  <c r="G200" i="1"/>
  <c r="G192" i="1"/>
  <c r="G167" i="1"/>
  <c r="G150" i="1"/>
  <c r="G111" i="1"/>
  <c r="G44" i="1"/>
  <c r="G22" i="1"/>
  <c r="G94" i="1"/>
  <c r="G87" i="1"/>
  <c r="G551" i="1"/>
  <c r="G431" i="1"/>
  <c r="G370" i="1"/>
  <c r="G333" i="1"/>
  <c r="G279" i="1"/>
  <c r="G126" i="1"/>
  <c r="G37" i="1"/>
  <c r="G58" i="1"/>
  <c r="G610" i="1"/>
  <c r="G501" i="1"/>
  <c r="G452" i="1"/>
  <c r="G290" i="1"/>
  <c r="G217" i="1"/>
  <c r="G118" i="1"/>
  <c r="G72" i="1"/>
  <c r="G30" i="1"/>
  <c r="G134" i="1"/>
  <c r="G430" i="1"/>
  <c r="G345" i="1"/>
  <c r="G322" i="1"/>
  <c r="G261" i="1"/>
  <c r="G251" i="1"/>
  <c r="G174" i="1"/>
  <c r="G224" i="1"/>
  <c r="G607" i="1"/>
  <c r="G471" i="1"/>
  <c r="G412" i="1"/>
  <c r="G356" i="1"/>
  <c r="G451" i="1"/>
  <c r="G382" i="1"/>
  <c r="G332" i="1"/>
  <c r="G278" i="1"/>
  <c r="G208" i="1"/>
  <c r="G199" i="1"/>
  <c r="G166" i="1"/>
  <c r="G149" i="1"/>
  <c r="G125" i="1"/>
  <c r="G110" i="1"/>
  <c r="G101" i="1"/>
  <c r="G43" i="1"/>
  <c r="G531" i="1"/>
  <c r="G289" i="1"/>
  <c r="G183" i="1"/>
  <c r="G321" i="1"/>
  <c r="G694" i="1"/>
  <c r="G596" i="1"/>
  <c r="G500" i="1"/>
  <c r="G354" i="1"/>
  <c r="G298" i="1"/>
  <c r="G288" i="1"/>
  <c r="G258" i="1"/>
  <c r="G216" i="1"/>
  <c r="G181" i="1"/>
  <c r="G156" i="1"/>
  <c r="G117" i="1"/>
  <c r="G78" i="1"/>
  <c r="G71" i="1"/>
  <c r="G21" i="1"/>
  <c r="G162" i="1"/>
  <c r="G27" i="1"/>
  <c r="G672" i="1"/>
  <c r="G468" i="1"/>
  <c r="G173" i="1"/>
  <c r="G320" i="1"/>
  <c r="G77" i="1"/>
  <c r="G249" i="1"/>
  <c r="G131" i="1"/>
  <c r="G49" i="1"/>
  <c r="G405" i="1"/>
  <c r="G100" i="1"/>
  <c r="G248" i="1"/>
  <c r="G155" i="1"/>
  <c r="G671" i="1"/>
  <c r="G393" i="1"/>
  <c r="G353" i="1"/>
  <c r="G308" i="1"/>
  <c r="G124" i="1"/>
  <c r="G48" i="1"/>
  <c r="G275" i="1"/>
  <c r="G180" i="1"/>
  <c r="G206" i="1"/>
  <c r="G93" i="1"/>
  <c r="G70" i="1"/>
  <c r="G20" i="1"/>
  <c r="G392" i="1"/>
  <c r="G341" i="1"/>
  <c r="G268" i="1"/>
  <c r="G448" i="1"/>
  <c r="G148" i="1"/>
  <c r="G123" i="1"/>
  <c r="G42" i="1"/>
  <c r="G64" i="1"/>
  <c r="G340" i="1"/>
  <c r="G267" i="1"/>
  <c r="G232" i="1"/>
  <c r="G205" i="1"/>
  <c r="G241" i="1"/>
  <c r="G99" i="1"/>
  <c r="G14" i="1"/>
  <c r="G92" i="1"/>
  <c r="G223" i="1"/>
  <c r="G164" i="1"/>
  <c r="G376" i="1"/>
  <c r="G527" i="1"/>
  <c r="G147" i="1"/>
  <c r="G34" i="1"/>
  <c r="G86" i="1"/>
  <c r="G365" i="1"/>
  <c r="G285" i="1"/>
  <c r="G364" i="1"/>
  <c r="G138" i="1"/>
  <c r="G132" i="1"/>
  <c r="G440" i="1"/>
  <c r="G62" i="1"/>
  <c r="G33" i="1"/>
  <c r="G297" i="1"/>
  <c r="G165" i="1"/>
  <c r="G116" i="1"/>
  <c r="G56" i="1"/>
  <c r="G379" i="1"/>
  <c r="G84" i="1"/>
  <c r="G140" i="1"/>
  <c r="G197" i="1"/>
  <c r="G426" i="1"/>
  <c r="G172" i="1"/>
  <c r="G257" i="1"/>
  <c r="G190" i="1"/>
  <c r="G230" i="1"/>
  <c r="G250" i="1"/>
  <c r="G108" i="1"/>
  <c r="G107" i="1"/>
  <c r="G231" i="1"/>
  <c r="G424" i="1"/>
  <c r="G55" i="1"/>
  <c r="F1001" i="1"/>
  <c r="F973" i="1"/>
  <c r="F945" i="1"/>
  <c r="F917" i="1"/>
  <c r="F889" i="1"/>
  <c r="F861" i="1"/>
  <c r="F833" i="1"/>
  <c r="F805" i="1"/>
  <c r="F777" i="1"/>
  <c r="F749" i="1"/>
  <c r="F721" i="1"/>
  <c r="F1012" i="1"/>
  <c r="F984" i="1"/>
  <c r="F956" i="1"/>
  <c r="F928" i="1"/>
  <c r="F900" i="1"/>
  <c r="F872" i="1"/>
  <c r="F844" i="1"/>
  <c r="F816" i="1"/>
  <c r="F788" i="1"/>
  <c r="F760" i="1"/>
  <c r="F732" i="1"/>
  <c r="F704" i="1"/>
  <c r="F989" i="1"/>
  <c r="F961" i="1"/>
  <c r="F933" i="1"/>
  <c r="F905" i="1"/>
  <c r="F877" i="1"/>
  <c r="F849" i="1"/>
  <c r="F821" i="1"/>
  <c r="F793" i="1"/>
  <c r="F1000" i="1"/>
  <c r="F972" i="1"/>
  <c r="F944" i="1"/>
  <c r="F916" i="1"/>
  <c r="F888" i="1"/>
  <c r="F860" i="1"/>
  <c r="F832" i="1"/>
  <c r="F804" i="1"/>
  <c r="F776" i="1"/>
  <c r="F748" i="1"/>
  <c r="F720" i="1"/>
  <c r="F692" i="1"/>
  <c r="F664" i="1"/>
  <c r="F636" i="1"/>
  <c r="F608" i="1"/>
  <c r="F580" i="1"/>
  <c r="F552" i="1"/>
  <c r="F1011" i="1"/>
  <c r="F983" i="1"/>
  <c r="F955" i="1"/>
  <c r="F927" i="1"/>
  <c r="F899" i="1"/>
  <c r="F871" i="1"/>
  <c r="F843" i="1"/>
  <c r="F815" i="1"/>
  <c r="F787" i="1"/>
  <c r="F759" i="1"/>
  <c r="F731" i="1"/>
  <c r="F703" i="1"/>
  <c r="F1010" i="1"/>
  <c r="F982" i="1"/>
  <c r="F948" i="1"/>
  <c r="F914" i="1"/>
  <c r="F880" i="1"/>
  <c r="F846" i="1"/>
  <c r="F812" i="1"/>
  <c r="F778" i="1"/>
  <c r="F758" i="1"/>
  <c r="F706" i="1"/>
  <c r="F670" i="1"/>
  <c r="F635" i="1"/>
  <c r="F606" i="1"/>
  <c r="F577" i="1"/>
  <c r="F548" i="1"/>
  <c r="F514" i="1"/>
  <c r="F486" i="1"/>
  <c r="F996" i="1"/>
  <c r="F962" i="1"/>
  <c r="F893" i="1"/>
  <c r="F859" i="1"/>
  <c r="F825" i="1"/>
  <c r="F791" i="1"/>
  <c r="F771" i="1"/>
  <c r="F745" i="1"/>
  <c r="F725" i="1"/>
  <c r="F693" i="1"/>
  <c r="F658" i="1"/>
  <c r="F629" i="1"/>
  <c r="F600" i="1"/>
  <c r="F571" i="1"/>
  <c r="F542" i="1"/>
  <c r="F525" i="1"/>
  <c r="F1009" i="1"/>
  <c r="F975" i="1"/>
  <c r="F941" i="1"/>
  <c r="F907" i="1"/>
  <c r="F873" i="1"/>
  <c r="F866" i="1"/>
  <c r="F839" i="1"/>
  <c r="F764" i="1"/>
  <c r="F712" i="1"/>
  <c r="F687" i="1"/>
  <c r="F652" i="1"/>
  <c r="F623" i="1"/>
  <c r="F594" i="1"/>
  <c r="F565" i="1"/>
  <c r="F536" i="1"/>
  <c r="F988" i="1"/>
  <c r="F954" i="1"/>
  <c r="F920" i="1"/>
  <c r="F886" i="1"/>
  <c r="F852" i="1"/>
  <c r="F818" i="1"/>
  <c r="F784" i="1"/>
  <c r="F751" i="1"/>
  <c r="F699" i="1"/>
  <c r="F681" i="1"/>
  <c r="F675" i="1"/>
  <c r="F646" i="1"/>
  <c r="F617" i="1"/>
  <c r="F588" i="1"/>
  <c r="F559" i="1"/>
  <c r="F1002" i="1"/>
  <c r="F995" i="1"/>
  <c r="F968" i="1"/>
  <c r="F934" i="1"/>
  <c r="F865" i="1"/>
  <c r="F831" i="1"/>
  <c r="F797" i="1"/>
  <c r="F770" i="1"/>
  <c r="F738" i="1"/>
  <c r="F718" i="1"/>
  <c r="F669" i="1"/>
  <c r="F640" i="1"/>
  <c r="F611" i="1"/>
  <c r="F582" i="1"/>
  <c r="F981" i="1"/>
  <c r="F947" i="1"/>
  <c r="F913" i="1"/>
  <c r="F879" i="1"/>
  <c r="F845" i="1"/>
  <c r="F838" i="1"/>
  <c r="F811" i="1"/>
  <c r="F757" i="1"/>
  <c r="F705" i="1"/>
  <c r="F663" i="1"/>
  <c r="F634" i="1"/>
  <c r="F605" i="1"/>
  <c r="F994" i="1"/>
  <c r="F960" i="1"/>
  <c r="F926" i="1"/>
  <c r="F892" i="1"/>
  <c r="F858" i="1"/>
  <c r="F824" i="1"/>
  <c r="F790" i="1"/>
  <c r="F744" i="1"/>
  <c r="F724" i="1"/>
  <c r="F698" i="1"/>
  <c r="F686" i="1"/>
  <c r="F657" i="1"/>
  <c r="F628" i="1"/>
  <c r="F599" i="1"/>
  <c r="F1008" i="1"/>
  <c r="F974" i="1"/>
  <c r="F967" i="1"/>
  <c r="F940" i="1"/>
  <c r="F906" i="1"/>
  <c r="F837" i="1"/>
  <c r="F803" i="1"/>
  <c r="F763" i="1"/>
  <c r="F737" i="1"/>
  <c r="F711" i="1"/>
  <c r="F680" i="1"/>
  <c r="F651" i="1"/>
  <c r="F622" i="1"/>
  <c r="F987" i="1"/>
  <c r="F953" i="1"/>
  <c r="F919" i="1"/>
  <c r="F885" i="1"/>
  <c r="F851" i="1"/>
  <c r="F817" i="1"/>
  <c r="F810" i="1"/>
  <c r="F783" i="1"/>
  <c r="F750" i="1"/>
  <c r="F730" i="1"/>
  <c r="F966" i="1"/>
  <c r="F932" i="1"/>
  <c r="F898" i="1"/>
  <c r="F864" i="1"/>
  <c r="F830" i="1"/>
  <c r="F796" i="1"/>
  <c r="F769" i="1"/>
  <c r="F743" i="1"/>
  <c r="F717" i="1"/>
  <c r="F697" i="1"/>
  <c r="F668" i="1"/>
  <c r="F980" i="1"/>
  <c r="F946" i="1"/>
  <c r="F939" i="1"/>
  <c r="F912" i="1"/>
  <c r="F878" i="1"/>
  <c r="F809" i="1"/>
  <c r="F756" i="1"/>
  <c r="F736" i="1"/>
  <c r="F691" i="1"/>
  <c r="F993" i="1"/>
  <c r="F959" i="1"/>
  <c r="F925" i="1"/>
  <c r="F891" i="1"/>
  <c r="F857" i="1"/>
  <c r="F823" i="1"/>
  <c r="F789" i="1"/>
  <c r="F782" i="1"/>
  <c r="F775" i="1"/>
  <c r="F723" i="1"/>
  <c r="F1007" i="1"/>
  <c r="F938" i="1"/>
  <c r="F904" i="1"/>
  <c r="F870" i="1"/>
  <c r="F836" i="1"/>
  <c r="F802" i="1"/>
  <c r="F762" i="1"/>
  <c r="F742" i="1"/>
  <c r="F986" i="1"/>
  <c r="F952" i="1"/>
  <c r="F918" i="1"/>
  <c r="F911" i="1"/>
  <c r="F884" i="1"/>
  <c r="F850" i="1"/>
  <c r="F781" i="1"/>
  <c r="F729" i="1"/>
  <c r="F673" i="1"/>
  <c r="F999" i="1"/>
  <c r="F965" i="1"/>
  <c r="F931" i="1"/>
  <c r="F897" i="1"/>
  <c r="F863" i="1"/>
  <c r="F829" i="1"/>
  <c r="F795" i="1"/>
  <c r="F768" i="1"/>
  <c r="F716" i="1"/>
  <c r="F696" i="1"/>
  <c r="F667" i="1"/>
  <c r="F638" i="1"/>
  <c r="F609" i="1"/>
  <c r="F574" i="1"/>
  <c r="F545" i="1"/>
  <c r="F528" i="1"/>
  <c r="F1006" i="1"/>
  <c r="F979" i="1"/>
  <c r="F910" i="1"/>
  <c r="F876" i="1"/>
  <c r="F842" i="1"/>
  <c r="F808" i="1"/>
  <c r="F992" i="1"/>
  <c r="F958" i="1"/>
  <c r="F924" i="1"/>
  <c r="F890" i="1"/>
  <c r="F883" i="1"/>
  <c r="F856" i="1"/>
  <c r="F822" i="1"/>
  <c r="F1005" i="1"/>
  <c r="F985" i="1"/>
  <c r="F978" i="1"/>
  <c r="F951" i="1"/>
  <c r="F882" i="1"/>
  <c r="F848" i="1"/>
  <c r="F814" i="1"/>
  <c r="F780" i="1"/>
  <c r="F754" i="1"/>
  <c r="F728" i="1"/>
  <c r="F1004" i="1"/>
  <c r="F964" i="1"/>
  <c r="F813" i="1"/>
  <c r="F671" i="1"/>
  <c r="F627" i="1"/>
  <c r="F619" i="1"/>
  <c r="F579" i="1"/>
  <c r="F572" i="1"/>
  <c r="F493" i="1"/>
  <c r="F470" i="1"/>
  <c r="F442" i="1"/>
  <c r="F414" i="1"/>
  <c r="F386" i="1"/>
  <c r="F358" i="1"/>
  <c r="F714" i="1"/>
  <c r="F661" i="1"/>
  <c r="F644" i="1"/>
  <c r="F564" i="1"/>
  <c r="F557" i="1"/>
  <c r="F550" i="1"/>
  <c r="F529" i="1"/>
  <c r="F487" i="1"/>
  <c r="F453" i="1"/>
  <c r="F425" i="1"/>
  <c r="F397" i="1"/>
  <c r="F908" i="1"/>
  <c r="F741" i="1"/>
  <c r="F701" i="1"/>
  <c r="F679" i="1"/>
  <c r="F593" i="1"/>
  <c r="F586" i="1"/>
  <c r="F543" i="1"/>
  <c r="F510" i="1"/>
  <c r="F481" i="1"/>
  <c r="F464" i="1"/>
  <c r="F436" i="1"/>
  <c r="F408" i="1"/>
  <c r="F380" i="1"/>
  <c r="F943" i="1"/>
  <c r="F868" i="1"/>
  <c r="F792" i="1"/>
  <c r="F773" i="1"/>
  <c r="F689" i="1"/>
  <c r="F653" i="1"/>
  <c r="F516" i="1"/>
  <c r="F504" i="1"/>
  <c r="F475" i="1"/>
  <c r="F447" i="1"/>
  <c r="F1003" i="1"/>
  <c r="F828" i="1"/>
  <c r="F755" i="1"/>
  <c r="F727" i="1"/>
  <c r="F626" i="1"/>
  <c r="F601" i="1"/>
  <c r="F535" i="1"/>
  <c r="F522" i="1"/>
  <c r="F498" i="1"/>
  <c r="F458" i="1"/>
  <c r="F430" i="1"/>
  <c r="F402" i="1"/>
  <c r="F374" i="1"/>
  <c r="F346" i="1"/>
  <c r="F318" i="1"/>
  <c r="F290" i="1"/>
  <c r="F963" i="1"/>
  <c r="F903" i="1"/>
  <c r="F887" i="1"/>
  <c r="F678" i="1"/>
  <c r="F643" i="1"/>
  <c r="F618" i="1"/>
  <c r="F585" i="1"/>
  <c r="F578" i="1"/>
  <c r="F570" i="1"/>
  <c r="F563" i="1"/>
  <c r="F556" i="1"/>
  <c r="F998" i="1"/>
  <c r="F923" i="1"/>
  <c r="F847" i="1"/>
  <c r="F740" i="1"/>
  <c r="F713" i="1"/>
  <c r="F660" i="1"/>
  <c r="F549" i="1"/>
  <c r="F480" i="1"/>
  <c r="F452" i="1"/>
  <c r="F827" i="1"/>
  <c r="F807" i="1"/>
  <c r="F726" i="1"/>
  <c r="F700" i="1"/>
  <c r="F616" i="1"/>
  <c r="F592" i="1"/>
  <c r="F509" i="1"/>
  <c r="F463" i="1"/>
  <c r="F942" i="1"/>
  <c r="F867" i="1"/>
  <c r="F772" i="1"/>
  <c r="F688" i="1"/>
  <c r="F633" i="1"/>
  <c r="F977" i="1"/>
  <c r="F922" i="1"/>
  <c r="F902" i="1"/>
  <c r="F826" i="1"/>
  <c r="F753" i="1"/>
  <c r="F710" i="1"/>
  <c r="F650" i="1"/>
  <c r="F625" i="1"/>
  <c r="F562" i="1"/>
  <c r="F534" i="1"/>
  <c r="F862" i="1"/>
  <c r="F786" i="1"/>
  <c r="F709" i="1"/>
  <c r="F677" i="1"/>
  <c r="F642" i="1"/>
  <c r="F591" i="1"/>
  <c r="F584" i="1"/>
  <c r="F576" i="1"/>
  <c r="F569" i="1"/>
  <c r="F997" i="1"/>
  <c r="F937" i="1"/>
  <c r="F921" i="1"/>
  <c r="F739" i="1"/>
  <c r="F722" i="1"/>
  <c r="F957" i="1"/>
  <c r="F881" i="1"/>
  <c r="F806" i="1"/>
  <c r="F767" i="1"/>
  <c r="F735" i="1"/>
  <c r="F685" i="1"/>
  <c r="F841" i="1"/>
  <c r="F708" i="1"/>
  <c r="F649" i="1"/>
  <c r="F624" i="1"/>
  <c r="F598" i="1"/>
  <c r="F976" i="1"/>
  <c r="F901" i="1"/>
  <c r="F752" i="1"/>
  <c r="F666" i="1"/>
  <c r="F641" i="1"/>
  <c r="F561" i="1"/>
  <c r="F520" i="1"/>
  <c r="F490" i="1"/>
  <c r="F456" i="1"/>
  <c r="F428" i="1"/>
  <c r="F400" i="1"/>
  <c r="F372" i="1"/>
  <c r="F344" i="1"/>
  <c r="F316" i="1"/>
  <c r="F288" i="1"/>
  <c r="F936" i="1"/>
  <c r="F801" i="1"/>
  <c r="F785" i="1"/>
  <c r="F695" i="1"/>
  <c r="F684" i="1"/>
  <c r="F676" i="1"/>
  <c r="F896" i="1"/>
  <c r="F820" i="1"/>
  <c r="F734" i="1"/>
  <c r="F674" i="1"/>
  <c r="F639" i="1"/>
  <c r="F614" i="1"/>
  <c r="F553" i="1"/>
  <c r="F546" i="1"/>
  <c r="F539" i="1"/>
  <c r="F519" i="1"/>
  <c r="F971" i="1"/>
  <c r="F991" i="1"/>
  <c r="F915" i="1"/>
  <c r="F840" i="1"/>
  <c r="F707" i="1"/>
  <c r="F648" i="1"/>
  <c r="F930" i="1"/>
  <c r="F665" i="1"/>
  <c r="F526" i="1"/>
  <c r="F517" i="1"/>
  <c r="F416" i="1"/>
  <c r="F382" i="1"/>
  <c r="F362" i="1"/>
  <c r="F301" i="1"/>
  <c r="F295" i="1"/>
  <c r="F289" i="1"/>
  <c r="F283" i="1"/>
  <c r="F260" i="1"/>
  <c r="F232" i="1"/>
  <c r="F204" i="1"/>
  <c r="F176" i="1"/>
  <c r="F774" i="1"/>
  <c r="F499" i="1"/>
  <c r="F459" i="1"/>
  <c r="F368" i="1"/>
  <c r="F343" i="1"/>
  <c r="F337" i="1"/>
  <c r="F331" i="1"/>
  <c r="F325" i="1"/>
  <c r="F319" i="1"/>
  <c r="F313" i="1"/>
  <c r="F307" i="1"/>
  <c r="F277" i="1"/>
  <c r="F243" i="1"/>
  <c r="F215" i="1"/>
  <c r="F187" i="1"/>
  <c r="F159" i="1"/>
  <c r="F131" i="1"/>
  <c r="F103" i="1"/>
  <c r="F990" i="1"/>
  <c r="F766" i="1"/>
  <c r="F604" i="1"/>
  <c r="F589" i="1"/>
  <c r="F547" i="1"/>
  <c r="F515" i="1"/>
  <c r="F466" i="1"/>
  <c r="F450" i="1"/>
  <c r="F443" i="1"/>
  <c r="F429" i="1"/>
  <c r="F409" i="1"/>
  <c r="F395" i="1"/>
  <c r="F375" i="1"/>
  <c r="F349" i="1"/>
  <c r="F271" i="1"/>
  <c r="F254" i="1"/>
  <c r="F226" i="1"/>
  <c r="F819" i="1"/>
  <c r="F560" i="1"/>
  <c r="F537" i="1"/>
  <c r="F497" i="1"/>
  <c r="F482" i="1"/>
  <c r="F422" i="1"/>
  <c r="F388" i="1"/>
  <c r="F355" i="1"/>
  <c r="F265" i="1"/>
  <c r="F874" i="1"/>
  <c r="F765" i="1"/>
  <c r="F690" i="1"/>
  <c r="F506" i="1"/>
  <c r="F473" i="1"/>
  <c r="F457" i="1"/>
  <c r="F929" i="1"/>
  <c r="F621" i="1"/>
  <c r="F573" i="1"/>
  <c r="F489" i="1"/>
  <c r="F435" i="1"/>
  <c r="F415" i="1"/>
  <c r="F401" i="1"/>
  <c r="F381" i="1"/>
  <c r="F361" i="1"/>
  <c r="F312" i="1"/>
  <c r="F306" i="1"/>
  <c r="F300" i="1"/>
  <c r="F294" i="1"/>
  <c r="F282" i="1"/>
  <c r="F259" i="1"/>
  <c r="F231" i="1"/>
  <c r="F203" i="1"/>
  <c r="F175" i="1"/>
  <c r="F147" i="1"/>
  <c r="F119" i="1"/>
  <c r="F761" i="1"/>
  <c r="F662" i="1"/>
  <c r="F603" i="1"/>
  <c r="F524" i="1"/>
  <c r="F394" i="1"/>
  <c r="F869" i="1"/>
  <c r="F587" i="1"/>
  <c r="F465" i="1"/>
  <c r="F449" i="1"/>
  <c r="F970" i="1"/>
  <c r="F719" i="1"/>
  <c r="F683" i="1"/>
  <c r="F513" i="1"/>
  <c r="F496" i="1"/>
  <c r="F472" i="1"/>
  <c r="F441" i="1"/>
  <c r="F421" i="1"/>
  <c r="F407" i="1"/>
  <c r="F659" i="1"/>
  <c r="F620" i="1"/>
  <c r="F558" i="1"/>
  <c r="F533" i="1"/>
  <c r="F505" i="1"/>
  <c r="F855" i="1"/>
  <c r="F656" i="1"/>
  <c r="F602" i="1"/>
  <c r="F488" i="1"/>
  <c r="F479" i="1"/>
  <c r="F434" i="1"/>
  <c r="F800" i="1"/>
  <c r="F523" i="1"/>
  <c r="F503" i="1"/>
  <c r="F854" i="1"/>
  <c r="F715" i="1"/>
  <c r="F637" i="1"/>
  <c r="F583" i="1"/>
  <c r="F568" i="1"/>
  <c r="F555" i="1"/>
  <c r="F532" i="1"/>
  <c r="F512" i="1"/>
  <c r="F495" i="1"/>
  <c r="F969" i="1"/>
  <c r="F909" i="1"/>
  <c r="F747" i="1"/>
  <c r="F682" i="1"/>
  <c r="F655" i="1"/>
  <c r="F544" i="1"/>
  <c r="F521" i="1"/>
  <c r="F471" i="1"/>
  <c r="F455" i="1"/>
  <c r="F440" i="1"/>
  <c r="F420" i="1"/>
  <c r="F406" i="1"/>
  <c r="F799" i="1"/>
  <c r="F615" i="1"/>
  <c r="F597" i="1"/>
  <c r="F478" i="1"/>
  <c r="F798" i="1"/>
  <c r="F853" i="1"/>
  <c r="F596" i="1"/>
  <c r="F531" i="1"/>
  <c r="F511" i="1"/>
  <c r="F494" i="1"/>
  <c r="F485" i="1"/>
  <c r="F439" i="1"/>
  <c r="F405" i="1"/>
  <c r="F371" i="1"/>
  <c r="F352" i="1"/>
  <c r="F950" i="1"/>
  <c r="F794" i="1"/>
  <c r="F746" i="1"/>
  <c r="F654" i="1"/>
  <c r="F631" i="1"/>
  <c r="F613" i="1"/>
  <c r="F895" i="1"/>
  <c r="F540" i="1"/>
  <c r="F835" i="1"/>
  <c r="F702" i="1"/>
  <c r="F672" i="1"/>
  <c r="F630" i="1"/>
  <c r="F949" i="1"/>
  <c r="F647" i="1"/>
  <c r="F590" i="1"/>
  <c r="F462" i="1"/>
  <c r="F423" i="1"/>
  <c r="F360" i="1"/>
  <c r="F320" i="1"/>
  <c r="F274" i="1"/>
  <c r="F267" i="1"/>
  <c r="F234" i="1"/>
  <c r="F214" i="1"/>
  <c r="F183" i="1"/>
  <c r="F164" i="1"/>
  <c r="F86" i="1"/>
  <c r="F58" i="1"/>
  <c r="F30" i="1"/>
  <c r="F24" i="1"/>
  <c r="F109" i="1"/>
  <c r="F35" i="1"/>
  <c r="F518" i="1"/>
  <c r="F446" i="1"/>
  <c r="F433" i="1"/>
  <c r="F311" i="1"/>
  <c r="F296" i="1"/>
  <c r="F253" i="1"/>
  <c r="F221" i="1"/>
  <c r="F189" i="1"/>
  <c r="F170" i="1"/>
  <c r="F69" i="1"/>
  <c r="F41" i="1"/>
  <c r="F13" i="1"/>
  <c r="F645" i="1"/>
  <c r="F410" i="1"/>
  <c r="F389" i="1"/>
  <c r="F378" i="1"/>
  <c r="F369" i="1"/>
  <c r="F335" i="1"/>
  <c r="F327" i="1"/>
  <c r="F303" i="1"/>
  <c r="F240" i="1"/>
  <c r="F195" i="1"/>
  <c r="F97" i="1"/>
  <c r="F80" i="1"/>
  <c r="F52" i="1"/>
  <c r="F581" i="1"/>
  <c r="F541" i="1"/>
  <c r="F477" i="1"/>
  <c r="F461" i="1"/>
  <c r="F398" i="1"/>
  <c r="F287" i="1"/>
  <c r="F227" i="1"/>
  <c r="F220" i="1"/>
  <c r="F201" i="1"/>
  <c r="F157" i="1"/>
  <c r="F151" i="1"/>
  <c r="F145" i="1"/>
  <c r="F139" i="1"/>
  <c r="F133" i="1"/>
  <c r="F127" i="1"/>
  <c r="F121" i="1"/>
  <c r="F115" i="1"/>
  <c r="F91" i="1"/>
  <c r="F63" i="1"/>
  <c r="F733" i="1"/>
  <c r="F632" i="1"/>
  <c r="F387" i="1"/>
  <c r="F367" i="1"/>
  <c r="F351" i="1"/>
  <c r="F342" i="1"/>
  <c r="F280" i="1"/>
  <c r="F273" i="1"/>
  <c r="F246" i="1"/>
  <c r="F207" i="1"/>
  <c r="F163" i="1"/>
  <c r="F74" i="1"/>
  <c r="F46" i="1"/>
  <c r="F18" i="1"/>
  <c r="F102" i="1"/>
  <c r="F935" i="1"/>
  <c r="F445" i="1"/>
  <c r="F432" i="1"/>
  <c r="F419" i="1"/>
  <c r="F377" i="1"/>
  <c r="F359" i="1"/>
  <c r="F310" i="1"/>
  <c r="F266" i="1"/>
  <c r="F233" i="1"/>
  <c r="F213" i="1"/>
  <c r="F182" i="1"/>
  <c r="F169" i="1"/>
  <c r="F85" i="1"/>
  <c r="F57" i="1"/>
  <c r="F29" i="1"/>
  <c r="F188" i="1"/>
  <c r="F96" i="1"/>
  <c r="F334" i="1"/>
  <c r="F252" i="1"/>
  <c r="F492" i="1"/>
  <c r="F326" i="1"/>
  <c r="F302" i="1"/>
  <c r="F894" i="1"/>
  <c r="F476" i="1"/>
  <c r="F460" i="1"/>
  <c r="F418" i="1"/>
  <c r="F575" i="1"/>
  <c r="F491" i="1"/>
  <c r="F566" i="1"/>
  <c r="F275" i="1"/>
  <c r="F248" i="1"/>
  <c r="F230" i="1"/>
  <c r="F162" i="1"/>
  <c r="F99" i="1"/>
  <c r="F33" i="1"/>
  <c r="F106" i="1"/>
  <c r="F83" i="1"/>
  <c r="F171" i="1"/>
  <c r="F113" i="1"/>
  <c r="F54" i="1"/>
  <c r="F137" i="1"/>
  <c r="F47" i="1"/>
  <c r="F98" i="1"/>
  <c r="F25" i="1"/>
  <c r="F105" i="1"/>
  <c r="F82" i="1"/>
  <c r="F75" i="1"/>
  <c r="F136" i="1"/>
  <c r="F72" i="1"/>
  <c r="F363" i="1"/>
  <c r="F350" i="1"/>
  <c r="F339" i="1"/>
  <c r="F293" i="1"/>
  <c r="F284" i="1"/>
  <c r="F264" i="1"/>
  <c r="F222" i="1"/>
  <c r="F212" i="1"/>
  <c r="F179" i="1"/>
  <c r="F130" i="1"/>
  <c r="F68" i="1"/>
  <c r="F26" i="1"/>
  <c r="F256" i="1"/>
  <c r="F196" i="1"/>
  <c r="F154" i="1"/>
  <c r="F90" i="1"/>
  <c r="F76" i="1"/>
  <c r="F61" i="1"/>
  <c r="F19" i="1"/>
  <c r="F122" i="1"/>
  <c r="F39" i="1"/>
  <c r="F153" i="1"/>
  <c r="F129" i="1"/>
  <c r="F17" i="1"/>
  <c r="F89" i="1"/>
  <c r="F228" i="1"/>
  <c r="F94" i="1"/>
  <c r="F875" i="1"/>
  <c r="F404" i="1"/>
  <c r="F390" i="1"/>
  <c r="F373" i="1"/>
  <c r="F305" i="1"/>
  <c r="F186" i="1"/>
  <c r="F160" i="1"/>
  <c r="F16" i="1"/>
  <c r="F149" i="1"/>
  <c r="F328" i="1"/>
  <c r="F238" i="1"/>
  <c r="F146" i="1"/>
  <c r="F112" i="1"/>
  <c r="F218" i="1"/>
  <c r="F251" i="1"/>
  <c r="F484" i="1"/>
  <c r="F348" i="1"/>
  <c r="F315" i="1"/>
  <c r="F247" i="1"/>
  <c r="F211" i="1"/>
  <c r="F53" i="1"/>
  <c r="F38" i="1"/>
  <c r="F193" i="1"/>
  <c r="F44" i="1"/>
  <c r="F322" i="1"/>
  <c r="F15" i="1"/>
  <c r="F385" i="1"/>
  <c r="F338" i="1"/>
  <c r="F237" i="1"/>
  <c r="F229" i="1"/>
  <c r="F219" i="1"/>
  <c r="F194" i="1"/>
  <c r="F161" i="1"/>
  <c r="F32" i="1"/>
  <c r="F150" i="1"/>
  <c r="F261" i="1"/>
  <c r="F438" i="1"/>
  <c r="F304" i="1"/>
  <c r="F292" i="1"/>
  <c r="F263" i="1"/>
  <c r="F178" i="1"/>
  <c r="F144" i="1"/>
  <c r="F67" i="1"/>
  <c r="F185" i="1"/>
  <c r="F73" i="1"/>
  <c r="F143" i="1"/>
  <c r="F208" i="1"/>
  <c r="F834" i="1"/>
  <c r="F508" i="1"/>
  <c r="F403" i="1"/>
  <c r="F324" i="1"/>
  <c r="F272" i="1"/>
  <c r="F255" i="1"/>
  <c r="F245" i="1"/>
  <c r="F120" i="1"/>
  <c r="F60" i="1"/>
  <c r="F202" i="1"/>
  <c r="F23" i="1"/>
  <c r="F128" i="1"/>
  <c r="F111" i="1"/>
  <c r="F142" i="1"/>
  <c r="F22" i="1"/>
  <c r="F554" i="1"/>
  <c r="F417" i="1"/>
  <c r="F168" i="1"/>
  <c r="F45" i="1"/>
  <c r="F200" i="1"/>
  <c r="F199" i="1"/>
  <c r="F483" i="1"/>
  <c r="F384" i="1"/>
  <c r="F347" i="1"/>
  <c r="F336" i="1"/>
  <c r="F314" i="1"/>
  <c r="F236" i="1"/>
  <c r="F66" i="1"/>
  <c r="F79" i="1"/>
  <c r="F65" i="1"/>
  <c r="F454" i="1"/>
  <c r="F291" i="1"/>
  <c r="F152" i="1"/>
  <c r="F31" i="1"/>
  <c r="F174" i="1"/>
  <c r="F507" i="1"/>
  <c r="F437" i="1"/>
  <c r="F323" i="1"/>
  <c r="F281" i="1"/>
  <c r="F262" i="1"/>
  <c r="F210" i="1"/>
  <c r="F177" i="1"/>
  <c r="F95" i="1"/>
  <c r="F167" i="1"/>
  <c r="F502" i="1"/>
  <c r="F357" i="1"/>
  <c r="F270" i="1"/>
  <c r="F244" i="1"/>
  <c r="F135" i="1"/>
  <c r="F104" i="1"/>
  <c r="F88" i="1"/>
  <c r="F81" i="1"/>
  <c r="F59" i="1"/>
  <c r="F51" i="1"/>
  <c r="F192" i="1"/>
  <c r="F278" i="1"/>
  <c r="F779" i="1"/>
  <c r="F612" i="1"/>
  <c r="F413" i="1"/>
  <c r="F399" i="1"/>
  <c r="F383" i="1"/>
  <c r="F551" i="1"/>
  <c r="F474" i="1"/>
  <c r="F431" i="1"/>
  <c r="F396" i="1"/>
  <c r="F370" i="1"/>
  <c r="F333" i="1"/>
  <c r="F279" i="1"/>
  <c r="F235" i="1"/>
  <c r="F225" i="1"/>
  <c r="F209" i="1"/>
  <c r="F184" i="1"/>
  <c r="F126" i="1"/>
  <c r="F37" i="1"/>
  <c r="F242" i="1"/>
  <c r="F610" i="1"/>
  <c r="F538" i="1"/>
  <c r="F501" i="1"/>
  <c r="F299" i="1"/>
  <c r="F217" i="1"/>
  <c r="F118" i="1"/>
  <c r="F366" i="1"/>
  <c r="F345" i="1"/>
  <c r="F166" i="1"/>
  <c r="F607" i="1"/>
  <c r="F412" i="1"/>
  <c r="F356" i="1"/>
  <c r="F309" i="1"/>
  <c r="F269" i="1"/>
  <c r="F191" i="1"/>
  <c r="F158" i="1"/>
  <c r="F134" i="1"/>
  <c r="F87" i="1"/>
  <c r="F50" i="1"/>
  <c r="F451" i="1"/>
  <c r="F427" i="1"/>
  <c r="F332" i="1"/>
  <c r="F125" i="1"/>
  <c r="F110" i="1"/>
  <c r="F101" i="1"/>
  <c r="F43" i="1"/>
  <c r="F694" i="1"/>
  <c r="F530" i="1"/>
  <c r="F469" i="1"/>
  <c r="F321" i="1"/>
  <c r="F224" i="1"/>
  <c r="F141" i="1"/>
  <c r="F36" i="1"/>
  <c r="F28" i="1"/>
  <c r="F49" i="1"/>
  <c r="F308" i="1"/>
  <c r="F48" i="1"/>
  <c r="F180" i="1"/>
  <c r="F448" i="1"/>
  <c r="F42" i="1"/>
  <c r="F64" i="1"/>
  <c r="F216" i="1"/>
  <c r="F156" i="1"/>
  <c r="F27" i="1"/>
  <c r="F354" i="1"/>
  <c r="F317" i="1"/>
  <c r="F77" i="1"/>
  <c r="F249" i="1"/>
  <c r="F276" i="1"/>
  <c r="F100" i="1"/>
  <c r="F468" i="1"/>
  <c r="F181" i="1"/>
  <c r="F71" i="1"/>
  <c r="F21" i="1"/>
  <c r="F155" i="1"/>
  <c r="F393" i="1"/>
  <c r="F353" i="1"/>
  <c r="F124" i="1"/>
  <c r="F595" i="1"/>
  <c r="F241" i="1"/>
  <c r="F467" i="1"/>
  <c r="F206" i="1"/>
  <c r="F93" i="1"/>
  <c r="F70" i="1"/>
  <c r="F20" i="1"/>
  <c r="F341" i="1"/>
  <c r="F268" i="1"/>
  <c r="F239" i="1"/>
  <c r="F391" i="1"/>
  <c r="F148" i="1"/>
  <c r="F567" i="1"/>
  <c r="F298" i="1"/>
  <c r="F117" i="1"/>
  <c r="F444" i="1"/>
  <c r="F14" i="1"/>
  <c r="F392" i="1"/>
  <c r="F123" i="1"/>
  <c r="F173" i="1"/>
  <c r="F286" i="1"/>
  <c r="F92" i="1"/>
  <c r="F223" i="1"/>
  <c r="F376" i="1"/>
  <c r="F205" i="1"/>
  <c r="F365" i="1"/>
  <c r="F198" i="1"/>
  <c r="F84" i="1"/>
  <c r="F340" i="1"/>
  <c r="F197" i="1"/>
  <c r="F132" i="1"/>
  <c r="F257" i="1"/>
  <c r="F12" i="1"/>
  <c r="F285" i="1"/>
  <c r="F140" i="1"/>
  <c r="F364" i="1"/>
  <c r="F190" i="1"/>
  <c r="F56" i="1"/>
  <c r="F108" i="1"/>
  <c r="F527" i="1"/>
  <c r="F34" i="1"/>
  <c r="F500" i="1"/>
  <c r="F258" i="1"/>
  <c r="F78" i="1"/>
  <c r="F138" i="1"/>
  <c r="F330" i="1"/>
  <c r="F62" i="1"/>
  <c r="F411" i="1"/>
  <c r="F107" i="1"/>
  <c r="F379" i="1"/>
  <c r="F426" i="1"/>
  <c r="F116" i="1"/>
  <c r="F55" i="1"/>
  <c r="F40" i="1"/>
  <c r="F250" i="1"/>
  <c r="F329" i="1"/>
  <c r="F114" i="1"/>
  <c r="F424" i="1"/>
  <c r="F297" i="1"/>
  <c r="F165" i="1"/>
  <c r="F172" i="1"/>
  <c r="H1012" i="1"/>
  <c r="H995" i="1"/>
  <c r="H967" i="1"/>
  <c r="H939" i="1"/>
  <c r="H911" i="1"/>
  <c r="H883" i="1"/>
  <c r="H855" i="1"/>
  <c r="H827" i="1"/>
  <c r="H799" i="1"/>
  <c r="H771" i="1"/>
  <c r="H743" i="1"/>
  <c r="H715" i="1"/>
  <c r="H1006" i="1"/>
  <c r="H978" i="1"/>
  <c r="H950" i="1"/>
  <c r="H922" i="1"/>
  <c r="H894" i="1"/>
  <c r="H866" i="1"/>
  <c r="H838" i="1"/>
  <c r="H810" i="1"/>
  <c r="H782" i="1"/>
  <c r="H754" i="1"/>
  <c r="H726" i="1"/>
  <c r="H698" i="1"/>
  <c r="H1011" i="1"/>
  <c r="H983" i="1"/>
  <c r="H955" i="1"/>
  <c r="H927" i="1"/>
  <c r="H899" i="1"/>
  <c r="H871" i="1"/>
  <c r="H843" i="1"/>
  <c r="H815" i="1"/>
  <c r="H787" i="1"/>
  <c r="H994" i="1"/>
  <c r="H966" i="1"/>
  <c r="H938" i="1"/>
  <c r="H910" i="1"/>
  <c r="H882" i="1"/>
  <c r="H854" i="1"/>
  <c r="H826" i="1"/>
  <c r="H798" i="1"/>
  <c r="H770" i="1"/>
  <c r="H742" i="1"/>
  <c r="H714" i="1"/>
  <c r="H686" i="1"/>
  <c r="H658" i="1"/>
  <c r="H630" i="1"/>
  <c r="H602" i="1"/>
  <c r="H574" i="1"/>
  <c r="H546" i="1"/>
  <c r="H1005" i="1"/>
  <c r="H977" i="1"/>
  <c r="H949" i="1"/>
  <c r="H921" i="1"/>
  <c r="H893" i="1"/>
  <c r="H865" i="1"/>
  <c r="H837" i="1"/>
  <c r="H809" i="1"/>
  <c r="H781" i="1"/>
  <c r="H753" i="1"/>
  <c r="H725" i="1"/>
  <c r="H697" i="1"/>
  <c r="H1010" i="1"/>
  <c r="H1009" i="1"/>
  <c r="H975" i="1"/>
  <c r="H941" i="1"/>
  <c r="H907" i="1"/>
  <c r="H873" i="1"/>
  <c r="H839" i="1"/>
  <c r="H832" i="1"/>
  <c r="H805" i="1"/>
  <c r="H764" i="1"/>
  <c r="H732" i="1"/>
  <c r="H712" i="1"/>
  <c r="H687" i="1"/>
  <c r="H652" i="1"/>
  <c r="H623" i="1"/>
  <c r="H594" i="1"/>
  <c r="H565" i="1"/>
  <c r="H536" i="1"/>
  <c r="H508" i="1"/>
  <c r="H480" i="1"/>
  <c r="H988" i="1"/>
  <c r="H954" i="1"/>
  <c r="H920" i="1"/>
  <c r="H886" i="1"/>
  <c r="H852" i="1"/>
  <c r="H818" i="1"/>
  <c r="H784" i="1"/>
  <c r="H751" i="1"/>
  <c r="H699" i="1"/>
  <c r="H681" i="1"/>
  <c r="H646" i="1"/>
  <c r="H617" i="1"/>
  <c r="H588" i="1"/>
  <c r="H559" i="1"/>
  <c r="H519" i="1"/>
  <c r="H1002" i="1"/>
  <c r="H968" i="1"/>
  <c r="H961" i="1"/>
  <c r="H934" i="1"/>
  <c r="H900" i="1"/>
  <c r="H831" i="1"/>
  <c r="H797" i="1"/>
  <c r="H738" i="1"/>
  <c r="H718" i="1"/>
  <c r="H675" i="1"/>
  <c r="H669" i="1"/>
  <c r="H640" i="1"/>
  <c r="H611" i="1"/>
  <c r="H582" i="1"/>
  <c r="H553" i="1"/>
  <c r="H530" i="1"/>
  <c r="H981" i="1"/>
  <c r="H947" i="1"/>
  <c r="H913" i="1"/>
  <c r="H879" i="1"/>
  <c r="H845" i="1"/>
  <c r="H811" i="1"/>
  <c r="H804" i="1"/>
  <c r="H777" i="1"/>
  <c r="H757" i="1"/>
  <c r="H731" i="1"/>
  <c r="H705" i="1"/>
  <c r="H663" i="1"/>
  <c r="H634" i="1"/>
  <c r="H605" i="1"/>
  <c r="H576" i="1"/>
  <c r="H547" i="1"/>
  <c r="H960" i="1"/>
  <c r="H926" i="1"/>
  <c r="H892" i="1"/>
  <c r="H858" i="1"/>
  <c r="H824" i="1"/>
  <c r="H790" i="1"/>
  <c r="H744" i="1"/>
  <c r="H724" i="1"/>
  <c r="H692" i="1"/>
  <c r="H657" i="1"/>
  <c r="H628" i="1"/>
  <c r="H599" i="1"/>
  <c r="H570" i="1"/>
  <c r="H1008" i="1"/>
  <c r="H974" i="1"/>
  <c r="H940" i="1"/>
  <c r="H933" i="1"/>
  <c r="H906" i="1"/>
  <c r="H872" i="1"/>
  <c r="H803" i="1"/>
  <c r="H763" i="1"/>
  <c r="H737" i="1"/>
  <c r="H711" i="1"/>
  <c r="H680" i="1"/>
  <c r="H651" i="1"/>
  <c r="H622" i="1"/>
  <c r="H987" i="1"/>
  <c r="H953" i="1"/>
  <c r="H919" i="1"/>
  <c r="H885" i="1"/>
  <c r="H851" i="1"/>
  <c r="H817" i="1"/>
  <c r="H783" i="1"/>
  <c r="H776" i="1"/>
  <c r="H750" i="1"/>
  <c r="H730" i="1"/>
  <c r="H674" i="1"/>
  <c r="H645" i="1"/>
  <c r="H616" i="1"/>
  <c r="H1001" i="1"/>
  <c r="H932" i="1"/>
  <c r="H898" i="1"/>
  <c r="H864" i="1"/>
  <c r="H830" i="1"/>
  <c r="H796" i="1"/>
  <c r="H769" i="1"/>
  <c r="H717" i="1"/>
  <c r="H668" i="1"/>
  <c r="H639" i="1"/>
  <c r="H610" i="1"/>
  <c r="H980" i="1"/>
  <c r="H946" i="1"/>
  <c r="H912" i="1"/>
  <c r="H905" i="1"/>
  <c r="H878" i="1"/>
  <c r="H844" i="1"/>
  <c r="H756" i="1"/>
  <c r="H736" i="1"/>
  <c r="H704" i="1"/>
  <c r="H691" i="1"/>
  <c r="H993" i="1"/>
  <c r="H959" i="1"/>
  <c r="H925" i="1"/>
  <c r="H891" i="1"/>
  <c r="H857" i="1"/>
  <c r="H823" i="1"/>
  <c r="H789" i="1"/>
  <c r="H775" i="1"/>
  <c r="H723" i="1"/>
  <c r="H685" i="1"/>
  <c r="H1007" i="1"/>
  <c r="H1000" i="1"/>
  <c r="H973" i="1"/>
  <c r="H904" i="1"/>
  <c r="H870" i="1"/>
  <c r="H836" i="1"/>
  <c r="H802" i="1"/>
  <c r="H762" i="1"/>
  <c r="H710" i="1"/>
  <c r="H986" i="1"/>
  <c r="H952" i="1"/>
  <c r="H918" i="1"/>
  <c r="H884" i="1"/>
  <c r="H877" i="1"/>
  <c r="H850" i="1"/>
  <c r="H816" i="1"/>
  <c r="H749" i="1"/>
  <c r="H729" i="1"/>
  <c r="H703" i="1"/>
  <c r="H999" i="1"/>
  <c r="H965" i="1"/>
  <c r="H931" i="1"/>
  <c r="H897" i="1"/>
  <c r="H863" i="1"/>
  <c r="H829" i="1"/>
  <c r="H795" i="1"/>
  <c r="H768" i="1"/>
  <c r="H979" i="1"/>
  <c r="H972" i="1"/>
  <c r="H945" i="1"/>
  <c r="H876" i="1"/>
  <c r="H842" i="1"/>
  <c r="H808" i="1"/>
  <c r="H755" i="1"/>
  <c r="H735" i="1"/>
  <c r="H709" i="1"/>
  <c r="H690" i="1"/>
  <c r="H992" i="1"/>
  <c r="H958" i="1"/>
  <c r="H924" i="1"/>
  <c r="H890" i="1"/>
  <c r="H856" i="1"/>
  <c r="H849" i="1"/>
  <c r="H822" i="1"/>
  <c r="H788" i="1"/>
  <c r="H774" i="1"/>
  <c r="H748" i="1"/>
  <c r="H722" i="1"/>
  <c r="H702" i="1"/>
  <c r="H684" i="1"/>
  <c r="H655" i="1"/>
  <c r="H626" i="1"/>
  <c r="H597" i="1"/>
  <c r="H562" i="1"/>
  <c r="H971" i="1"/>
  <c r="H937" i="1"/>
  <c r="H903" i="1"/>
  <c r="H869" i="1"/>
  <c r="H835" i="1"/>
  <c r="H801" i="1"/>
  <c r="H761" i="1"/>
  <c r="H985" i="1"/>
  <c r="H951" i="1"/>
  <c r="H944" i="1"/>
  <c r="H917" i="1"/>
  <c r="H848" i="1"/>
  <c r="H814" i="1"/>
  <c r="H780" i="1"/>
  <c r="H943" i="1"/>
  <c r="H909" i="1"/>
  <c r="H875" i="1"/>
  <c r="H841" i="1"/>
  <c r="H807" i="1"/>
  <c r="H734" i="1"/>
  <c r="H1004" i="1"/>
  <c r="H984" i="1"/>
  <c r="H908" i="1"/>
  <c r="H833" i="1"/>
  <c r="H741" i="1"/>
  <c r="H701" i="1"/>
  <c r="H679" i="1"/>
  <c r="H661" i="1"/>
  <c r="H636" i="1"/>
  <c r="H586" i="1"/>
  <c r="H543" i="1"/>
  <c r="H510" i="1"/>
  <c r="H481" i="1"/>
  <c r="H464" i="1"/>
  <c r="H436" i="1"/>
  <c r="H408" i="1"/>
  <c r="H380" i="1"/>
  <c r="H352" i="1"/>
  <c r="H888" i="1"/>
  <c r="H868" i="1"/>
  <c r="H792" i="1"/>
  <c r="H773" i="1"/>
  <c r="H689" i="1"/>
  <c r="H653" i="1"/>
  <c r="H593" i="1"/>
  <c r="H516" i="1"/>
  <c r="H504" i="1"/>
  <c r="H475" i="1"/>
  <c r="H447" i="1"/>
  <c r="H419" i="1"/>
  <c r="H391" i="1"/>
  <c r="H928" i="1"/>
  <c r="H758" i="1"/>
  <c r="H727" i="1"/>
  <c r="H609" i="1"/>
  <c r="H601" i="1"/>
  <c r="H535" i="1"/>
  <c r="H522" i="1"/>
  <c r="H498" i="1"/>
  <c r="H458" i="1"/>
  <c r="H430" i="1"/>
  <c r="H402" i="1"/>
  <c r="H374" i="1"/>
  <c r="H1003" i="1"/>
  <c r="H963" i="1"/>
  <c r="H887" i="1"/>
  <c r="H828" i="1"/>
  <c r="H812" i="1"/>
  <c r="H678" i="1"/>
  <c r="H670" i="1"/>
  <c r="H643" i="1"/>
  <c r="H618" i="1"/>
  <c r="H585" i="1"/>
  <c r="H578" i="1"/>
  <c r="H571" i="1"/>
  <c r="H556" i="1"/>
  <c r="H492" i="1"/>
  <c r="H469" i="1"/>
  <c r="H923" i="1"/>
  <c r="H847" i="1"/>
  <c r="H740" i="1"/>
  <c r="H713" i="1"/>
  <c r="H660" i="1"/>
  <c r="H635" i="1"/>
  <c r="H563" i="1"/>
  <c r="H549" i="1"/>
  <c r="H528" i="1"/>
  <c r="H486" i="1"/>
  <c r="H452" i="1"/>
  <c r="H424" i="1"/>
  <c r="H396" i="1"/>
  <c r="H368" i="1"/>
  <c r="H340" i="1"/>
  <c r="H312" i="1"/>
  <c r="H284" i="1"/>
  <c r="H998" i="1"/>
  <c r="H982" i="1"/>
  <c r="H700" i="1"/>
  <c r="H592" i="1"/>
  <c r="H542" i="1"/>
  <c r="H509" i="1"/>
  <c r="H942" i="1"/>
  <c r="H867" i="1"/>
  <c r="H791" i="1"/>
  <c r="H772" i="1"/>
  <c r="H688" i="1"/>
  <c r="H633" i="1"/>
  <c r="H608" i="1"/>
  <c r="H541" i="1"/>
  <c r="H515" i="1"/>
  <c r="H503" i="1"/>
  <c r="H474" i="1"/>
  <c r="H446" i="1"/>
  <c r="H902" i="1"/>
  <c r="H650" i="1"/>
  <c r="H625" i="1"/>
  <c r="H600" i="1"/>
  <c r="H534" i="1"/>
  <c r="H521" i="1"/>
  <c r="H497" i="1"/>
  <c r="H491" i="1"/>
  <c r="H457" i="1"/>
  <c r="H962" i="1"/>
  <c r="H786" i="1"/>
  <c r="H677" i="1"/>
  <c r="H667" i="1"/>
  <c r="H642" i="1"/>
  <c r="H584" i="1"/>
  <c r="H577" i="1"/>
  <c r="H569" i="1"/>
  <c r="H555" i="1"/>
  <c r="H997" i="1"/>
  <c r="H862" i="1"/>
  <c r="H846" i="1"/>
  <c r="H739" i="1"/>
  <c r="H659" i="1"/>
  <c r="H591" i="1"/>
  <c r="H548" i="1"/>
  <c r="H957" i="1"/>
  <c r="H881" i="1"/>
  <c r="H806" i="1"/>
  <c r="H696" i="1"/>
  <c r="H615" i="1"/>
  <c r="H607" i="1"/>
  <c r="H767" i="1"/>
  <c r="H708" i="1"/>
  <c r="H976" i="1"/>
  <c r="H901" i="1"/>
  <c r="H825" i="1"/>
  <c r="H752" i="1"/>
  <c r="H666" i="1"/>
  <c r="H936" i="1"/>
  <c r="H861" i="1"/>
  <c r="H821" i="1"/>
  <c r="H785" i="1"/>
  <c r="H695" i="1"/>
  <c r="H676" i="1"/>
  <c r="H590" i="1"/>
  <c r="H583" i="1"/>
  <c r="H575" i="1"/>
  <c r="H996" i="1"/>
  <c r="H916" i="1"/>
  <c r="H820" i="1"/>
  <c r="H721" i="1"/>
  <c r="H614" i="1"/>
  <c r="H507" i="1"/>
  <c r="H478" i="1"/>
  <c r="H450" i="1"/>
  <c r="H422" i="1"/>
  <c r="H394" i="1"/>
  <c r="H366" i="1"/>
  <c r="H338" i="1"/>
  <c r="H310" i="1"/>
  <c r="H956" i="1"/>
  <c r="H896" i="1"/>
  <c r="H880" i="1"/>
  <c r="H766" i="1"/>
  <c r="H656" i="1"/>
  <c r="H991" i="1"/>
  <c r="H915" i="1"/>
  <c r="H860" i="1"/>
  <c r="H840" i="1"/>
  <c r="H707" i="1"/>
  <c r="H648" i="1"/>
  <c r="H567" i="1"/>
  <c r="H532" i="1"/>
  <c r="H935" i="1"/>
  <c r="H859" i="1"/>
  <c r="H765" i="1"/>
  <c r="H747" i="1"/>
  <c r="H694" i="1"/>
  <c r="H683" i="1"/>
  <c r="H673" i="1"/>
  <c r="H621" i="1"/>
  <c r="H613" i="1"/>
  <c r="H970" i="1"/>
  <c r="H990" i="1"/>
  <c r="H624" i="1"/>
  <c r="H606" i="1"/>
  <c r="H589" i="1"/>
  <c r="H466" i="1"/>
  <c r="H443" i="1"/>
  <c r="H429" i="1"/>
  <c r="H409" i="1"/>
  <c r="H395" i="1"/>
  <c r="H375" i="1"/>
  <c r="H349" i="1"/>
  <c r="H271" i="1"/>
  <c r="H254" i="1"/>
  <c r="H226" i="1"/>
  <c r="H198" i="1"/>
  <c r="H170" i="1"/>
  <c r="H819" i="1"/>
  <c r="H693" i="1"/>
  <c r="H604" i="1"/>
  <c r="H560" i="1"/>
  <c r="H537" i="1"/>
  <c r="H482" i="1"/>
  <c r="H388" i="1"/>
  <c r="H265" i="1"/>
  <c r="H237" i="1"/>
  <c r="H209" i="1"/>
  <c r="H181" i="1"/>
  <c r="H153" i="1"/>
  <c r="H125" i="1"/>
  <c r="H97" i="1"/>
  <c r="H874" i="1"/>
  <c r="H728" i="1"/>
  <c r="H644" i="1"/>
  <c r="H525" i="1"/>
  <c r="H506" i="1"/>
  <c r="H473" i="1"/>
  <c r="H355" i="1"/>
  <c r="H248" i="1"/>
  <c r="H220" i="1"/>
  <c r="H989" i="1"/>
  <c r="H929" i="1"/>
  <c r="H664" i="1"/>
  <c r="H573" i="1"/>
  <c r="H489" i="1"/>
  <c r="H435" i="1"/>
  <c r="H415" i="1"/>
  <c r="H401" i="1"/>
  <c r="H381" i="1"/>
  <c r="H361" i="1"/>
  <c r="H306" i="1"/>
  <c r="H300" i="1"/>
  <c r="H294" i="1"/>
  <c r="H288" i="1"/>
  <c r="H282" i="1"/>
  <c r="H720" i="1"/>
  <c r="H662" i="1"/>
  <c r="H641" i="1"/>
  <c r="H524" i="1"/>
  <c r="H367" i="1"/>
  <c r="H342" i="1"/>
  <c r="H336" i="1"/>
  <c r="H330" i="1"/>
  <c r="H324" i="1"/>
  <c r="H318" i="1"/>
  <c r="H603" i="1"/>
  <c r="H587" i="1"/>
  <c r="H514" i="1"/>
  <c r="H465" i="1"/>
  <c r="H449" i="1"/>
  <c r="H442" i="1"/>
  <c r="H428" i="1"/>
  <c r="H348" i="1"/>
  <c r="H270" i="1"/>
  <c r="H253" i="1"/>
  <c r="H225" i="1"/>
  <c r="H197" i="1"/>
  <c r="H169" i="1"/>
  <c r="H141" i="1"/>
  <c r="H113" i="1"/>
  <c r="H719" i="1"/>
  <c r="H638" i="1"/>
  <c r="H496" i="1"/>
  <c r="H472" i="1"/>
  <c r="H421" i="1"/>
  <c r="H407" i="1"/>
  <c r="H387" i="1"/>
  <c r="H373" i="1"/>
  <c r="H620" i="1"/>
  <c r="H558" i="1"/>
  <c r="H545" i="1"/>
  <c r="H533" i="1"/>
  <c r="H513" i="1"/>
  <c r="H505" i="1"/>
  <c r="H456" i="1"/>
  <c r="H441" i="1"/>
  <c r="H813" i="1"/>
  <c r="H760" i="1"/>
  <c r="H572" i="1"/>
  <c r="H488" i="1"/>
  <c r="H479" i="1"/>
  <c r="H434" i="1"/>
  <c r="H414" i="1"/>
  <c r="H400" i="1"/>
  <c r="H914" i="1"/>
  <c r="H716" i="1"/>
  <c r="H523" i="1"/>
  <c r="H427" i="1"/>
  <c r="H800" i="1"/>
  <c r="H637" i="1"/>
  <c r="H512" i="1"/>
  <c r="H495" i="1"/>
  <c r="H463" i="1"/>
  <c r="H448" i="1"/>
  <c r="H413" i="1"/>
  <c r="H969" i="1"/>
  <c r="H759" i="1"/>
  <c r="H682" i="1"/>
  <c r="H598" i="1"/>
  <c r="H568" i="1"/>
  <c r="H557" i="1"/>
  <c r="H544" i="1"/>
  <c r="H619" i="1"/>
  <c r="H502" i="1"/>
  <c r="H487" i="1"/>
  <c r="H462" i="1"/>
  <c r="H385" i="1"/>
  <c r="H964" i="1"/>
  <c r="H581" i="1"/>
  <c r="H853" i="1"/>
  <c r="H746" i="1"/>
  <c r="H895" i="1"/>
  <c r="H794" i="1"/>
  <c r="H706" i="1"/>
  <c r="H631" i="1"/>
  <c r="H540" i="1"/>
  <c r="H501" i="1"/>
  <c r="H477" i="1"/>
  <c r="H461" i="1"/>
  <c r="H432" i="1"/>
  <c r="H418" i="1"/>
  <c r="H398" i="1"/>
  <c r="H384" i="1"/>
  <c r="H358" i="1"/>
  <c r="H321" i="1"/>
  <c r="H315" i="1"/>
  <c r="H309" i="1"/>
  <c r="H303" i="1"/>
  <c r="H297" i="1"/>
  <c r="H291" i="1"/>
  <c r="H566" i="1"/>
  <c r="H793" i="1"/>
  <c r="H672" i="1"/>
  <c r="H580" i="1"/>
  <c r="H552" i="1"/>
  <c r="H745" i="1"/>
  <c r="H612" i="1"/>
  <c r="H539" i="1"/>
  <c r="H499" i="1"/>
  <c r="H433" i="1"/>
  <c r="H410" i="1"/>
  <c r="H389" i="1"/>
  <c r="H378" i="1"/>
  <c r="H335" i="1"/>
  <c r="H260" i="1"/>
  <c r="H240" i="1"/>
  <c r="H195" i="1"/>
  <c r="H80" i="1"/>
  <c r="H52" i="1"/>
  <c r="H24" i="1"/>
  <c r="H46" i="1"/>
  <c r="H57" i="1"/>
  <c r="H29" i="1"/>
  <c r="H550" i="1"/>
  <c r="H494" i="1"/>
  <c r="H369" i="1"/>
  <c r="H327" i="1"/>
  <c r="H287" i="1"/>
  <c r="H227" i="1"/>
  <c r="H201" i="1"/>
  <c r="H157" i="1"/>
  <c r="H151" i="1"/>
  <c r="H145" i="1"/>
  <c r="H139" i="1"/>
  <c r="H133" i="1"/>
  <c r="H127" i="1"/>
  <c r="H121" i="1"/>
  <c r="H115" i="1"/>
  <c r="H109" i="1"/>
  <c r="H103" i="1"/>
  <c r="H91" i="1"/>
  <c r="H63" i="1"/>
  <c r="H35" i="1"/>
  <c r="H18" i="1"/>
  <c r="H948" i="1"/>
  <c r="H733" i="1"/>
  <c r="H420" i="1"/>
  <c r="H351" i="1"/>
  <c r="H280" i="1"/>
  <c r="H259" i="1"/>
  <c r="H246" i="1"/>
  <c r="H207" i="1"/>
  <c r="H176" i="1"/>
  <c r="H163" i="1"/>
  <c r="H74" i="1"/>
  <c r="H632" i="1"/>
  <c r="H445" i="1"/>
  <c r="H377" i="1"/>
  <c r="H359" i="1"/>
  <c r="H343" i="1"/>
  <c r="H319" i="1"/>
  <c r="H295" i="1"/>
  <c r="H273" i="1"/>
  <c r="H266" i="1"/>
  <c r="H233" i="1"/>
  <c r="H213" i="1"/>
  <c r="H182" i="1"/>
  <c r="H85" i="1"/>
  <c r="H517" i="1"/>
  <c r="H334" i="1"/>
  <c r="H252" i="1"/>
  <c r="H188" i="1"/>
  <c r="H96" i="1"/>
  <c r="H68" i="1"/>
  <c r="H40" i="1"/>
  <c r="H12" i="1"/>
  <c r="H23" i="1"/>
  <c r="H150" i="1"/>
  <c r="H120" i="1"/>
  <c r="H579" i="1"/>
  <c r="H493" i="1"/>
  <c r="H326" i="1"/>
  <c r="H302" i="1"/>
  <c r="H239" i="1"/>
  <c r="H219" i="1"/>
  <c r="H194" i="1"/>
  <c r="H175" i="1"/>
  <c r="H108" i="1"/>
  <c r="H102" i="1"/>
  <c r="H79" i="1"/>
  <c r="H51" i="1"/>
  <c r="H156" i="1"/>
  <c r="H144" i="1"/>
  <c r="H138" i="1"/>
  <c r="H126" i="1"/>
  <c r="H114" i="1"/>
  <c r="H930" i="1"/>
  <c r="H511" i="1"/>
  <c r="H476" i="1"/>
  <c r="H460" i="1"/>
  <c r="H397" i="1"/>
  <c r="H317" i="1"/>
  <c r="H286" i="1"/>
  <c r="H258" i="1"/>
  <c r="H200" i="1"/>
  <c r="H444" i="1"/>
  <c r="H406" i="1"/>
  <c r="H386" i="1"/>
  <c r="H350" i="1"/>
  <c r="H341" i="1"/>
  <c r="H293" i="1"/>
  <c r="H629" i="1"/>
  <c r="H538" i="1"/>
  <c r="H431" i="1"/>
  <c r="H889" i="1"/>
  <c r="H404" i="1"/>
  <c r="H390" i="1"/>
  <c r="H305" i="1"/>
  <c r="H256" i="1"/>
  <c r="H196" i="1"/>
  <c r="H187" i="1"/>
  <c r="H154" i="1"/>
  <c r="H130" i="1"/>
  <c r="H106" i="1"/>
  <c r="H90" i="1"/>
  <c r="H83" i="1"/>
  <c r="H76" i="1"/>
  <c r="H69" i="1"/>
  <c r="H61" i="1"/>
  <c r="H19" i="1"/>
  <c r="H137" i="1"/>
  <c r="H203" i="1"/>
  <c r="H67" i="1"/>
  <c r="H17" i="1"/>
  <c r="H53" i="1"/>
  <c r="H152" i="1"/>
  <c r="H73" i="1"/>
  <c r="H119" i="1"/>
  <c r="H59" i="1"/>
  <c r="H665" i="1"/>
  <c r="H520" i="1"/>
  <c r="H439" i="1"/>
  <c r="H328" i="1"/>
  <c r="H238" i="1"/>
  <c r="H204" i="1"/>
  <c r="H171" i="1"/>
  <c r="H146" i="1"/>
  <c r="H54" i="1"/>
  <c r="H122" i="1"/>
  <c r="H47" i="1"/>
  <c r="H39" i="1"/>
  <c r="H186" i="1"/>
  <c r="H98" i="1"/>
  <c r="H32" i="1"/>
  <c r="H221" i="1"/>
  <c r="H129" i="1"/>
  <c r="H105" i="1"/>
  <c r="H75" i="1"/>
  <c r="H60" i="1"/>
  <c r="H168" i="1"/>
  <c r="H136" i="1"/>
  <c r="H112" i="1"/>
  <c r="H38" i="1"/>
  <c r="H228" i="1"/>
  <c r="H135" i="1"/>
  <c r="H167" i="1"/>
  <c r="H15" i="1"/>
  <c r="H191" i="1"/>
  <c r="H149" i="1"/>
  <c r="H654" i="1"/>
  <c r="H423" i="1"/>
  <c r="H247" i="1"/>
  <c r="H128" i="1"/>
  <c r="H104" i="1"/>
  <c r="H134" i="1"/>
  <c r="H166" i="1"/>
  <c r="H649" i="1"/>
  <c r="H564" i="1"/>
  <c r="H484" i="1"/>
  <c r="H362" i="1"/>
  <c r="H274" i="1"/>
  <c r="H229" i="1"/>
  <c r="H161" i="1"/>
  <c r="H89" i="1"/>
  <c r="H45" i="1"/>
  <c r="H31" i="1"/>
  <c r="H95" i="1"/>
  <c r="H81" i="1"/>
  <c r="H118" i="1"/>
  <c r="H30" i="1"/>
  <c r="H518" i="1"/>
  <c r="H438" i="1"/>
  <c r="H304" i="1"/>
  <c r="H292" i="1"/>
  <c r="H283" i="1"/>
  <c r="H263" i="1"/>
  <c r="H211" i="1"/>
  <c r="H178" i="1"/>
  <c r="H25" i="1"/>
  <c r="H834" i="1"/>
  <c r="H561" i="1"/>
  <c r="H459" i="1"/>
  <c r="H403" i="1"/>
  <c r="H372" i="1"/>
  <c r="H272" i="1"/>
  <c r="H255" i="1"/>
  <c r="H245" i="1"/>
  <c r="H82" i="1"/>
  <c r="H193" i="1"/>
  <c r="H58" i="1"/>
  <c r="H71" i="1"/>
  <c r="H647" i="1"/>
  <c r="H455" i="1"/>
  <c r="H417" i="1"/>
  <c r="H360" i="1"/>
  <c r="H325" i="1"/>
  <c r="H16" i="1"/>
  <c r="H72" i="1"/>
  <c r="H50" i="1"/>
  <c r="H627" i="1"/>
  <c r="H554" i="1"/>
  <c r="H483" i="1"/>
  <c r="H347" i="1"/>
  <c r="H314" i="1"/>
  <c r="H236" i="1"/>
  <c r="H185" i="1"/>
  <c r="H202" i="1"/>
  <c r="H177" i="1"/>
  <c r="H66" i="1"/>
  <c r="H22" i="1"/>
  <c r="H371" i="1"/>
  <c r="H337" i="1"/>
  <c r="H218" i="1"/>
  <c r="H160" i="1"/>
  <c r="H199" i="1"/>
  <c r="H110" i="1"/>
  <c r="H454" i="1"/>
  <c r="H437" i="1"/>
  <c r="H323" i="1"/>
  <c r="H281" i="1"/>
  <c r="H262" i="1"/>
  <c r="H210" i="1"/>
  <c r="H143" i="1"/>
  <c r="H88" i="1"/>
  <c r="H111" i="1"/>
  <c r="H416" i="1"/>
  <c r="H301" i="1"/>
  <c r="H244" i="1"/>
  <c r="H44" i="1"/>
  <c r="H21" i="1"/>
  <c r="H779" i="1"/>
  <c r="H357" i="1"/>
  <c r="H346" i="1"/>
  <c r="H192" i="1"/>
  <c r="H551" i="1"/>
  <c r="H399" i="1"/>
  <c r="H383" i="1"/>
  <c r="H370" i="1"/>
  <c r="H333" i="1"/>
  <c r="H313" i="1"/>
  <c r="H279" i="1"/>
  <c r="H235" i="1"/>
  <c r="H184" i="1"/>
  <c r="H37" i="1"/>
  <c r="H159" i="1"/>
  <c r="H278" i="1"/>
  <c r="H453" i="1"/>
  <c r="H290" i="1"/>
  <c r="H217" i="1"/>
  <c r="H78" i="1"/>
  <c r="H345" i="1"/>
  <c r="H322" i="1"/>
  <c r="H299" i="1"/>
  <c r="H261" i="1"/>
  <c r="H251" i="1"/>
  <c r="H174" i="1"/>
  <c r="H142" i="1"/>
  <c r="H94" i="1"/>
  <c r="H65" i="1"/>
  <c r="H87" i="1"/>
  <c r="H208" i="1"/>
  <c r="H101" i="1"/>
  <c r="H471" i="1"/>
  <c r="H412" i="1"/>
  <c r="H356" i="1"/>
  <c r="H311" i="1"/>
  <c r="H269" i="1"/>
  <c r="H243" i="1"/>
  <c r="H778" i="1"/>
  <c r="H451" i="1"/>
  <c r="H382" i="1"/>
  <c r="H332" i="1"/>
  <c r="H158" i="1"/>
  <c r="H43" i="1"/>
  <c r="H531" i="1"/>
  <c r="H289" i="1"/>
  <c r="H242" i="1"/>
  <c r="H234" i="1"/>
  <c r="H224" i="1"/>
  <c r="H183" i="1"/>
  <c r="H36" i="1"/>
  <c r="H28" i="1"/>
  <c r="H470" i="1"/>
  <c r="H354" i="1"/>
  <c r="H298" i="1"/>
  <c r="H216" i="1"/>
  <c r="H117" i="1"/>
  <c r="H308" i="1"/>
  <c r="H596" i="1"/>
  <c r="H500" i="1"/>
  <c r="H411" i="1"/>
  <c r="H393" i="1"/>
  <c r="H365" i="1"/>
  <c r="H344" i="1"/>
  <c r="H250" i="1"/>
  <c r="H206" i="1"/>
  <c r="H173" i="1"/>
  <c r="H132" i="1"/>
  <c r="H93" i="1"/>
  <c r="H64" i="1"/>
  <c r="H56" i="1"/>
  <c r="H14" i="1"/>
  <c r="H426" i="1"/>
  <c r="H490" i="1"/>
  <c r="H320" i="1"/>
  <c r="H222" i="1"/>
  <c r="H77" i="1"/>
  <c r="H100" i="1"/>
  <c r="H26" i="1"/>
  <c r="H467" i="1"/>
  <c r="H123" i="1"/>
  <c r="H363" i="1"/>
  <c r="H249" i="1"/>
  <c r="H131" i="1"/>
  <c r="H49" i="1"/>
  <c r="H485" i="1"/>
  <c r="H405" i="1"/>
  <c r="H277" i="1"/>
  <c r="H189" i="1"/>
  <c r="H468" i="1"/>
  <c r="H276" i="1"/>
  <c r="H215" i="1"/>
  <c r="H155" i="1"/>
  <c r="H671" i="1"/>
  <c r="H353" i="1"/>
  <c r="H316" i="1"/>
  <c r="H124" i="1"/>
  <c r="H241" i="1"/>
  <c r="H214" i="1"/>
  <c r="H48" i="1"/>
  <c r="H595" i="1"/>
  <c r="H275" i="1"/>
  <c r="H180" i="1"/>
  <c r="H99" i="1"/>
  <c r="H212" i="1"/>
  <c r="H70" i="1"/>
  <c r="H20" i="1"/>
  <c r="H268" i="1"/>
  <c r="H307" i="1"/>
  <c r="H148" i="1"/>
  <c r="H42" i="1"/>
  <c r="H179" i="1"/>
  <c r="H267" i="1"/>
  <c r="H232" i="1"/>
  <c r="H205" i="1"/>
  <c r="H92" i="1"/>
  <c r="H147" i="1"/>
  <c r="H231" i="1"/>
  <c r="H392" i="1"/>
  <c r="H379" i="1"/>
  <c r="H529" i="1"/>
  <c r="H376" i="1"/>
  <c r="H527" i="1"/>
  <c r="H162" i="1"/>
  <c r="H86" i="1"/>
  <c r="H84" i="1"/>
  <c r="H140" i="1"/>
  <c r="H33" i="1"/>
  <c r="H364" i="1"/>
  <c r="H27" i="1"/>
  <c r="H339" i="1"/>
  <c r="H440" i="1"/>
  <c r="H329" i="1"/>
  <c r="H34" i="1"/>
  <c r="H257" i="1"/>
  <c r="H13" i="1"/>
  <c r="H190" i="1"/>
  <c r="H41" i="1"/>
  <c r="H425" i="1"/>
  <c r="H230" i="1"/>
  <c r="H285" i="1"/>
  <c r="H526" i="1"/>
  <c r="H264" i="1"/>
  <c r="H331" i="1"/>
  <c r="H62" i="1"/>
  <c r="H107" i="1"/>
  <c r="H164" i="1"/>
  <c r="H172" i="1"/>
  <c r="H116" i="1"/>
  <c r="H55" i="1"/>
  <c r="H223" i="1"/>
  <c r="H165" i="1"/>
  <c r="H296" i="1"/>
  <c r="C26" i="6"/>
  <c r="D7" i="10"/>
  <c r="D8" i="10"/>
  <c r="D9" i="10" s="1"/>
  <c r="D10" i="10" s="1"/>
  <c r="D19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mxie</author>
  </authors>
  <commentList>
    <comment ref="P2" authorId="0" shapeId="0" xr:uid="{192D3E41-0133-424D-ABA8-3094A2342CFA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d:\Projects\Project_23-25\NGs-ingrowth\4He-only\</t>
        </r>
      </text>
    </comment>
    <comment ref="Q2" authorId="0" shapeId="0" xr:uid="{0B204322-4668-48A2-8324-13EAA6627449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\\eilinator.eos.ubc.ca\home\mxie\projects\Project_21_22\simulations-nobleGas\batch-2D-noDiff</t>
        </r>
      </text>
    </comment>
    <comment ref="N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assuming 100% 4He released to aqueous phase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mxie</author>
  </authors>
  <commentList>
    <comment ref="R2" authorId="0" shapeId="0" xr:uid="{BE1AA8FD-CDED-43FC-85AA-7137840BF4C8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d:\Projects\Project_23-25\NGs-ingrowth\4He-only\</t>
        </r>
      </text>
    </comment>
    <comment ref="S2" authorId="0" shapeId="0" xr:uid="{29B4A507-1EE9-423B-9D06-55D95F35C752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no such function</t>
        </r>
      </text>
    </comment>
    <comment ref="P3" authorId="0" shapeId="0" xr:uid="{89D493D2-4603-4E44-B47B-0C187D712C3A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assuming 100% 4He released to aqueous phase
</t>
        </r>
      </text>
    </comment>
    <comment ref="F4" authorId="0" shapeId="0" xr:uid="{6C79FA81-3E84-4E6F-8A13-131D980871C2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2</t>
        </r>
      </text>
    </comment>
    <comment ref="G4" authorId="0" shapeId="0" xr:uid="{A161C3CF-A7C5-41AA-9085-FFB1A81284BF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2</t>
        </r>
      </text>
    </comment>
    <comment ref="H4" authorId="0" shapeId="0" xr:uid="{15D77B63-5671-4B5F-8149-3D6862B1B764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3
</t>
        </r>
      </text>
    </comment>
    <comment ref="I4" authorId="0" shapeId="0" xr:uid="{C514849B-4D7D-4AF4-B2FA-96AFC9DEEB8D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3
</t>
        </r>
      </text>
    </comment>
    <comment ref="J4" authorId="0" shapeId="0" xr:uid="{67192D5A-4BE6-458C-BD36-B07BF63FBEBD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1</t>
        </r>
      </text>
    </comment>
    <comment ref="K4" authorId="0" shapeId="0" xr:uid="{6A92679B-1ED1-485E-8109-3167829044C5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equation 9</t>
        </r>
      </text>
    </comment>
    <comment ref="F14" authorId="0" shapeId="0" xr:uid="{B8E1191A-9358-4BF8-97DA-65690C910D39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in the input file Block # 15: IC-RT under keyword 'noble gas ingrowth - concentration of radioelements'</t>
        </r>
      </text>
    </comment>
    <comment ref="R15" authorId="0" shapeId="0" xr:uid="{D41A277D-925A-4861-A558-CD6AD6465B62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in the input file Block # 15: IC-RT under keyword 'noble gas ingrowth - weight fraction of elements'     </t>
        </r>
      </text>
    </comment>
    <comment ref="V17" authorId="0" shapeId="0" xr:uid="{29C774F3-5664-4A8D-A9D8-756A23C5F9C1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Park et al. (2006) Determination of thermal neutron radiative capture cross section of 6Li
https://www.sciencedirect.com/science/article/pii/S0168583X05021142</t>
        </r>
      </text>
    </comment>
    <comment ref="V19" authorId="0" shapeId="0" xr:uid="{6A00356A-6009-468D-B0C1-4769ECBD5B1A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KÄPPELER et al. (1998) The (n,r) cross section of 7Li. THE ASTROPHYSICAL JOURNAL, 507:997–1002, 1998 November 10.
https://iopscience.iop.org/article/10.1086/306367/fulltext/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mxie</author>
  </authors>
  <commentList>
    <comment ref="M2" authorId="0" shapeId="0" xr:uid="{CCC65805-E39F-4E00-AA3A-7AECA03A5527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d:\Projects\Project_23-25\NGs-ingrowth\Ne+NGs\</t>
        </r>
      </text>
    </comment>
    <comment ref="K3" authorId="0" shapeId="0" xr:uid="{A111083E-AC99-48EE-AC6C-B39501AE6468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assuming 100% 4He released to aqueous phase
</t>
        </r>
      </text>
    </comment>
    <comment ref="F4" authorId="0" shapeId="0" xr:uid="{ABDFE9CE-54F7-4FB6-9D2F-4D3D4F5F9B27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10
</t>
        </r>
      </text>
    </comment>
    <comment ref="M7" authorId="0" shapeId="0" xr:uid="{754AA3B5-97C2-4591-8596-8591649D21A3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d:\Projects\Project_23-25\NGs-ingrowth\Ne+NGs\</t>
        </r>
      </text>
    </comment>
    <comment ref="K8" authorId="0" shapeId="0" xr:uid="{BF6F5110-81AB-4ED1-9F87-2B7739705BFE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assuming 100% 4He released to aqueous phase
</t>
        </r>
      </text>
    </comment>
    <comment ref="F9" authorId="0" shapeId="0" xr:uid="{2D892EB4-67B3-448C-A0A9-16BFC5846427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10
</t>
        </r>
      </text>
    </comment>
    <comment ref="M12" authorId="0" shapeId="0" xr:uid="{6B43BA4C-005E-4591-AF0E-63534D1609A6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d:\Projects\Project_23-25\NGs-ingrowth\Ne+NGs\</t>
        </r>
      </text>
    </comment>
    <comment ref="K13" authorId="0" shapeId="0" xr:uid="{0E2B2E61-B177-4E59-8A04-E7BDBA18D5A8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assuming 100% 4He released to aqueous phase
</t>
        </r>
      </text>
    </comment>
    <comment ref="F14" authorId="0" shapeId="0" xr:uid="{CC2D35B1-8303-49B8-846E-898CAE549386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10
</t>
        </r>
      </text>
    </comment>
    <comment ref="G29" authorId="0" shapeId="0" xr:uid="{62D70B59-A408-492A-AFA7-6EBA9B3AB0DD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in the input file Block # 15: IC-RT under keyword 'noble gas ingrowth - weight fraction of elements'    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mxie</author>
  </authors>
  <commentList>
    <comment ref="R2" authorId="0" shapeId="0" xr:uid="{60B85806-B82E-4E25-A50B-6D6EE8A82068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d:\Projects\Project_23-25\NGs-ingrowth\40Ar36Ar38Ar\</t>
        </r>
      </text>
    </comment>
    <comment ref="P3" authorId="0" shapeId="0" xr:uid="{60DDA8E6-6715-4847-9D39-D31AC4197382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assuming 100% 4He released to aqueous phase
</t>
        </r>
      </text>
    </comment>
    <comment ref="F4" authorId="0" shapeId="0" xr:uid="{FBB28298-44BD-4730-9C8A-CA51E98823D5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2</t>
        </r>
      </text>
    </comment>
    <comment ref="G4" authorId="0" shapeId="0" xr:uid="{F9858BE3-2F8F-48AB-B97F-793E9655DEC2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2</t>
        </r>
      </text>
    </comment>
    <comment ref="H4" authorId="0" shapeId="0" xr:uid="{40FDC2DC-30B9-4907-BEFB-EF9A22625CFC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3
</t>
        </r>
      </text>
    </comment>
    <comment ref="I4" authorId="0" shapeId="0" xr:uid="{A8FB9171-7848-4475-BC92-26925AE283F1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3
</t>
        </r>
      </text>
    </comment>
    <comment ref="J4" authorId="0" shapeId="0" xr:uid="{35F095A5-C991-4F1B-8A7E-72D8DE6E5D40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eqn 1</t>
        </r>
      </text>
    </comment>
    <comment ref="K4" authorId="0" shapeId="0" xr:uid="{8EF6F608-DC38-4039-879F-B36EC1EE3FE9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equation 9</t>
        </r>
      </text>
    </comment>
    <comment ref="F14" authorId="0" shapeId="0" xr:uid="{9CC54105-0844-4519-8555-4BA0C03034D6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in the input file Block # 15: IC-RT under keyword 'noble gas ingrowth - concentration of radioelements'</t>
        </r>
      </text>
    </comment>
    <comment ref="R15" authorId="0" shapeId="0" xr:uid="{597B83AF-9C28-4B49-B111-9F8E5BF500F9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in the input file Block # 15: IC-RT under keyword 'noble gas ingrowth - weight fraction of elements'     </t>
        </r>
      </text>
    </comment>
    <comment ref="O29" authorId="0" shapeId="0" xr:uid="{643CA470-ED3D-42E7-A700-35A996A3808E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d:\Projects\Project_23-25\NGs-ingrowth\40Ar\</t>
        </r>
      </text>
    </comment>
    <comment ref="M30" authorId="0" shapeId="0" xr:uid="{C1FE7320-DBB3-47D4-88F0-7582E8607B26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assuming 100% 4He released to aqueous phase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mxie</author>
  </authors>
  <commentList>
    <comment ref="O2" authorId="0" shapeId="0" xr:uid="{13CEE63E-AA58-4CEC-A610-7C0903A52489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d:\Projects\Project_23-25\NGs-ingrowth\4He-only\</t>
        </r>
      </text>
    </comment>
    <comment ref="M3" authorId="0" shapeId="0" xr:uid="{0F899E90-5F71-46BD-A7C2-6481EFB6AE8C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assuming 100% 4He released to aqueous phase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mxie</author>
  </authors>
  <commentList>
    <comment ref="Q4" authorId="0" shapeId="0" xr:uid="{F5A5C7E4-1115-462E-A33B-A3851CCCF580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Data from '3He-Handcalculatios'</t>
        </r>
      </text>
    </comment>
    <comment ref="O24" authorId="0" shapeId="0" xr:uid="{7C537F6E-0773-4C3C-B2EE-BB61A075A929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Data from '3He-Handcalculatios'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mxie</author>
  </authors>
  <commentList>
    <comment ref="K6" authorId="0" shapeId="0" xr:uid="{11374702-5394-4738-841D-08F0CA08C46D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Data from 'Ne-handCalc'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mxie</author>
  </authors>
  <commentList>
    <comment ref="K6" authorId="0" shapeId="0" xr:uid="{65571784-A42E-46CA-902B-25CC693A2B3F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Data from 'Ne-handCalc'</t>
        </r>
      </text>
    </comment>
    <comment ref="K12" authorId="0" shapeId="0" xr:uid="{7E7FF086-F3D7-4CA1-9CB2-78AA500B225D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from 'Ne-handCalc'</t>
        </r>
      </text>
    </comment>
    <comment ref="K27" authorId="0" shapeId="0" xr:uid="{803D1066-B1F8-4B9F-A6C2-0A123F322ABC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atomic masses and abundances from CRC handbook:  https://edisciplinas.usp.br/pluginfile.php/4557662/mod_resource/content/1/CRC%20Handbook%20of%20Chemistry%20and%20Physics%2095th%20Edition.pdf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mxie</author>
  </authors>
  <commentList>
    <comment ref="H39" authorId="0" shapeId="0" xr:uid="{15B9DEDC-02DD-4DAD-B00C-9141A74BEA58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Data from 'Ne-handCalc'</t>
        </r>
      </text>
    </comment>
    <comment ref="H45" authorId="0" shapeId="0" xr:uid="{3D3B21B8-4658-4F8F-9CD8-A3E37A9EBCB1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from 'Ne-handCalc'</t>
        </r>
      </text>
    </comment>
    <comment ref="H49" authorId="0" shapeId="0" xr:uid="{578D6D4D-F113-45B9-9B7C-F028F1F0681F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atomic masses and abundances from CRC handbook:  https://edisciplinas.usp.br/pluginfile.php/4557662/mod_resource/content/1/CRC%20Handbook%20of%20Chemistry%20and%20Physics%2095th%20Edition.pdf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mxie</author>
  </authors>
  <commentList>
    <comment ref="O15" authorId="0" shapeId="0" xr:uid="{62632C42-C0E0-4F5B-82ED-363C5500F867}">
      <text>
        <r>
          <rPr>
            <b/>
            <sz val="9"/>
            <color indexed="81"/>
            <rFont val="Tahoma"/>
            <charset val="1"/>
          </rPr>
          <t>mxie:</t>
        </r>
        <r>
          <rPr>
            <sz val="9"/>
            <color indexed="81"/>
            <rFont val="Tahoma"/>
            <charset val="1"/>
          </rPr>
          <t xml:space="preserve">
B&amp;B 2002</t>
        </r>
      </text>
    </comment>
    <comment ref="O16" authorId="0" shapeId="0" xr:uid="{F83FFE1C-0023-4A16-B86B-89A9A65D59FE}">
      <text>
        <r>
          <rPr>
            <b/>
            <sz val="9"/>
            <color indexed="81"/>
            <rFont val="Tahoma"/>
            <charset val="1"/>
          </rPr>
          <t>mxie:</t>
        </r>
        <r>
          <rPr>
            <sz val="9"/>
            <color indexed="81"/>
            <rFont val="Tahoma"/>
            <charset val="1"/>
          </rPr>
          <t xml:space="preserve">
Eikenberg et al., 1993</t>
        </r>
      </text>
    </comment>
    <comment ref="I23" authorId="0" shapeId="0" xr:uid="{E2CACEBF-2171-4F80-8773-CE385EE16A7A}">
      <text>
        <r>
          <rPr>
            <b/>
            <sz val="9"/>
            <color indexed="81"/>
            <rFont val="Tahoma"/>
            <family val="2"/>
          </rPr>
          <t>mxie:</t>
        </r>
        <r>
          <rPr>
            <sz val="9"/>
            <color indexed="81"/>
            <rFont val="Tahoma"/>
            <family val="2"/>
          </rPr>
          <t xml:space="preserve">
Data from 'Ne-handCalc'</t>
        </r>
      </text>
    </comment>
  </commentList>
</comments>
</file>

<file path=xl/sharedStrings.xml><?xml version="1.0" encoding="utf-8"?>
<sst xmlns="http://schemas.openxmlformats.org/spreadsheetml/2006/main" count="814" uniqueCount="412">
  <si>
    <t>reaction</t>
  </si>
  <si>
    <t>Batch reaction</t>
  </si>
  <si>
    <t>half-life (second)</t>
  </si>
  <si>
    <t>rate k (s-1)</t>
  </si>
  <si>
    <t>log rate constant</t>
  </si>
  <si>
    <t>molecular mass</t>
  </si>
  <si>
    <t>4He yield per reaction</t>
  </si>
  <si>
    <t>mass of mineral (mole)</t>
  </si>
  <si>
    <t>density of mineral (g/ml)</t>
  </si>
  <si>
    <t>mineral volume fraction</t>
  </si>
  <si>
    <t>rate mol/L bulk / day</t>
  </si>
  <si>
    <t>4He yield (mole per second)</t>
  </si>
  <si>
    <t>4He yield (mole per year)</t>
  </si>
  <si>
    <t>238U-yield-8-4He</t>
  </si>
  <si>
    <t>Ref: Ballentine2002</t>
  </si>
  <si>
    <t>235U-yield-7-4He</t>
  </si>
  <si>
    <t>232Th-yield-6-4He</t>
  </si>
  <si>
    <t>Total 4He yield per year</t>
  </si>
  <si>
    <t>1D diffusion</t>
  </si>
  <si>
    <t>G (mol per year)</t>
  </si>
  <si>
    <t>Ref: Andrews1989</t>
  </si>
  <si>
    <t>D (m^2 per year)</t>
  </si>
  <si>
    <t>T (year)</t>
  </si>
  <si>
    <t>Analytical solution</t>
  </si>
  <si>
    <t>Z (depth m)</t>
  </si>
  <si>
    <t>C (mol m^-3)</t>
  </si>
  <si>
    <t>1g U-238 in 1 dm3 solids = ?ppm</t>
  </si>
  <si>
    <t>4He</t>
  </si>
  <si>
    <t>U235</t>
  </si>
  <si>
    <t>U238</t>
  </si>
  <si>
    <t>Th232</t>
  </si>
  <si>
    <t>Concentrations in ppm</t>
  </si>
  <si>
    <t>R_4He_235U</t>
  </si>
  <si>
    <t>R_4He_238U</t>
  </si>
  <si>
    <t>R_4He_232Th</t>
  </si>
  <si>
    <t>Radioelement</t>
  </si>
  <si>
    <t xml:space="preserve">Yield coefficient </t>
  </si>
  <si>
    <t>Y_(_^4)He,i^α [-]</t>
  </si>
  <si>
    <t>α-decay constant</t>
  </si>
  <si>
    <t xml:space="preserve"> λ_i^α [s-1]</t>
  </si>
  <si>
    <t>Molar mass of radioelement 〖RE〗_i^s [g mol-1]</t>
  </si>
  <si>
    <t>238U</t>
  </si>
  <si>
    <t>235U</t>
  </si>
  <si>
    <t>232Th</t>
  </si>
  <si>
    <t xml:space="preserve">ingrowth rate of 4He in [mol dm-3 solid s-1] </t>
  </si>
  <si>
    <t xml:space="preserve">total R [mol dm-3 solid s-1] </t>
  </si>
  <si>
    <t>R</t>
  </si>
  <si>
    <t>Rock bulk density =</t>
  </si>
  <si>
    <t>kg solid / dm3 solid</t>
  </si>
  <si>
    <t>Time [yrs]</t>
  </si>
  <si>
    <t>t [s]</t>
  </si>
  <si>
    <t>R*t [mol dm-3 solid]</t>
  </si>
  <si>
    <t>Porosity [-]</t>
  </si>
  <si>
    <t>c_4He [mol/L H2O]</t>
  </si>
  <si>
    <t>handcalculation</t>
  </si>
  <si>
    <t>simulated</t>
  </si>
  <si>
    <t>V871</t>
  </si>
  <si>
    <t>V842</t>
  </si>
  <si>
    <t>3He</t>
  </si>
  <si>
    <t>Element</t>
  </si>
  <si>
    <t>Na</t>
  </si>
  <si>
    <t>Mg</t>
  </si>
  <si>
    <t>Al</t>
  </si>
  <si>
    <t>Si</t>
  </si>
  <si>
    <t>C</t>
  </si>
  <si>
    <r>
      <t xml:space="preserve">Empirical yield factors </t>
    </r>
    <r>
      <rPr>
        <sz val="12"/>
        <rFont val="Arial"/>
        <family val="2"/>
      </rPr>
      <t>Y_(n,ij)^α</t>
    </r>
    <r>
      <rPr>
        <b/>
        <sz val="12"/>
        <color rgb="FFFFFFFF"/>
        <rFont val="Arial"/>
        <family val="2"/>
      </rPr>
      <t xml:space="preserve"> [mol kg solid kg</t>
    </r>
    <r>
      <rPr>
        <b/>
        <vertAlign val="superscript"/>
        <sz val="12"/>
        <color rgb="FFFFFFFF"/>
        <rFont val="Arial"/>
        <family val="2"/>
      </rPr>
      <t>-1</t>
    </r>
    <r>
      <rPr>
        <b/>
        <sz val="12"/>
        <color rgb="FFFFFFFF"/>
        <rFont val="Arial"/>
        <family val="2"/>
      </rPr>
      <t xml:space="preserve"> E mg</t>
    </r>
    <r>
      <rPr>
        <b/>
        <vertAlign val="superscript"/>
        <sz val="12"/>
        <color rgb="FFFFFFFF"/>
        <rFont val="Arial"/>
        <family val="2"/>
      </rPr>
      <t>-1</t>
    </r>
    <r>
      <rPr>
        <b/>
        <sz val="12"/>
        <color rgb="FFFFFFFF"/>
        <rFont val="Arial"/>
        <family val="2"/>
      </rPr>
      <t xml:space="preserve"> RE s</t>
    </r>
    <r>
      <rPr>
        <b/>
        <vertAlign val="superscript"/>
        <sz val="12"/>
        <color rgb="FFFFFFFF"/>
        <rFont val="Arial"/>
        <family val="2"/>
      </rPr>
      <t>-1</t>
    </r>
    <r>
      <rPr>
        <b/>
        <sz val="12"/>
        <color rgb="FFFFFFFF"/>
        <rFont val="Arial"/>
        <family val="2"/>
      </rPr>
      <t>]</t>
    </r>
  </si>
  <si>
    <r>
      <t>238</t>
    </r>
    <r>
      <rPr>
        <b/>
        <sz val="12"/>
        <color rgb="FFFFFFFF"/>
        <rFont val="Arial"/>
        <family val="2"/>
      </rPr>
      <t xml:space="preserve">U + </t>
    </r>
    <r>
      <rPr>
        <b/>
        <vertAlign val="superscript"/>
        <sz val="12"/>
        <color rgb="FFFFFFFF"/>
        <rFont val="Arial"/>
        <family val="2"/>
      </rPr>
      <t>235</t>
    </r>
    <r>
      <rPr>
        <b/>
        <sz val="12"/>
        <color rgb="FFFFFFFF"/>
        <rFont val="Arial"/>
        <family val="2"/>
      </rPr>
      <t>U</t>
    </r>
  </si>
  <si>
    <r>
      <t>7.3 x 10</t>
    </r>
    <r>
      <rPr>
        <vertAlign val="superscript"/>
        <sz val="12"/>
        <color rgb="FF000000"/>
        <rFont val="Arial"/>
        <family val="2"/>
      </rPr>
      <t>-28</t>
    </r>
  </si>
  <si>
    <r>
      <t>2.8 x 10</t>
    </r>
    <r>
      <rPr>
        <vertAlign val="superscript"/>
        <sz val="12"/>
        <color rgb="FF000000"/>
        <rFont val="Arial"/>
        <family val="2"/>
      </rPr>
      <t>-28</t>
    </r>
  </si>
  <si>
    <r>
      <t>2.6 x 10</t>
    </r>
    <r>
      <rPr>
        <vertAlign val="superscript"/>
        <sz val="12"/>
        <color rgb="FF000000"/>
        <rFont val="Arial"/>
        <family val="2"/>
      </rPr>
      <t>-28</t>
    </r>
  </si>
  <si>
    <r>
      <t>6.9 x 10</t>
    </r>
    <r>
      <rPr>
        <vertAlign val="superscript"/>
        <sz val="12"/>
        <color rgb="FF000000"/>
        <rFont val="Arial"/>
        <family val="2"/>
      </rPr>
      <t>-29</t>
    </r>
  </si>
  <si>
    <r>
      <t>1.1 x 10</t>
    </r>
    <r>
      <rPr>
        <vertAlign val="superscript"/>
        <sz val="12"/>
        <color rgb="FF000000"/>
        <rFont val="Arial"/>
        <family val="2"/>
      </rPr>
      <t>-28</t>
    </r>
  </si>
  <si>
    <r>
      <t>232</t>
    </r>
    <r>
      <rPr>
        <b/>
        <sz val="12"/>
        <color rgb="FFFFFFFF"/>
        <rFont val="Arial"/>
        <family val="2"/>
      </rPr>
      <t>Th</t>
    </r>
  </si>
  <si>
    <r>
      <t>3.2 x 10</t>
    </r>
    <r>
      <rPr>
        <vertAlign val="superscript"/>
        <sz val="12"/>
        <color rgb="FF000000"/>
        <rFont val="Arial"/>
        <family val="2"/>
      </rPr>
      <t>-28</t>
    </r>
  </si>
  <si>
    <r>
      <t>1.3 x 10</t>
    </r>
    <r>
      <rPr>
        <vertAlign val="superscript"/>
        <sz val="12"/>
        <color rgb="FF000000"/>
        <rFont val="Arial"/>
        <family val="2"/>
      </rPr>
      <t>-28</t>
    </r>
  </si>
  <si>
    <r>
      <t>2.9 x 10</t>
    </r>
    <r>
      <rPr>
        <vertAlign val="superscript"/>
        <sz val="12"/>
        <color rgb="FF000000"/>
        <rFont val="Arial"/>
        <family val="2"/>
      </rPr>
      <t>-29</t>
    </r>
  </si>
  <si>
    <r>
      <t>4.4 x 10</t>
    </r>
    <r>
      <rPr>
        <vertAlign val="superscript"/>
        <sz val="12"/>
        <color rgb="FF000000"/>
        <rFont val="Arial"/>
        <family val="2"/>
      </rPr>
      <t>-29</t>
    </r>
  </si>
  <si>
    <t>Y_(n,ij)^a</t>
  </si>
  <si>
    <t>Y_(n,i^sf [-]</t>
  </si>
  <si>
    <t xml:space="preserve"> λ_i^sf [s-1]</t>
  </si>
  <si>
    <t>weight fraction [kg E/(kg solid)]</t>
  </si>
  <si>
    <t>F_6Li [-]</t>
  </si>
  <si>
    <t xml:space="preserve">'na'                             </t>
  </si>
  <si>
    <t xml:space="preserve">'mg'       </t>
  </si>
  <si>
    <t xml:space="preserve">'al'       </t>
  </si>
  <si>
    <t xml:space="preserve">'si'       </t>
  </si>
  <si>
    <t xml:space="preserve">'c'    </t>
  </si>
  <si>
    <t>P_th=</t>
  </si>
  <si>
    <t xml:space="preserve">neutron generation  rate  in [mol dm-3 solid s-1] </t>
  </si>
  <si>
    <t>R_n_sf_238U</t>
  </si>
  <si>
    <t>R_n_sf_232Th</t>
  </si>
  <si>
    <t>R_n_a_(238+235)U</t>
  </si>
  <si>
    <t>R_n_a_232Th</t>
  </si>
  <si>
    <t>R_n_tot</t>
  </si>
  <si>
    <t>R_3He</t>
  </si>
  <si>
    <t>R_3He*t [mol dm-3 solid]</t>
  </si>
  <si>
    <t xml:space="preserve">  for </t>
  </si>
  <si>
    <t xml:space="preserve"> for </t>
  </si>
  <si>
    <t>Ne isotope</t>
  </si>
  <si>
    <t>O</t>
  </si>
  <si>
    <t>F</t>
  </si>
  <si>
    <t>U</t>
  </si>
  <si>
    <t>Th</t>
  </si>
  <si>
    <r>
      <t>20</t>
    </r>
    <r>
      <rPr>
        <sz val="11"/>
        <color rgb="FF000000"/>
        <rFont val="Arial"/>
        <family val="2"/>
      </rPr>
      <t>Ne</t>
    </r>
  </si>
  <si>
    <r>
      <t>21</t>
    </r>
    <r>
      <rPr>
        <sz val="11"/>
        <color rgb="FF000000"/>
        <rFont val="Arial"/>
        <family val="2"/>
      </rPr>
      <t>Ne</t>
    </r>
  </si>
  <si>
    <r>
      <t>22</t>
    </r>
    <r>
      <rPr>
        <sz val="11"/>
        <color rgb="FF000000"/>
        <rFont val="Arial"/>
        <family val="2"/>
      </rPr>
      <t>Ne</t>
    </r>
  </si>
  <si>
    <t xml:space="preserve">'o'        </t>
  </si>
  <si>
    <t xml:space="preserve">'cl'       </t>
  </si>
  <si>
    <t>'f'</t>
  </si>
  <si>
    <t>20Ne</t>
  </si>
  <si>
    <t>R_nu_O_Na</t>
  </si>
  <si>
    <t>the rate of 20Ne ingrowth [mol dm-3 solid s-1]</t>
  </si>
  <si>
    <t>R_20Ne*t [mol dm-3 solid]</t>
  </si>
  <si>
    <t>c_20Ne [mol/L H2O]</t>
  </si>
  <si>
    <t>21Ne</t>
  </si>
  <si>
    <t>the rate of 21Ne ingrowth [mol dm-3 solid s-1]</t>
  </si>
  <si>
    <t>22Ne</t>
  </si>
  <si>
    <t>the rate of 22Ne ingrowth [mol dm-3 solid s-1]</t>
  </si>
  <si>
    <t>E_i^s [weight fraction]</t>
  </si>
  <si>
    <t>RE_j^s</t>
  </si>
  <si>
    <t>R_nu_O_Mg</t>
  </si>
  <si>
    <t>R_nu_F_Mg</t>
  </si>
  <si>
    <t>R_21Ne*t [mol dm-3 solid]</t>
  </si>
  <si>
    <t>R_22Ne*t [mol dm-3 solid]</t>
  </si>
  <si>
    <t>if all NGs</t>
  </si>
  <si>
    <t>if 3He only</t>
  </si>
  <si>
    <t>36Ar</t>
  </si>
  <si>
    <t>40Ar</t>
  </si>
  <si>
    <t xml:space="preserve">ingrowth rate of 40Ar in [mol dm-3 solid s-1] </t>
  </si>
  <si>
    <t xml:space="preserve"> [-]</t>
  </si>
  <si>
    <t xml:space="preserve">Decay constant </t>
  </si>
  <si>
    <r>
      <t xml:space="preserve"> [s</t>
    </r>
    <r>
      <rPr>
        <b/>
        <vertAlign val="superscript"/>
        <sz val="11"/>
        <color rgb="FF000000"/>
        <rFont val="Arial"/>
        <family val="2"/>
      </rPr>
      <t>-1</t>
    </r>
    <r>
      <rPr>
        <b/>
        <sz val="11"/>
        <color rgb="FF000000"/>
        <rFont val="Arial"/>
        <family val="2"/>
      </rPr>
      <t>]</t>
    </r>
  </si>
  <si>
    <t xml:space="preserve">Molar mass of radioelement </t>
  </si>
  <si>
    <r>
      <t xml:space="preserve"> [g mol</t>
    </r>
    <r>
      <rPr>
        <b/>
        <vertAlign val="superscript"/>
        <sz val="11"/>
        <color rgb="FF000000"/>
        <rFont val="Arial"/>
        <family val="2"/>
      </rPr>
      <t>-1</t>
    </r>
    <r>
      <rPr>
        <b/>
        <sz val="11"/>
        <color rgb="FF000000"/>
        <rFont val="Arial"/>
        <family val="2"/>
      </rPr>
      <t>]</t>
    </r>
  </si>
  <si>
    <r>
      <t>40</t>
    </r>
    <r>
      <rPr>
        <sz val="11"/>
        <color rgb="FF000000"/>
        <rFont val="Arial"/>
        <family val="2"/>
      </rPr>
      <t>K</t>
    </r>
  </si>
  <si>
    <t>R_40Ar_40K</t>
  </si>
  <si>
    <t>40K</t>
  </si>
  <si>
    <t>c_40Ar [mol/L H2O]</t>
  </si>
  <si>
    <t>F_35Cl [-]</t>
  </si>
  <si>
    <t>if 36Ar only</t>
  </si>
  <si>
    <t>if 40Ar only</t>
  </si>
  <si>
    <t>R_Ar</t>
  </si>
  <si>
    <t>R_Ar*t [mol dm-3 solid]</t>
  </si>
  <si>
    <t>c_Ar [mol/L H2O]</t>
  </si>
  <si>
    <t>F_37Cl [-]</t>
  </si>
  <si>
    <t>38Ar_tmc</t>
  </si>
  <si>
    <t>38Ar_nu</t>
  </si>
  <si>
    <t>Cl</t>
  </si>
  <si>
    <r>
      <t>1.41 x 10</t>
    </r>
    <r>
      <rPr>
        <vertAlign val="superscript"/>
        <sz val="11"/>
        <color rgb="FF000000"/>
        <rFont val="Arial"/>
        <family val="2"/>
      </rPr>
      <t>-28</t>
    </r>
  </si>
  <si>
    <t>For 38Ar_nu</t>
  </si>
  <si>
    <t>R_nu_38Ar</t>
  </si>
  <si>
    <t>cl'</t>
  </si>
  <si>
    <t>if 38Ar only</t>
  </si>
  <si>
    <t>||</t>
  </si>
  <si>
    <t>R_tmc+Rnu</t>
  </si>
  <si>
    <t>Noble gas isotope</t>
  </si>
  <si>
    <r>
      <t xml:space="preserve">Spontaneous fission of </t>
    </r>
    <r>
      <rPr>
        <vertAlign val="superscript"/>
        <sz val="11"/>
        <color rgb="FF000000"/>
        <rFont val="Arial"/>
        <family val="2"/>
      </rPr>
      <t>238</t>
    </r>
    <r>
      <rPr>
        <sz val="11"/>
        <color rgb="FF000000"/>
        <rFont val="Arial"/>
        <family val="2"/>
      </rPr>
      <t>U: Yield factor [-]</t>
    </r>
  </si>
  <si>
    <r>
      <t xml:space="preserve">Neutron capture by </t>
    </r>
    <r>
      <rPr>
        <vertAlign val="superscript"/>
        <sz val="11"/>
        <color rgb="FF000000"/>
        <rFont val="Arial"/>
        <family val="2"/>
      </rPr>
      <t>235</t>
    </r>
    <r>
      <rPr>
        <sz val="11"/>
        <color rgb="FF000000"/>
        <rFont val="Arial"/>
        <family val="2"/>
      </rPr>
      <t>U: Yield factor [-]</t>
    </r>
  </si>
  <si>
    <r>
      <t>83</t>
    </r>
    <r>
      <rPr>
        <sz val="11"/>
        <color rgb="FF000000"/>
        <rFont val="Arial"/>
        <family val="2"/>
      </rPr>
      <t>Kr</t>
    </r>
  </si>
  <si>
    <r>
      <t>84</t>
    </r>
    <r>
      <rPr>
        <sz val="11"/>
        <color rgb="FF000000"/>
        <rFont val="Arial"/>
        <family val="2"/>
      </rPr>
      <t>Kr</t>
    </r>
  </si>
  <si>
    <r>
      <t>86</t>
    </r>
    <r>
      <rPr>
        <sz val="11"/>
        <color rgb="FF000000"/>
        <rFont val="Arial"/>
        <family val="2"/>
      </rPr>
      <t>Kr</t>
    </r>
  </si>
  <si>
    <r>
      <t>129</t>
    </r>
    <r>
      <rPr>
        <sz val="11"/>
        <color rgb="FF000000"/>
        <rFont val="Arial"/>
        <family val="2"/>
      </rPr>
      <t>Xe</t>
    </r>
  </si>
  <si>
    <r>
      <t>131</t>
    </r>
    <r>
      <rPr>
        <sz val="11"/>
        <color rgb="FF000000"/>
        <rFont val="Arial"/>
        <family val="2"/>
      </rPr>
      <t>Xe</t>
    </r>
  </si>
  <si>
    <r>
      <t>132</t>
    </r>
    <r>
      <rPr>
        <sz val="11"/>
        <color rgb="FF000000"/>
        <rFont val="Arial"/>
        <family val="2"/>
      </rPr>
      <t>Xe</t>
    </r>
  </si>
  <si>
    <r>
      <t>134</t>
    </r>
    <r>
      <rPr>
        <sz val="11"/>
        <color rgb="FF000000"/>
        <rFont val="Arial"/>
        <family val="2"/>
      </rPr>
      <t>Xe</t>
    </r>
  </si>
  <si>
    <r>
      <t>136</t>
    </r>
    <r>
      <rPr>
        <sz val="11"/>
        <color rgb="FF000000"/>
        <rFont val="Arial"/>
        <family val="2"/>
      </rPr>
      <t>Xe</t>
    </r>
  </si>
  <si>
    <t xml:space="preserve">       and </t>
  </si>
  <si>
    <t xml:space="preserve">        and </t>
  </si>
  <si>
    <t>83Kr</t>
  </si>
  <si>
    <t>R_sf_238U</t>
  </si>
  <si>
    <t xml:space="preserve">'238u'  </t>
  </si>
  <si>
    <t xml:space="preserve">'first order decay'  4.92e-18       ;lamda_alpha, table 3, use keyword 'alpha decay'? </t>
  </si>
  <si>
    <t>'molar mass' 238.0                  ;gfw_re, gram formula weight of radioelement, table 1</t>
  </si>
  <si>
    <t>spontaneous fission' 2.7e-24       ;lamda_sf, table 1?</t>
  </si>
  <si>
    <t>[s-1]</t>
  </si>
  <si>
    <t>[g/mol]</t>
  </si>
  <si>
    <t xml:space="preserve"> </t>
  </si>
  <si>
    <t>p_th=</t>
  </si>
  <si>
    <t>R_tnc_235U</t>
  </si>
  <si>
    <t xml:space="preserve">'noble gas ingrowth - neutron capture probability'     !unitless </t>
  </si>
  <si>
    <t>'6li'                                       !F_(_^6)Li  is the fraction of neutrons captured by 6Li [-]</t>
  </si>
  <si>
    <t>'35cl'                                      !76% 35Cl, 24% 37Cl</t>
  </si>
  <si>
    <t xml:space="preserve">'37cl'     </t>
  </si>
  <si>
    <t xml:space="preserve">'235u' </t>
  </si>
  <si>
    <t>!Fron input file *.dat, block 15: IC-RT</t>
  </si>
  <si>
    <t>84Kr</t>
  </si>
  <si>
    <t>86Kr</t>
  </si>
  <si>
    <t>129Xe</t>
  </si>
  <si>
    <t>131Xe</t>
  </si>
  <si>
    <t>132Xe</t>
  </si>
  <si>
    <t>134Xe</t>
  </si>
  <si>
    <t>136Xe</t>
  </si>
  <si>
    <t>all NGs</t>
  </si>
  <si>
    <t xml:space="preserve">radioelements'    ; in the database </t>
  </si>
  <si>
    <t>𝑌_(_^36)𝐴𝑟^𝛽=</t>
  </si>
  <si>
    <t>d:\Projects\Project_23-25\NGs-ingrowth\40Ar36Ar38Ar\</t>
  </si>
  <si>
    <t xml:space="preserve">3 main types of reaction producing neutrons in the crust: </t>
  </si>
  <si>
    <t>1) Cosmic ray interaction</t>
  </si>
  <si>
    <t>-&gt;&gt; only important within the top few meters of the crust, neglected</t>
  </si>
  <si>
    <t xml:space="preserve">neutron production rate by (alpha,n)reactions </t>
  </si>
  <si>
    <t>1) (alpha,n)238U</t>
  </si>
  <si>
    <t>2) (alpha,n)235U</t>
  </si>
  <si>
    <t>3) (alpha,n)232Th</t>
  </si>
  <si>
    <t>2) alpha particle interaction with light nuclei</t>
  </si>
  <si>
    <t>3) spontaneous fission</t>
  </si>
  <si>
    <t>Yield factor:</t>
  </si>
  <si>
    <t>Decay constant:</t>
  </si>
  <si>
    <t>n per fission</t>
  </si>
  <si>
    <t>years^-1 =</t>
  </si>
  <si>
    <t>s^-1</t>
  </si>
  <si>
    <t>(Eikenberg et al. 1993)</t>
  </si>
  <si>
    <t>(Wieler and Eikenberg 1999)</t>
  </si>
  <si>
    <r>
      <t>Decay constant (</t>
    </r>
    <r>
      <rPr>
        <sz val="12"/>
        <color rgb="FF000000"/>
        <rFont val="Calibri"/>
        <family val="2"/>
      </rPr>
      <t>λ</t>
    </r>
    <r>
      <rPr>
        <sz val="12"/>
        <color rgb="FF000000"/>
        <rFont val="Calibri"/>
        <family val="2"/>
        <charset val="1"/>
      </rPr>
      <t>f)</t>
    </r>
    <r>
      <rPr>
        <sz val="12"/>
        <color rgb="FF000000"/>
        <rFont val="Calibri"/>
        <family val="2"/>
        <charset val="1"/>
      </rPr>
      <t>:</t>
    </r>
  </si>
  <si>
    <t xml:space="preserve">(sf,n)U=(N_A/A_U)*λf*yield*[U]*1e-6 </t>
  </si>
  <si>
    <t>N_A=</t>
  </si>
  <si>
    <t>A_U=</t>
  </si>
  <si>
    <t>g/mol</t>
  </si>
  <si>
    <t>[238U]=</t>
  </si>
  <si>
    <t>ppm</t>
  </si>
  <si>
    <t>=</t>
  </si>
  <si>
    <t>(sf,n)U   =</t>
  </si>
  <si>
    <t>(L20/L21)*F15*yield*[U]*1e-6</t>
  </si>
  <si>
    <t>Rock density ρ_s =</t>
  </si>
  <si>
    <t>1 ppm =</t>
  </si>
  <si>
    <t>mg/kg solid =</t>
  </si>
  <si>
    <t>g/kg solid</t>
  </si>
  <si>
    <t>mol of nutrons/(dm3 year)</t>
  </si>
  <si>
    <t>mol of nutrons/(dm3 s)</t>
  </si>
  <si>
    <t># of nutrons/(g solid year)</t>
  </si>
  <si>
    <t>mol of nutrons/(g solid year)</t>
  </si>
  <si>
    <t>[232Th]=</t>
  </si>
  <si>
    <t xml:space="preserve">(sf,n)Th=(N_A/A_Th)*λf*yield*[Th]*1e-6 </t>
  </si>
  <si>
    <t>(sf,n)Th  =</t>
  </si>
  <si>
    <t>(L20/L21)*F15*yield*[Th]*1e-6</t>
  </si>
  <si>
    <t>[235U]=</t>
  </si>
  <si>
    <t>[U]=[235U]+[238U]=</t>
  </si>
  <si>
    <r>
      <t>(</t>
    </r>
    <r>
      <rPr>
        <sz val="12"/>
        <color rgb="FF000000"/>
        <rFont val="Calibri"/>
        <family val="2"/>
      </rPr>
      <t>α</t>
    </r>
    <r>
      <rPr>
        <sz val="12"/>
        <color rgb="FF000000"/>
        <rFont val="Calibri"/>
        <family val="2"/>
        <charset val="1"/>
      </rPr>
      <t>,n)U =</t>
    </r>
  </si>
  <si>
    <t>weight percent [%]</t>
  </si>
  <si>
    <t>Weight fraction [-]</t>
  </si>
  <si>
    <t>(α,n)Th =</t>
  </si>
  <si>
    <t>Total nutron generation rate R_n in mol/(dm3 s)</t>
  </si>
  <si>
    <t>R_n = (α,n)U +(α,n)Th +(sf,n)U + (sf,n)Th =</t>
  </si>
  <si>
    <t>Hand calculated based on TM Noble gases (Mayer et al. 2023)</t>
  </si>
  <si>
    <t>R_n=</t>
  </si>
  <si>
    <t xml:space="preserve">Error </t>
  </si>
  <si>
    <t>%</t>
  </si>
  <si>
    <t>3He-HandCalculations</t>
  </si>
  <si>
    <t>Spontaneous fission: main contribution is from 238U, those from SFs of 235U can be neglected</t>
  </si>
  <si>
    <t>Verification calculation directly based on B&amp;B (2002) in order to verify the unit coversion.</t>
  </si>
  <si>
    <t>Method: calculate the neutron production according to eqn (1)  in B&amp;B (2002)</t>
  </si>
  <si>
    <t>20Ne production rate:</t>
  </si>
  <si>
    <t>r_20Ne=</t>
  </si>
  <si>
    <t>(6.39*[U]+0.770*[Th])*(0.0226*[O]+0.0022*[Na])*1e-22</t>
  </si>
  <si>
    <t>21Ne production rate:</t>
  </si>
  <si>
    <t>r_21Ne=</t>
  </si>
  <si>
    <t>((1.48*[U]+0.186*[Th])*[O] +(0.105*[U]+0.179*[Th])*[Mg])*1e-22</t>
  </si>
  <si>
    <t>22Ne production rate:</t>
  </si>
  <si>
    <t>r_22Ne=</t>
  </si>
  <si>
    <t>U = U235+U238</t>
  </si>
  <si>
    <t>E_i^s [w%]</t>
  </si>
  <si>
    <t>Density of neon at STP</t>
  </si>
  <si>
    <t>g/L</t>
  </si>
  <si>
    <t>g/cm^3</t>
  </si>
  <si>
    <t>cm^3 STP/(g solid year)</t>
  </si>
  <si>
    <t>g/(g solid year)</t>
  </si>
  <si>
    <t>molar mass [u]</t>
  </si>
  <si>
    <t>He(g)</t>
  </si>
  <si>
    <t>Ne(g)</t>
  </si>
  <si>
    <t>Ar(g)</t>
  </si>
  <si>
    <t>Kr(g)</t>
  </si>
  <si>
    <t>Xe(g)</t>
  </si>
  <si>
    <t>mol/(g solid year)</t>
  </si>
  <si>
    <t>mol/(dm^3 solid year)</t>
  </si>
  <si>
    <t>mol/(dm^3 s)</t>
  </si>
  <si>
    <t>MIN3P  hand calculation</t>
  </si>
  <si>
    <t>error [%] =</t>
  </si>
  <si>
    <t>molar mass [g/mol]</t>
  </si>
  <si>
    <t>36Ar production rate:</t>
  </si>
  <si>
    <t>r_36Ar =</t>
  </si>
  <si>
    <t>P_th*N*R*F35Cl</t>
  </si>
  <si>
    <t>p_th =</t>
  </si>
  <si>
    <t>-</t>
  </si>
  <si>
    <t>N =</t>
  </si>
  <si>
    <t>neutron density</t>
  </si>
  <si>
    <t>F35Cl =</t>
  </si>
  <si>
    <t>R=</t>
  </si>
  <si>
    <t>atoms/(g yr)</t>
  </si>
  <si>
    <t>mol/(g yr)</t>
  </si>
  <si>
    <t>r_36Ar=</t>
  </si>
  <si>
    <t>35Cl</t>
  </si>
  <si>
    <t>37Cl</t>
  </si>
  <si>
    <t>thermal neutron capture cross section [barns]</t>
  </si>
  <si>
    <t>rel. abundance</t>
  </si>
  <si>
    <t>F_Cl=</t>
  </si>
  <si>
    <t>F37Cl =</t>
  </si>
  <si>
    <r>
      <t xml:space="preserve">The determined thermal neutron radiative capture cross section of </t>
    </r>
    <r>
      <rPr>
        <vertAlign val="superscript"/>
        <sz val="12"/>
        <color rgb="FF000000"/>
        <rFont val="Calibri"/>
        <family val="2"/>
        <charset val="1"/>
      </rPr>
      <t>6</t>
    </r>
    <r>
      <rPr>
        <sz val="12"/>
        <color rgb="FF000000"/>
        <rFont val="Calibri"/>
        <family val="2"/>
        <charset val="1"/>
      </rPr>
      <t>Li was 37.7 ± 3.0 mb.</t>
    </r>
  </si>
  <si>
    <t>6Li abundance</t>
  </si>
  <si>
    <t>This result is in perfect agreement with the experimental value of 45.4 ± 3 mbarn (Lynn et al. 1991).</t>
  </si>
  <si>
    <t>thermal neutron capture cross section [mbarns]</t>
  </si>
  <si>
    <t>6Li</t>
  </si>
  <si>
    <t xml:space="preserve">rel. abundance </t>
  </si>
  <si>
    <t>7Li</t>
  </si>
  <si>
    <t>F_Li =</t>
  </si>
  <si>
    <t>for average upper crust</t>
  </si>
  <si>
    <t>F_6Li=</t>
  </si>
  <si>
    <t>F_7Li =</t>
  </si>
  <si>
    <t>38Ar production rate:</t>
  </si>
  <si>
    <t>P_th*N*R*F37Cl</t>
  </si>
  <si>
    <t>r_38Ar=</t>
  </si>
  <si>
    <t>path 1</t>
  </si>
  <si>
    <t>path 2</t>
  </si>
  <si>
    <t>r_38Ar_1 =</t>
  </si>
  <si>
    <t>r_38Ar_2 =</t>
  </si>
  <si>
    <t>E_i^s [ppm]</t>
  </si>
  <si>
    <t>cm^3 STP/(g yr)</t>
  </si>
  <si>
    <t>Density of Ar at STP</t>
  </si>
  <si>
    <t>g/L =</t>
  </si>
  <si>
    <t>total</t>
  </si>
  <si>
    <t>40Ar decay constant [s^-1]</t>
  </si>
  <si>
    <t>1/yr</t>
  </si>
  <si>
    <t>(Begemann et al. 2001; Kelley 2002)).</t>
  </si>
  <si>
    <t>40Ar production rate:</t>
  </si>
  <si>
    <t>r_40Ar =</t>
  </si>
  <si>
    <t>[K] in ppm</t>
  </si>
  <si>
    <t>r_40Ar=</t>
  </si>
  <si>
    <t>[40K] in ppm</t>
  </si>
  <si>
    <t>102.2[K]</t>
  </si>
  <si>
    <t>X_K (fractional natural abundance</t>
  </si>
  <si>
    <t>20Ne = (6.39[U]+0.770[Th])(0.0226[O]+0.0022[Na])*1e-22</t>
  </si>
  <si>
    <t>={(6.39*0.0226[U] +0.770*0.0226[Th])[O] +(6.39*0.0022[U] +0.770*0.0022[Th])[Na] }*1e-22</t>
  </si>
  <si>
    <t>= {(6.39*0.0226[U] +0.770*0.0226[Th])[O] +(6.39*0.0022[U] +0.770*0.0022[Th])[Na] }*1e-22</t>
  </si>
  <si>
    <t>6.39*0.0226=</t>
  </si>
  <si>
    <t>0.770*0.0226 =</t>
  </si>
  <si>
    <t>6.39*0.0022 =</t>
  </si>
  <si>
    <t>0.770*0.0022 =</t>
  </si>
  <si>
    <t>={(0.144[U] +0.0174[Th])[O] +(0.0141[U] +0.00169[Th])[Na] }*1e-22</t>
  </si>
  <si>
    <t>136Xe production rate:</t>
  </si>
  <si>
    <t>r_136Xe=</t>
  </si>
  <si>
    <t>P_th*N*F235U*136Y</t>
  </si>
  <si>
    <t>N=</t>
  </si>
  <si>
    <t>neutrons/(g solid yr)</t>
  </si>
  <si>
    <t>F235U=</t>
  </si>
  <si>
    <t>(Table 7 in B&amp;B)</t>
  </si>
  <si>
    <t>(Table 1</t>
  </si>
  <si>
    <t>136Ynf_235U=</t>
  </si>
  <si>
    <t>N_A =</t>
  </si>
  <si>
    <t>A_238U =</t>
  </si>
  <si>
    <t>Avogadro's number</t>
  </si>
  <si>
    <r>
      <t>136Y*</t>
    </r>
    <r>
      <rPr>
        <sz val="12"/>
        <color rgb="FF000000"/>
        <rFont val="Calibri"/>
        <family val="2"/>
      </rPr>
      <t>λ</t>
    </r>
    <r>
      <rPr>
        <sz val="12"/>
        <color rgb="FF000000"/>
        <rFont val="Calibri"/>
        <family val="2"/>
        <charset val="1"/>
      </rPr>
      <t>sf =</t>
    </r>
  </si>
  <si>
    <r>
      <rPr>
        <sz val="12"/>
        <color rgb="FF000000"/>
        <rFont val="Calibri"/>
        <family val="2"/>
      </rPr>
      <t>λα</t>
    </r>
    <r>
      <rPr>
        <sz val="12"/>
        <color rgb="FF000000"/>
        <rFont val="Calibri"/>
        <family val="2"/>
        <charset val="1"/>
      </rPr>
      <t>=</t>
    </r>
  </si>
  <si>
    <t>(Steiger and Jaeger 1977)</t>
  </si>
  <si>
    <t>X238[U] = [238U]</t>
  </si>
  <si>
    <t>atom/(g soild yr)</t>
  </si>
  <si>
    <t>X_K=</t>
  </si>
  <si>
    <t>A_K=</t>
  </si>
  <si>
    <t>λe=</t>
  </si>
  <si>
    <t>λβ=</t>
  </si>
  <si>
    <t>λK=λe+λβ=</t>
  </si>
  <si>
    <t>X_K*[K]*1e-6*(N_A/A_K)*(λe/λK)</t>
  </si>
  <si>
    <r>
      <t>(N_A/A_238U)*1e-6*[238U]*(136Y*</t>
    </r>
    <r>
      <rPr>
        <sz val="12"/>
        <color rgb="FF000000"/>
        <rFont val="Calibri"/>
        <family val="2"/>
      </rPr>
      <t>λ</t>
    </r>
    <r>
      <rPr>
        <sz val="12"/>
        <color rgb="FF000000"/>
        <rFont val="Calibri"/>
        <family val="2"/>
        <charset val="1"/>
      </rPr>
      <t>sf/</t>
    </r>
    <r>
      <rPr>
        <strike/>
        <sz val="12"/>
        <color rgb="FFFF0000"/>
        <rFont val="Calibri"/>
        <family val="2"/>
      </rPr>
      <t>λα</t>
    </r>
    <r>
      <rPr>
        <sz val="12"/>
        <color rgb="FF000000"/>
        <rFont val="Calibri"/>
        <family val="2"/>
        <charset val="1"/>
      </rPr>
      <t>)</t>
    </r>
  </si>
  <si>
    <r>
      <t xml:space="preserve">       </t>
    </r>
    <r>
      <rPr>
        <b/>
        <sz val="11"/>
        <color rgb="FF000000"/>
        <rFont val="Arial"/>
        <family val="2"/>
      </rPr>
      <t xml:space="preserve">Table 7: Yield factors for ingrowth of Kr and Xe noble gas isotopes related to spontaneous fission of </t>
    </r>
    <r>
      <rPr>
        <vertAlign val="superscript"/>
        <sz val="11"/>
        <color rgb="FF000000"/>
        <rFont val="Arial"/>
        <family val="2"/>
      </rPr>
      <t>238</t>
    </r>
    <r>
      <rPr>
        <sz val="11"/>
        <color rgb="FF000000"/>
        <rFont val="Arial"/>
        <family val="2"/>
      </rPr>
      <t>U</t>
    </r>
    <r>
      <rPr>
        <b/>
        <sz val="11"/>
        <color rgb="FF000000"/>
        <rFont val="Arial"/>
        <family val="2"/>
      </rPr>
      <t xml:space="preserve"> and neutron capture by </t>
    </r>
    <r>
      <rPr>
        <vertAlign val="superscript"/>
        <sz val="11"/>
        <color rgb="FF000000"/>
        <rFont val="Arial"/>
        <family val="2"/>
      </rPr>
      <t>235</t>
    </r>
    <r>
      <rPr>
        <sz val="11"/>
        <color rgb="FF000000"/>
        <rFont val="Arial"/>
        <family val="2"/>
      </rPr>
      <t>U</t>
    </r>
    <r>
      <rPr>
        <b/>
        <sz val="11"/>
        <color rgb="FF000000"/>
        <rFont val="Arial"/>
        <family val="2"/>
      </rPr>
      <t xml:space="preserve"> (derived from Ballentine and Burnard, 2002)</t>
    </r>
  </si>
  <si>
    <r>
      <t xml:space="preserve">Spontaneous fission of </t>
    </r>
    <r>
      <rPr>
        <b/>
        <vertAlign val="superscript"/>
        <sz val="11"/>
        <color rgb="FF000000"/>
        <rFont val="Arial"/>
        <family val="2"/>
      </rPr>
      <t>238</t>
    </r>
    <r>
      <rPr>
        <b/>
        <sz val="11"/>
        <color rgb="FF000000"/>
        <rFont val="Arial"/>
        <family val="2"/>
      </rPr>
      <t xml:space="preserve">U: Yield factor </t>
    </r>
  </si>
  <si>
    <t xml:space="preserve"> and </t>
  </si>
  <si>
    <t>Derived from Table 7 in Ballentine and Burnard (2002), based on ratios from Wetherill (1953)</t>
  </si>
  <si>
    <r>
      <t xml:space="preserve">Neutron capture by </t>
    </r>
    <r>
      <rPr>
        <b/>
        <vertAlign val="superscript"/>
        <sz val="11"/>
        <color rgb="FF000000"/>
        <rFont val="Arial"/>
        <family val="2"/>
      </rPr>
      <t>235</t>
    </r>
    <r>
      <rPr>
        <b/>
        <sz val="11"/>
        <color rgb="FF000000"/>
        <rFont val="Arial"/>
        <family val="2"/>
      </rPr>
      <t xml:space="preserve">U: Yield factor </t>
    </r>
  </si>
  <si>
    <t xml:space="preserve">Derived from Table 7 in Ballentine and Burnard (2002), based on ratios from Farrar and Tomlinson (1962) </t>
  </si>
  <si>
    <t>((3.06*[U]+0.417*[Th])*([F]*1e4) +(4.20*[U]+0.663*[Th])*[Mg])*1e-24</t>
  </si>
  <si>
    <t>constant radioelement concentration'</t>
  </si>
  <si>
    <t>vaiable radioelement concentration - default- radioelement concentration decrease due to radioactive dacay</t>
  </si>
  <si>
    <t>3He production rate:</t>
  </si>
  <si>
    <t>F6Li=</t>
  </si>
  <si>
    <t>(from table 1 in B&amp;B, and eqn 14 in B&amp;B (2002)</t>
  </si>
  <si>
    <t>r_3He =</t>
  </si>
  <si>
    <t>P_th*R_n*F6Li</t>
  </si>
  <si>
    <t>r_3He=</t>
  </si>
  <si>
    <t>4He production rate:</t>
  </si>
  <si>
    <t>r_4He =</t>
  </si>
  <si>
    <t>(3.115e6+1.272E5)*[U] + 7.710E5 [Th]</t>
  </si>
  <si>
    <t>r_4He=</t>
  </si>
  <si>
    <t>used values</t>
  </si>
  <si>
    <t>Kr or Xe only</t>
  </si>
  <si>
    <t>g solid/dm3 solid</t>
  </si>
  <si>
    <t>R_3He back calculated from the 3He concentration</t>
  </si>
  <si>
    <t>R_4He back calculated from the 3He concentration</t>
  </si>
  <si>
    <t>{[Cl]*(0.76*[U]+0.104*[Th])}*1e-25</t>
  </si>
  <si>
    <t>R_tmc=</t>
  </si>
  <si>
    <t>136Y=</t>
  </si>
  <si>
    <t>λsf=</t>
  </si>
  <si>
    <t>Scaling factor</t>
  </si>
  <si>
    <t>YsfB&amp;B [-]</t>
  </si>
  <si>
    <t>YtncB&amp;B [-]</t>
  </si>
  <si>
    <t>RsfB&amp;B</t>
  </si>
  <si>
    <t>RtncB&amp;B</t>
  </si>
  <si>
    <t>RxB&amp;B</t>
  </si>
  <si>
    <t>Ysf [-]</t>
  </si>
  <si>
    <t>Ytnc [-]</t>
  </si>
  <si>
    <t>Rsf</t>
  </si>
  <si>
    <t>Rtnc</t>
  </si>
  <si>
    <t>Err_sf [%]</t>
  </si>
  <si>
    <t>Err_tnc [%]</t>
  </si>
  <si>
    <t>Err_tot [%]</t>
  </si>
  <si>
    <t>R_tot</t>
  </si>
  <si>
    <t>83Kr/86Kr</t>
  </si>
  <si>
    <t>84Kr/86Kr</t>
  </si>
  <si>
    <t>136Xe/86Kr</t>
  </si>
  <si>
    <t>129Xe/136Xe</t>
  </si>
  <si>
    <t>131Xe/136Xe</t>
  </si>
  <si>
    <t>132Xe/136Xe</t>
  </si>
  <si>
    <t>134Xe/136Xe</t>
  </si>
  <si>
    <t>r_136Xe_sf =</t>
  </si>
  <si>
    <t>r_136Xe_tnc =</t>
  </si>
  <si>
    <t>R_Ar back calculated from the 3He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</si>
</sst>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E+00"/>
    <numFmt numFmtId="165" formatCode="0.000"/>
    <numFmt numFmtId="166" formatCode="0.000E+00"/>
    <numFmt numFmtId="167" formatCode="0.0"/>
  </numFmts>
  <fonts count="24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vertAlign val="superscript"/>
      <sz val="12"/>
      <color rgb="FFFFFFFF"/>
      <name val="Arial"/>
      <family val="2"/>
    </font>
    <font>
      <sz val="12"/>
      <color rgb="FF000000"/>
      <name val="Arial"/>
      <family val="2"/>
    </font>
    <font>
      <vertAlign val="superscript"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  <charset val="1"/>
    </font>
    <font>
      <b/>
      <vertAlign val="superscript"/>
      <sz val="11"/>
      <color rgb="FF000000"/>
      <name val="Arial"/>
      <family val="2"/>
    </font>
    <font>
      <u/>
      <sz val="12"/>
      <color theme="10"/>
      <name val="Calibri"/>
      <family val="2"/>
      <charset val="1"/>
    </font>
    <font>
      <b/>
      <sz val="12"/>
      <color rgb="FF000000"/>
      <name val="Calibri"/>
      <family val="2"/>
      <charset val="1"/>
    </font>
    <font>
      <vertAlign val="superscript"/>
      <sz val="12"/>
      <color rgb="FF000000"/>
      <name val="Calibri"/>
      <family val="2"/>
      <charset val="1"/>
    </font>
    <font>
      <sz val="11"/>
      <color rgb="FFFF0000"/>
      <name val="Arial"/>
      <family val="2"/>
    </font>
    <font>
      <strike/>
      <sz val="12"/>
      <color rgb="FFFF0000"/>
      <name val="Calibri"/>
      <family val="2"/>
    </font>
    <font>
      <b/>
      <sz val="7"/>
      <color rgb="FF00000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85">
    <xf numFmtId="0" fontId="0" fillId="0" borderId="0" xfId="0"/>
    <xf numFmtId="11" fontId="0" fillId="0" borderId="0" xfId="0" applyNumberFormat="1" applyFont="1"/>
    <xf numFmtId="11" fontId="0" fillId="0" borderId="0" xfId="0" applyNumberFormat="1"/>
    <xf numFmtId="164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4" fillId="2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7" fillId="3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0" fontId="7" fillId="4" borderId="3" xfId="0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left" vertical="center" wrapText="1" readingOrder="1"/>
    </xf>
    <xf numFmtId="11" fontId="1" fillId="0" borderId="0" xfId="0" applyNumberFormat="1" applyFont="1" applyAlignment="1">
      <alignment horizontal="left" vertical="center" readingOrder="1"/>
    </xf>
    <xf numFmtId="0" fontId="9" fillId="0" borderId="0" xfId="0" applyFont="1"/>
    <xf numFmtId="0" fontId="9" fillId="0" borderId="5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1" fontId="12" fillId="0" borderId="0" xfId="0" applyNumberFormat="1" applyFont="1" applyAlignment="1">
      <alignment horizontal="left" vertical="center" readingOrder="1"/>
    </xf>
    <xf numFmtId="0" fontId="12" fillId="0" borderId="0" xfId="0" applyFont="1"/>
    <xf numFmtId="11" fontId="12" fillId="0" borderId="0" xfId="0" applyNumberFormat="1" applyFont="1"/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1" fontId="13" fillId="0" borderId="0" xfId="0" applyNumberFormat="1" applyFont="1"/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2" fontId="0" fillId="0" borderId="0" xfId="0" applyNumberFormat="1"/>
    <xf numFmtId="11" fontId="9" fillId="0" borderId="9" xfId="0" applyNumberFormat="1" applyFont="1" applyBorder="1" applyAlignment="1">
      <alignment horizontal="center" vertical="center" wrapText="1"/>
    </xf>
    <xf numFmtId="0" fontId="0" fillId="0" borderId="0" xfId="0" quotePrefix="1"/>
    <xf numFmtId="0" fontId="9" fillId="0" borderId="6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0" fillId="0" borderId="13" xfId="0" applyBorder="1" applyAlignment="1">
      <alignment vertical="top" wrapText="1"/>
    </xf>
    <xf numFmtId="0" fontId="11" fillId="0" borderId="5" xfId="0" applyFont="1" applyBorder="1" applyAlignment="1">
      <alignment vertical="center" wrapText="1"/>
    </xf>
    <xf numFmtId="0" fontId="10" fillId="0" borderId="0" xfId="0" applyFont="1"/>
    <xf numFmtId="0" fontId="0" fillId="0" borderId="0" xfId="0" quotePrefix="1" applyAlignment="1">
      <alignment horizontal="right"/>
    </xf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6" fillId="0" borderId="0" xfId="0" applyFont="1"/>
    <xf numFmtId="10" fontId="0" fillId="0" borderId="0" xfId="0" applyNumberFormat="1"/>
    <xf numFmtId="0" fontId="15" fillId="0" borderId="0" xfId="1"/>
    <xf numFmtId="0" fontId="18" fillId="0" borderId="13" xfId="0" applyFont="1" applyFill="1" applyBorder="1" applyAlignment="1">
      <alignment horizontal="center" vertical="center" wrapText="1"/>
    </xf>
    <xf numFmtId="0" fontId="13" fillId="0" borderId="0" xfId="0" applyFont="1"/>
    <xf numFmtId="2" fontId="13" fillId="0" borderId="0" xfId="0" applyNumberFormat="1" applyFont="1"/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165" fontId="12" fillId="0" borderId="0" xfId="0" applyNumberFormat="1" applyFont="1"/>
    <xf numFmtId="166" fontId="0" fillId="0" borderId="0" xfId="0" applyNumberFormat="1"/>
    <xf numFmtId="167" fontId="0" fillId="0" borderId="0" xfId="0" applyNumberFormat="1"/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1" fontId="9" fillId="0" borderId="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66" fontId="13" fillId="0" borderId="0" xfId="0" applyNumberFormat="1" applyFont="1"/>
    <xf numFmtId="11" fontId="2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analytics!$D$9:$D$9</c:f>
              <c:strCache>
                <c:ptCount val="1"/>
                <c:pt idx="0">
                  <c:v>1.00E-07</c:v>
                </c:pt>
              </c:strCache>
            </c:strRef>
          </c:tx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analytics!$C$12:$C$1012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analytics!$D$12:$D$1012</c:f>
              <c:numCache>
                <c:formatCode>0.000000E+00</c:formatCode>
                <c:ptCount val="1001"/>
                <c:pt idx="0">
                  <c:v>0</c:v>
                </c:pt>
                <c:pt idx="1">
                  <c:v>1.8279111124282294E-5</c:v>
                </c:pt>
                <c:pt idx="2">
                  <c:v>3.5917477848014049E-5</c:v>
                </c:pt>
                <c:pt idx="3">
                  <c:v>5.2937560420167275E-5</c:v>
                </c:pt>
                <c:pt idx="4">
                  <c:v>6.9361031782351641E-5</c:v>
                </c:pt>
                <c:pt idx="5">
                  <c:v>8.5208805166588745E-5</c:v>
                </c:pt>
                <c:pt idx="6">
                  <c:v>1.0050106072569196E-4</c:v>
                </c:pt>
                <c:pt idx="7">
                  <c:v>1.1525727123016085E-4</c:v>
                </c:pt>
                <c:pt idx="8">
                  <c:v>1.2949622686431376E-4</c:v>
                </c:pt>
                <c:pt idx="9">
                  <c:v>1.4323605915323177E-4</c:v>
                </c:pt>
                <c:pt idx="10">
                  <c:v>1.5649426405098358E-4</c:v>
                </c:pt>
                <c:pt idx="11">
                  <c:v>1.6928772421952908E-4</c:v>
                </c:pt>
                <c:pt idx="12">
                  <c:v>1.8163273052667367E-4</c:v>
                </c:pt>
                <c:pt idx="13">
                  <c:v>1.935450027904459E-4</c:v>
                </c:pt>
                <c:pt idx="14">
                  <c:v>2.050397097963153E-4</c:v>
                </c:pt>
                <c:pt idx="15">
                  <c:v>2.1613148861273927E-4</c:v>
                </c:pt>
                <c:pt idx="16">
                  <c:v>2.268344632296348E-4</c:v>
                </c:pt>
                <c:pt idx="17">
                  <c:v>2.3716226254350917E-4</c:v>
                </c:pt>
                <c:pt idx="18">
                  <c:v>2.4712803771215121E-4</c:v>
                </c:pt>
                <c:pt idx="19">
                  <c:v>2.5674447890098234E-4</c:v>
                </c:pt>
                <c:pt idx="20">
                  <c:v>2.6602383144239117E-4</c:v>
                </c:pt>
                <c:pt idx="21">
                  <c:v>2.7497791142862949E-4</c:v>
                </c:pt>
                <c:pt idx="22">
                  <c:v>2.8361812075812433E-4</c:v>
                </c:pt>
                <c:pt idx="23">
                  <c:v>2.9195546165436675E-4</c:v>
                </c:pt>
                <c:pt idx="24">
                  <c:v>3.0000055067586404E-4</c:v>
                </c:pt>
                <c:pt idx="25">
                  <c:v>3.0776363223499587E-4</c:v>
                </c:pt>
                <c:pt idx="26">
                  <c:v>3.1525459164298965E-4</c:v>
                </c:pt>
                <c:pt idx="27">
                  <c:v>3.2248296769762518E-4</c:v>
                </c:pt>
                <c:pt idx="28">
                  <c:v>3.2945796482969765E-4</c:v>
                </c:pt>
                <c:pt idx="29">
                  <c:v>3.3618846482370656E-4</c:v>
                </c:pt>
                <c:pt idx="30">
                  <c:v>3.4268303812769527E-4</c:v>
                </c:pt>
                <c:pt idx="31">
                  <c:v>3.4894995476664138E-4</c:v>
                </c:pt>
                <c:pt idx="32">
                  <c:v>3.5499719487329769E-4</c:v>
                </c:pt>
                <c:pt idx="33">
                  <c:v>3.6083245884989065E-4</c:v>
                </c:pt>
                <c:pt idx="34">
                  <c:v>3.6646317717361712E-4</c:v>
                </c:pt>
                <c:pt idx="35">
                  <c:v>3.7189651985842576E-4</c:v>
                </c:pt>
                <c:pt idx="36">
                  <c:v>3.7713940558513104E-4</c:v>
                </c:pt>
                <c:pt idx="37">
                  <c:v>3.821985105114861E-4</c:v>
                </c:pt>
                <c:pt idx="38">
                  <c:v>3.8708027677343234E-4</c:v>
                </c:pt>
                <c:pt idx="39">
                  <c:v>3.9179092068835253E-4</c:v>
                </c:pt>
                <c:pt idx="40">
                  <c:v>3.9633644067077126E-4</c:v>
                </c:pt>
                <c:pt idx="41">
                  <c:v>4.0072262487058421E-4</c:v>
                </c:pt>
                <c:pt idx="42">
                  <c:v>4.0495505854354146E-4</c:v>
                </c:pt>
                <c:pt idx="43">
                  <c:v>4.090391311633703E-4</c:v>
                </c:pt>
                <c:pt idx="44">
                  <c:v>4.1298004328459484E-4</c:v>
                </c:pt>
                <c:pt idx="45">
                  <c:v>4.1678281316478983E-4</c:v>
                </c:pt>
                <c:pt idx="46">
                  <c:v>4.204522831547029E-4</c:v>
                </c:pt>
                <c:pt idx="47">
                  <c:v>4.2399312586438126E-4</c:v>
                </c:pt>
                <c:pt idx="48">
                  <c:v>4.2740985011315464E-4</c:v>
                </c:pt>
                <c:pt idx="49">
                  <c:v>4.3070680667105178E-4</c:v>
                </c:pt>
                <c:pt idx="50">
                  <c:v>4.3388819379896034E-4</c:v>
                </c:pt>
                <c:pt idx="51">
                  <c:v>4.3695806259458613E-4</c:v>
                </c:pt>
                <c:pt idx="52">
                  <c:v>4.3992032215101827E-4</c:v>
                </c:pt>
                <c:pt idx="53">
                  <c:v>4.4277874453446875E-4</c:v>
                </c:pt>
                <c:pt idx="54">
                  <c:v>4.455369695875266E-4</c:v>
                </c:pt>
                <c:pt idx="55">
                  <c:v>4.4819850956404061E-4</c:v>
                </c:pt>
                <c:pt idx="56">
                  <c:v>4.5076675360153449E-4</c:v>
                </c:pt>
                <c:pt idx="57">
                  <c:v>4.5324497203684874E-4</c:v>
                </c:pt>
                <c:pt idx="58">
                  <c:v>4.556363205705047E-4</c:v>
                </c:pt>
                <c:pt idx="59">
                  <c:v>4.5794384428509332E-4</c:v>
                </c:pt>
                <c:pt idx="60">
                  <c:v>4.6017048152280636E-4</c:v>
                </c:pt>
                <c:pt idx="61">
                  <c:v>4.623190676270468E-4</c:v>
                </c:pt>
                <c:pt idx="62">
                  <c:v>4.6439233855288321E-4</c:v>
                </c:pt>
                <c:pt idx="63">
                  <c:v>4.6639293435094556E-4</c:v>
                </c:pt>
                <c:pt idx="64">
                  <c:v>4.6832340252919865E-4</c:v>
                </c:pt>
                <c:pt idx="65">
                  <c:v>4.701862012968745E-4</c:v>
                </c:pt>
                <c:pt idx="66">
                  <c:v>4.7198370269469338E-4</c:v>
                </c:pt>
                <c:pt idx="67">
                  <c:v>4.737181956153601E-4</c:v>
                </c:pt>
                <c:pt idx="68">
                  <c:v>4.7539188871818263E-4</c:v>
                </c:pt>
                <c:pt idx="69">
                  <c:v>4.7700691324152204E-4</c:v>
                </c:pt>
                <c:pt idx="70">
                  <c:v>4.7856532571665826E-4</c:v>
                </c:pt>
                <c:pt idx="71">
                  <c:v>4.80069110586524E-4</c:v>
                </c:pt>
                <c:pt idx="72">
                  <c:v>4.815201827326447E-4</c:v>
                </c:pt>
                <c:pt idx="73">
                  <c:v>4.8292038991349989E-4</c:v>
                </c:pt>
                <c:pt idx="74">
                  <c:v>4.8427151511741193E-4</c:v>
                </c:pt>
                <c:pt idx="75">
                  <c:v>4.8557527883295816E-4</c:v>
                </c:pt>
                <c:pt idx="76">
                  <c:v>4.8683334123979759E-4</c:v>
                </c:pt>
                <c:pt idx="77">
                  <c:v>4.880473043227014E-4</c:v>
                </c:pt>
                <c:pt idx="78">
                  <c:v>4.8921871391147966E-4</c:v>
                </c:pt>
                <c:pt idx="79">
                  <c:v>4.9034906164940222E-4</c:v>
                </c:pt>
                <c:pt idx="80">
                  <c:v>4.9143978689261897E-4</c:v>
                </c:pt>
                <c:pt idx="81">
                  <c:v>4.9249227854299973E-4</c:v>
                </c:pt>
                <c:pt idx="82">
                  <c:v>4.9350787681672656E-4</c:v>
                </c:pt>
                <c:pt idx="83">
                  <c:v>4.9448787495089109E-4</c:v>
                </c:pt>
                <c:pt idx="84">
                  <c:v>4.954335208502698E-4</c:v>
                </c:pt>
                <c:pt idx="85">
                  <c:v>4.9634601867637462E-4</c:v>
                </c:pt>
                <c:pt idx="86">
                  <c:v>4.9722653038080126E-4</c:v>
                </c:pt>
                <c:pt idx="87">
                  <c:v>4.9807617718482895E-4</c:v>
                </c:pt>
                <c:pt idx="88">
                  <c:v>4.9889604100715555E-4</c:v>
                </c:pt>
                <c:pt idx="89">
                  <c:v>4.9968716584158522E-4</c:v>
                </c:pt>
                <c:pt idx="90">
                  <c:v>5.0045055908642326E-4</c:v>
                </c:pt>
                <c:pt idx="91">
                  <c:v>5.0118719282727211E-4</c:v>
                </c:pt>
                <c:pt idx="92">
                  <c:v>5.0189800507486042E-4</c:v>
                </c:pt>
                <c:pt idx="93">
                  <c:v>5.0258390095948185E-4</c:v>
                </c:pt>
                <c:pt idx="94">
                  <c:v>5.032457538835652E-4</c:v>
                </c:pt>
                <c:pt idx="95">
                  <c:v>5.0388440663384293E-4</c:v>
                </c:pt>
                <c:pt idx="96">
                  <c:v>5.0450067245453461E-4</c:v>
                </c:pt>
                <c:pt idx="97">
                  <c:v>5.0509533608291096E-4</c:v>
                </c:pt>
                <c:pt idx="98">
                  <c:v>5.0566915474855906E-4</c:v>
                </c:pt>
                <c:pt idx="99">
                  <c:v>5.0622285913761854E-4</c:v>
                </c:pt>
                <c:pt idx="100">
                  <c:v>5.0675715432321972E-4</c:v>
                </c:pt>
                <c:pt idx="101">
                  <c:v>5.0727272066330487E-4</c:v>
                </c:pt>
                <c:pt idx="102">
                  <c:v>5.0777021466697967E-4</c:v>
                </c:pt>
                <c:pt idx="103">
                  <c:v>5.0825026983049445E-4</c:v>
                </c:pt>
                <c:pt idx="104">
                  <c:v>5.0871349744392301E-4</c:v>
                </c:pt>
                <c:pt idx="105">
                  <c:v>5.0916048736956315E-4</c:v>
                </c:pt>
                <c:pt idx="106">
                  <c:v>5.0959180879305303E-4</c:v>
                </c:pt>
                <c:pt idx="107">
                  <c:v>5.1000801094815726E-4</c:v>
                </c:pt>
                <c:pt idx="108">
                  <c:v>5.1040962381614747E-4</c:v>
                </c:pt>
                <c:pt idx="109">
                  <c:v>5.1079715880066718E-4</c:v>
                </c:pt>
                <c:pt idx="110">
                  <c:v>5.1117110937893976E-4</c:v>
                </c:pt>
                <c:pt idx="111">
                  <c:v>5.1153195173015017E-4</c:v>
                </c:pt>
                <c:pt idx="112">
                  <c:v>5.1188014534179951E-4</c:v>
                </c:pt>
                <c:pt idx="113">
                  <c:v>5.1221613359480451E-4</c:v>
                </c:pt>
                <c:pt idx="114">
                  <c:v>5.1254034432808766E-4</c:v>
                </c:pt>
                <c:pt idx="115">
                  <c:v>5.1285319038337645E-4</c:v>
                </c:pt>
                <c:pt idx="116">
                  <c:v>5.131550701309058E-4</c:v>
                </c:pt>
                <c:pt idx="117">
                  <c:v>5.1344636797669195E-4</c:v>
                </c:pt>
                <c:pt idx="118">
                  <c:v>5.1372745485202601E-4</c:v>
                </c:pt>
                <c:pt idx="119">
                  <c:v>5.1399868868580824E-4</c:v>
                </c:pt>
                <c:pt idx="120">
                  <c:v>5.1426041486032545E-4</c:v>
                </c:pt>
                <c:pt idx="121">
                  <c:v>5.1451296665105245E-4</c:v>
                </c:pt>
                <c:pt idx="122">
                  <c:v>5.1475666565103614E-4</c:v>
                </c:pt>
                <c:pt idx="123">
                  <c:v>5.1499182218040418E-4</c:v>
                </c:pt>
                <c:pt idx="124">
                  <c:v>5.1521873568151876E-4</c:v>
                </c:pt>
                <c:pt idx="125">
                  <c:v>5.1543769510027887E-4</c:v>
                </c:pt>
                <c:pt idx="126">
                  <c:v>5.1564897925405681E-4</c:v>
                </c:pt>
                <c:pt idx="127">
                  <c:v>5.1585285718673687E-4</c:v>
                </c:pt>
                <c:pt idx="128">
                  <c:v>5.1604958851130932E-4</c:v>
                </c:pt>
                <c:pt idx="129">
                  <c:v>5.1623942374045477E-4</c:v>
                </c:pt>
                <c:pt idx="130">
                  <c:v>5.1642260460554098E-4</c:v>
                </c:pt>
                <c:pt idx="131">
                  <c:v>5.1659936436443702E-4</c:v>
                </c:pt>
                <c:pt idx="132">
                  <c:v>5.1676992809853795E-4</c:v>
                </c:pt>
                <c:pt idx="133">
                  <c:v>5.1693451299937858E-4</c:v>
                </c:pt>
                <c:pt idx="134">
                  <c:v>5.1709332864519834E-4</c:v>
                </c:pt>
                <c:pt idx="135">
                  <c:v>5.1724657726781402E-4</c:v>
                </c:pt>
                <c:pt idx="136">
                  <c:v>5.1739445401013614E-4</c:v>
                </c:pt>
                <c:pt idx="137">
                  <c:v>5.1753714717465895E-4</c:v>
                </c:pt>
                <c:pt idx="138">
                  <c:v>5.1767483846324022E-4</c:v>
                </c:pt>
                <c:pt idx="139">
                  <c:v>5.1780770320847573E-4</c:v>
                </c:pt>
                <c:pt idx="140">
                  <c:v>5.1793591059696336E-4</c:v>
                </c:pt>
                <c:pt idx="141">
                  <c:v>5.1805962388474104E-4</c:v>
                </c:pt>
                <c:pt idx="142">
                  <c:v>5.181790006051725E-4</c:v>
                </c:pt>
                <c:pt idx="143">
                  <c:v>5.1829419276954705E-4</c:v>
                </c:pt>
                <c:pt idx="144">
                  <c:v>5.1840534706064595E-4</c:v>
                </c:pt>
                <c:pt idx="145">
                  <c:v>5.185126050195252E-4</c:v>
                </c:pt>
                <c:pt idx="146">
                  <c:v>5.1861610322575028E-4</c:v>
                </c:pt>
                <c:pt idx="147">
                  <c:v>5.1871597347131278E-4</c:v>
                </c:pt>
                <c:pt idx="148">
                  <c:v>5.1881234292845116E-4</c:v>
                </c:pt>
                <c:pt idx="149">
                  <c:v>5.1890533431158889E-4</c:v>
                </c:pt>
                <c:pt idx="150">
                  <c:v>5.1899506603359544E-4</c:v>
                </c:pt>
                <c:pt idx="151">
                  <c:v>5.1908165235657036E-4</c:v>
                </c:pt>
                <c:pt idx="152">
                  <c:v>5.1916520353734218E-4</c:v>
                </c:pt>
                <c:pt idx="153">
                  <c:v>5.1924582596786593E-4</c:v>
                </c:pt>
                <c:pt idx="154">
                  <c:v>5.193236223107005E-4</c:v>
                </c:pt>
                <c:pt idx="155">
                  <c:v>5.1939869162973646E-4</c:v>
                </c:pt>
                <c:pt idx="156">
                  <c:v>5.194711295163412E-4</c:v>
                </c:pt>
                <c:pt idx="157">
                  <c:v>5.1954102821108288E-4</c:v>
                </c:pt>
                <c:pt idx="158">
                  <c:v>5.1960847672118734E-4</c:v>
                </c:pt>
                <c:pt idx="159">
                  <c:v>5.1967356093387694E-4</c:v>
                </c:pt>
                <c:pt idx="160">
                  <c:v>5.1973636372573814E-4</c:v>
                </c:pt>
                <c:pt idx="161">
                  <c:v>5.197969650682536E-4</c:v>
                </c:pt>
                <c:pt idx="162">
                  <c:v>5.1985544212963645E-4</c:v>
                </c:pt>
                <c:pt idx="163">
                  <c:v>5.1991186937309398E-4</c:v>
                </c:pt>
                <c:pt idx="164">
                  <c:v>5.1996631865164724E-4</c:v>
                </c:pt>
                <c:pt idx="165">
                  <c:v>5.2001885929962713E-4</c:v>
                </c:pt>
                <c:pt idx="166">
                  <c:v>5.2006955822096247E-4</c:v>
                </c:pt>
                <c:pt idx="167">
                  <c:v>5.2011847997437445E-4</c:v>
                </c:pt>
                <c:pt idx="168">
                  <c:v>5.2016568685558332E-4</c:v>
                </c:pt>
                <c:pt idx="169">
                  <c:v>5.2021123897663484E-4</c:v>
                </c:pt>
                <c:pt idx="170">
                  <c:v>5.2025519434244476E-4</c:v>
                </c:pt>
                <c:pt idx="171">
                  <c:v>5.2029760892466164E-4</c:v>
                </c:pt>
                <c:pt idx="172">
                  <c:v>5.2033853673293898E-4</c:v>
                </c:pt>
                <c:pt idx="173">
                  <c:v>5.2037802988371014E-4</c:v>
                </c:pt>
                <c:pt idx="174">
                  <c:v>5.2041613866655209E-4</c:v>
                </c:pt>
                <c:pt idx="175">
                  <c:v>5.2045291160822253E-4</c:v>
                </c:pt>
                <c:pt idx="176">
                  <c:v>5.20488395534453E-4</c:v>
                </c:pt>
                <c:pt idx="177">
                  <c:v>5.2052263562957549E-4</c:v>
                </c:pt>
                <c:pt idx="178">
                  <c:v>5.2055567549405914E-4</c:v>
                </c:pt>
                <c:pt idx="179">
                  <c:v>5.2058755720002948E-4</c:v>
                </c:pt>
                <c:pt idx="180">
                  <c:v>5.206183213448427E-4</c:v>
                </c:pt>
                <c:pt idx="181">
                  <c:v>5.2064800710278068E-4</c:v>
                </c:pt>
                <c:pt idx="182">
                  <c:v>5.2067665227493499E-4</c:v>
                </c:pt>
                <c:pt idx="183">
                  <c:v>5.2070429333734148E-4</c:v>
                </c:pt>
                <c:pt idx="184">
                  <c:v>5.2073096548742824E-4</c:v>
                </c:pt>
                <c:pt idx="185">
                  <c:v>5.2075670268883489E-4</c:v>
                </c:pt>
                <c:pt idx="186">
                  <c:v>5.2078153771466121E-4</c:v>
                </c:pt>
                <c:pt idx="187">
                  <c:v>5.2080550218919935E-4</c:v>
                </c:pt>
                <c:pt idx="188">
                  <c:v>5.2082862662820363E-4</c:v>
                </c:pt>
                <c:pt idx="189">
                  <c:v>5.208509404777482E-4</c:v>
                </c:pt>
                <c:pt idx="190">
                  <c:v>5.2087247215172356E-4</c:v>
                </c:pt>
                <c:pt idx="191">
                  <c:v>5.2089324906801732E-4</c:v>
                </c:pt>
                <c:pt idx="192">
                  <c:v>5.2091329768342784E-4</c:v>
                </c:pt>
                <c:pt idx="193">
                  <c:v>5.2093264352735368E-4</c:v>
                </c:pt>
                <c:pt idx="194">
                  <c:v>5.2095131123430197E-4</c:v>
                </c:pt>
                <c:pt idx="195">
                  <c:v>5.2096932457525755E-4</c:v>
                </c:pt>
                <c:pt idx="196">
                  <c:v>5.2098670648795199E-4</c:v>
                </c:pt>
                <c:pt idx="197">
                  <c:v>5.2100347910607212E-4</c:v>
                </c:pt>
                <c:pt idx="198">
                  <c:v>5.2101966378744467E-4</c:v>
                </c:pt>
                <c:pt idx="199">
                  <c:v>5.2103528114123268E-4</c:v>
                </c:pt>
                <c:pt idx="200">
                  <c:v>5.2105035105417825E-4</c:v>
                </c:pt>
                <c:pt idx="201">
                  <c:v>5.2106489271592658E-4</c:v>
                </c:pt>
                <c:pt idx="202">
                  <c:v>5.2107892464346088E-4</c:v>
                </c:pt>
                <c:pt idx="203">
                  <c:v>5.210924647046822E-4</c:v>
                </c:pt>
                <c:pt idx="204">
                  <c:v>5.211055301411609E-4</c:v>
                </c:pt>
                <c:pt idx="205">
                  <c:v>5.2111813759009263E-4</c:v>
                </c:pt>
                <c:pt idx="206">
                  <c:v>5.2113030310548317E-4</c:v>
                </c:pt>
                <c:pt idx="207">
                  <c:v>5.211420421785915E-4</c:v>
                </c:pt>
                <c:pt idx="208">
                  <c:v>5.2115336975765559E-4</c:v>
                </c:pt>
                <c:pt idx="209">
                  <c:v>5.2116430026692738E-4</c:v>
                </c:pt>
                <c:pt idx="210">
                  <c:v>5.2117484762504015E-4</c:v>
                </c:pt>
                <c:pt idx="211">
                  <c:v>5.2118502526273263E-4</c:v>
                </c:pt>
                <c:pt idx="212">
                  <c:v>5.211948461399502E-4</c:v>
                </c:pt>
                <c:pt idx="213">
                  <c:v>5.2120432276234912E-4</c:v>
                </c:pt>
                <c:pt idx="214">
                  <c:v>5.2121346719722012E-4</c:v>
                </c:pt>
                <c:pt idx="215">
                  <c:v>5.2122229108885463E-4</c:v>
                </c:pt>
                <c:pt idx="216">
                  <c:v>5.2123080567337255E-4</c:v>
                </c:pt>
                <c:pt idx="217">
                  <c:v>5.2123902179302978E-4</c:v>
                </c:pt>
                <c:pt idx="218">
                  <c:v>5.2124694991002505E-4</c:v>
                </c:pt>
                <c:pt idx="219">
                  <c:v>5.2125460011982132E-4</c:v>
                </c:pt>
                <c:pt idx="220">
                  <c:v>5.212619821640019E-4</c:v>
                </c:pt>
                <c:pt idx="221">
                  <c:v>5.2126910544267454E-4</c:v>
                </c:pt>
                <c:pt idx="222">
                  <c:v>5.2127597902644181E-4</c:v>
                </c:pt>
                <c:pt idx="223">
                  <c:v>5.2128261166795096E-4</c:v>
                </c:pt>
                <c:pt idx="224">
                  <c:v>5.2128901181303956E-4</c:v>
                </c:pt>
                <c:pt idx="225">
                  <c:v>5.2129518761149E-4</c:v>
                </c:pt>
                <c:pt idx="226">
                  <c:v>5.2130114692740758E-4</c:v>
                </c:pt>
                <c:pt idx="227">
                  <c:v>5.213068973492339E-4</c:v>
                </c:pt>
                <c:pt idx="228">
                  <c:v>5.2131244619941055E-4</c:v>
                </c:pt>
                <c:pt idx="229">
                  <c:v>5.2131780054370249E-4</c:v>
                </c:pt>
                <c:pt idx="230">
                  <c:v>5.2132296720019597E-4</c:v>
                </c:pt>
                <c:pt idx="231">
                  <c:v>5.2132795274798048E-4</c:v>
                </c:pt>
                <c:pt idx="232">
                  <c:v>5.2133276353552604E-4</c:v>
                </c:pt>
                <c:pt idx="233">
                  <c:v>5.2133740568876771E-4</c:v>
                </c:pt>
                <c:pt idx="234">
                  <c:v>5.2134188511890561E-4</c:v>
                </c:pt>
                <c:pt idx="235">
                  <c:v>5.2134620752993248E-4</c:v>
                </c:pt>
                <c:pt idx="236">
                  <c:v>5.2135037842589692E-4</c:v>
                </c:pt>
                <c:pt idx="237">
                  <c:v>5.2135440311791223E-4</c:v>
                </c:pt>
                <c:pt idx="238">
                  <c:v>5.2135828673091904E-4</c:v>
                </c:pt>
                <c:pt idx="239">
                  <c:v>5.2136203421021174E-4</c:v>
                </c:pt>
                <c:pt idx="240">
                  <c:v>5.2136565032773554E-4</c:v>
                </c:pt>
                <c:pt idx="241">
                  <c:v>5.2136913968816256E-4</c:v>
                </c:pt>
                <c:pt idx="242">
                  <c:v>5.2137250673475613E-4</c:v>
                </c:pt>
                <c:pt idx="243">
                  <c:v>5.2137575575502792E-4</c:v>
                </c:pt>
                <c:pt idx="244">
                  <c:v>5.21378890886198E-4</c:v>
                </c:pt>
                <c:pt idx="245">
                  <c:v>5.2138191612046282E-4</c:v>
                </c:pt>
                <c:pt idx="246">
                  <c:v>5.2138483531007909E-4</c:v>
                </c:pt>
                <c:pt idx="247">
                  <c:v>5.2138765217226888E-4</c:v>
                </c:pt>
                <c:pt idx="248">
                  <c:v>5.2139037029395288E-4</c:v>
                </c:pt>
                <c:pt idx="249">
                  <c:v>5.213929931363186E-4</c:v>
                </c:pt>
                <c:pt idx="250">
                  <c:v>5.2139552403922685E-4</c:v>
                </c:pt>
                <c:pt idx="251">
                  <c:v>5.2139796622546525E-4</c:v>
                </c:pt>
                <c:pt idx="252">
                  <c:v>5.2140032280485185E-4</c:v>
                </c:pt>
                <c:pt idx="253">
                  <c:v>5.2140259677819502E-4</c:v>
                </c:pt>
                <c:pt idx="254">
                  <c:v>5.2140479104111482E-4</c:v>
                </c:pt>
                <c:pt idx="255">
                  <c:v>5.2140690838773003E-4</c:v>
                </c:pt>
                <c:pt idx="256">
                  <c:v>5.2140895151421617E-4</c:v>
                </c:pt>
                <c:pt idx="257">
                  <c:v>5.2141092302223865E-4</c:v>
                </c:pt>
                <c:pt idx="258">
                  <c:v>5.2141282542226565E-4</c:v>
                </c:pt>
                <c:pt idx="259">
                  <c:v>5.2141466113676544E-4</c:v>
                </c:pt>
                <c:pt idx="260">
                  <c:v>5.2141643250329026E-4</c:v>
                </c:pt>
                <c:pt idx="261">
                  <c:v>5.2141814177745311E-4</c:v>
                </c:pt>
                <c:pt idx="262">
                  <c:v>5.214197911358005E-4</c:v>
                </c:pt>
                <c:pt idx="263">
                  <c:v>5.2142138267858348E-4</c:v>
                </c:pt>
                <c:pt idx="264">
                  <c:v>5.2142291843243244E-4</c:v>
                </c:pt>
                <c:pt idx="265">
                  <c:v>5.2142440035293726E-4</c:v>
                </c:pt>
                <c:pt idx="266">
                  <c:v>5.2142583032713794E-4</c:v>
                </c:pt>
                <c:pt idx="267">
                  <c:v>5.2142721017592742E-4</c:v>
                </c:pt>
                <c:pt idx="268">
                  <c:v>5.2142854165637003E-4</c:v>
                </c:pt>
                <c:pt idx="269">
                  <c:v>5.2142982646393951E-4</c:v>
                </c:pt>
                <c:pt idx="270">
                  <c:v>5.2143106623467686E-4</c:v>
                </c:pt>
                <c:pt idx="271">
                  <c:v>5.2143226254727499E-4</c:v>
                </c:pt>
                <c:pt idx="272">
                  <c:v>5.2143341692508784E-4</c:v>
                </c:pt>
                <c:pt idx="273">
                  <c:v>5.2143453083807096E-4</c:v>
                </c:pt>
                <c:pt idx="274">
                  <c:v>5.2143560570465288E-4</c:v>
                </c:pt>
                <c:pt idx="275">
                  <c:v>5.2143664289354148E-4</c:v>
                </c:pt>
                <c:pt idx="276">
                  <c:v>5.2143764372546673E-4</c:v>
                </c:pt>
                <c:pt idx="277">
                  <c:v>5.2143860947486266E-4</c:v>
                </c:pt>
                <c:pt idx="278">
                  <c:v>5.2143954137149002E-4</c:v>
                </c:pt>
                <c:pt idx="279">
                  <c:v>5.2144044060200255E-4</c:v>
                </c:pt>
                <c:pt idx="280">
                  <c:v>5.2144130831145729E-4</c:v>
                </c:pt>
                <c:pt idx="281">
                  <c:v>5.2144214560477357E-4</c:v>
                </c:pt>
                <c:pt idx="282">
                  <c:v>5.2144295354813954E-4</c:v>
                </c:pt>
                <c:pt idx="283">
                  <c:v>5.2144373317036981E-4</c:v>
                </c:pt>
                <c:pt idx="284">
                  <c:v>5.2144448546421541E-4</c:v>
                </c:pt>
                <c:pt idx="285">
                  <c:v>5.2144521138762837E-4</c:v>
                </c:pt>
                <c:pt idx="286">
                  <c:v>5.2144591186498114E-4</c:v>
                </c:pt>
                <c:pt idx="287">
                  <c:v>5.2144658778824381E-4</c:v>
                </c:pt>
                <c:pt idx="288">
                  <c:v>5.2144724001811993E-4</c:v>
                </c:pt>
                <c:pt idx="289">
                  <c:v>5.2144786938514241E-4</c:v>
                </c:pt>
                <c:pt idx="290">
                  <c:v>5.2144847669073136E-4</c:v>
                </c:pt>
                <c:pt idx="291">
                  <c:v>5.2144906270821438E-4</c:v>
                </c:pt>
                <c:pt idx="292">
                  <c:v>5.2144962818381118E-4</c:v>
                </c:pt>
                <c:pt idx="293">
                  <c:v>5.2145017383758399E-4</c:v>
                </c:pt>
                <c:pt idx="294">
                  <c:v>5.2145070036435453E-4</c:v>
                </c:pt>
                <c:pt idx="295">
                  <c:v>5.2145120843458863E-4</c:v>
                </c:pt>
                <c:pt idx="296">
                  <c:v>5.2145169869525023E-4</c:v>
                </c:pt>
                <c:pt idx="297">
                  <c:v>5.2145217177062457E-4</c:v>
                </c:pt>
                <c:pt idx="298">
                  <c:v>5.2145262826311389E-4</c:v>
                </c:pt>
                <c:pt idx="299">
                  <c:v>5.2145306875400429E-4</c:v>
                </c:pt>
                <c:pt idx="300">
                  <c:v>5.214534938042056E-4</c:v>
                </c:pt>
                <c:pt idx="301">
                  <c:v>5.2145390395496596E-4</c:v>
                </c:pt>
                <c:pt idx="302">
                  <c:v>5.2145429972856095E-4</c:v>
                </c:pt>
                <c:pt idx="303">
                  <c:v>5.2145468162895865E-4</c:v>
                </c:pt>
                <c:pt idx="304">
                  <c:v>5.2145505014246135E-4</c:v>
                </c:pt>
                <c:pt idx="305">
                  <c:v>5.2145540573832487E-4</c:v>
                </c:pt>
                <c:pt idx="306">
                  <c:v>5.2145574886935573E-4</c:v>
                </c:pt>
                <c:pt idx="307">
                  <c:v>5.214560799724886E-4</c:v>
                </c:pt>
                <c:pt idx="308">
                  <c:v>5.2145639946934161E-4</c:v>
                </c:pt>
                <c:pt idx="309">
                  <c:v>5.2145670776675406E-4</c:v>
                </c:pt>
                <c:pt idx="310">
                  <c:v>5.2145700525730394E-4</c:v>
                </c:pt>
                <c:pt idx="311">
                  <c:v>5.2145729231980824E-4</c:v>
                </c:pt>
                <c:pt idx="312">
                  <c:v>5.2145756931980508E-4</c:v>
                </c:pt>
                <c:pt idx="313">
                  <c:v>5.2145783661001924E-4</c:v>
                </c:pt>
                <c:pt idx="314">
                  <c:v>5.2145809453081116E-4</c:v>
                </c:pt>
                <c:pt idx="315">
                  <c:v>5.2145834341061096E-4</c:v>
                </c:pt>
                <c:pt idx="316">
                  <c:v>5.2145858356633548E-4</c:v>
                </c:pt>
                <c:pt idx="317">
                  <c:v>5.2145881530379326E-4</c:v>
                </c:pt>
                <c:pt idx="318">
                  <c:v>5.214590389180727E-4</c:v>
                </c:pt>
                <c:pt idx="319">
                  <c:v>5.2145925469391857E-4</c:v>
                </c:pt>
                <c:pt idx="320">
                  <c:v>5.2145946290609447E-4</c:v>
                </c:pt>
                <c:pt idx="321">
                  <c:v>5.2145966381973252E-4</c:v>
                </c:pt>
                <c:pt idx="322">
                  <c:v>5.2145985769067081E-4</c:v>
                </c:pt>
                <c:pt idx="323">
                  <c:v>5.2146004476577991E-4</c:v>
                </c:pt>
                <c:pt idx="324">
                  <c:v>5.2146022528327647E-4</c:v>
                </c:pt>
                <c:pt idx="325">
                  <c:v>5.2146039947302688E-4</c:v>
                </c:pt>
                <c:pt idx="326">
                  <c:v>5.2146056755683992E-4</c:v>
                </c:pt>
                <c:pt idx="327">
                  <c:v>5.2146072974874934E-4</c:v>
                </c:pt>
                <c:pt idx="328">
                  <c:v>5.2146088625528602E-4</c:v>
                </c:pt>
                <c:pt idx="329">
                  <c:v>5.2146103727574171E-4</c:v>
                </c:pt>
                <c:pt idx="330">
                  <c:v>5.2146118300242167E-4</c:v>
                </c:pt>
                <c:pt idx="331">
                  <c:v>5.2146132362089102E-4</c:v>
                </c:pt>
                <c:pt idx="332">
                  <c:v>5.214614593102092E-4</c:v>
                </c:pt>
                <c:pt idx="333">
                  <c:v>5.2146159024315999E-4</c:v>
                </c:pt>
                <c:pt idx="334">
                  <c:v>5.2146171658646993E-4</c:v>
                </c:pt>
                <c:pt idx="335">
                  <c:v>5.2146183850102141E-4</c:v>
                </c:pt>
                <c:pt idx="336">
                  <c:v>5.2146195614205732E-4</c:v>
                </c:pt>
                <c:pt idx="337">
                  <c:v>5.2146206965937862E-4</c:v>
                </c:pt>
                <c:pt idx="338">
                  <c:v>5.2146217919753571E-4</c:v>
                </c:pt>
                <c:pt idx="339">
                  <c:v>5.2146228489601139E-4</c:v>
                </c:pt>
                <c:pt idx="340">
                  <c:v>5.2146238688939963E-4</c:v>
                </c:pt>
                <c:pt idx="341">
                  <c:v>5.2146248530757612E-4</c:v>
                </c:pt>
                <c:pt idx="342">
                  <c:v>5.2146258027586402E-4</c:v>
                </c:pt>
                <c:pt idx="343">
                  <c:v>5.2146267191519372E-4</c:v>
                </c:pt>
                <c:pt idx="344">
                  <c:v>5.2146276034225627E-4</c:v>
                </c:pt>
                <c:pt idx="345">
                  <c:v>5.2146284566965246E-4</c:v>
                </c:pt>
                <c:pt idx="346">
                  <c:v>5.2146292800603615E-4</c:v>
                </c:pt>
                <c:pt idx="347">
                  <c:v>5.2146300745625231E-4</c:v>
                </c:pt>
                <c:pt idx="348">
                  <c:v>5.2146308412147086E-4</c:v>
                </c:pt>
                <c:pt idx="349">
                  <c:v>5.2146315809931533E-4</c:v>
                </c:pt>
                <c:pt idx="350">
                  <c:v>5.2146322948398716E-4</c:v>
                </c:pt>
                <c:pt idx="351">
                  <c:v>5.2146329836638586E-4</c:v>
                </c:pt>
                <c:pt idx="352">
                  <c:v>5.2146336483422447E-4</c:v>
                </c:pt>
                <c:pt idx="353">
                  <c:v>5.2146342897214167E-4</c:v>
                </c:pt>
                <c:pt idx="354">
                  <c:v>5.2146349086180878E-4</c:v>
                </c:pt>
                <c:pt idx="355">
                  <c:v>5.2146355058203461E-4</c:v>
                </c:pt>
                <c:pt idx="356">
                  <c:v>5.2146360820886544E-4</c:v>
                </c:pt>
                <c:pt idx="357">
                  <c:v>5.2146366381568179E-4</c:v>
                </c:pt>
                <c:pt idx="358">
                  <c:v>5.2146371747329205E-4</c:v>
                </c:pt>
                <c:pt idx="359">
                  <c:v>5.214637692500223E-4</c:v>
                </c:pt>
                <c:pt idx="360">
                  <c:v>5.2146381921180387E-4</c:v>
                </c:pt>
                <c:pt idx="361">
                  <c:v>5.2146386742225664E-4</c:v>
                </c:pt>
                <c:pt idx="362">
                  <c:v>5.2146391394277075E-4</c:v>
                </c:pt>
                <c:pt idx="363">
                  <c:v>5.2146395883258408E-4</c:v>
                </c:pt>
                <c:pt idx="364">
                  <c:v>5.2146400214885837E-4</c:v>
                </c:pt>
                <c:pt idx="365">
                  <c:v>5.2146404394675142E-4</c:v>
                </c:pt>
                <c:pt idx="366">
                  <c:v>5.2146408427948749E-4</c:v>
                </c:pt>
                <c:pt idx="367">
                  <c:v>5.2146412319842533E-4</c:v>
                </c:pt>
                <c:pt idx="368">
                  <c:v>5.214641607531234E-4</c:v>
                </c:pt>
                <c:pt idx="369">
                  <c:v>5.2146419699140281E-4</c:v>
                </c:pt>
                <c:pt idx="370">
                  <c:v>5.2146423195940852E-4</c:v>
                </c:pt>
                <c:pt idx="371">
                  <c:v>5.2146426570166783E-4</c:v>
                </c:pt>
                <c:pt idx="372">
                  <c:v>5.2146429826114735E-4</c:v>
                </c:pt>
                <c:pt idx="373">
                  <c:v>5.2146432967930742E-4</c:v>
                </c:pt>
                <c:pt idx="374">
                  <c:v>5.2146435999615519E-4</c:v>
                </c:pt>
                <c:pt idx="375">
                  <c:v>5.2146438925029543E-4</c:v>
                </c:pt>
                <c:pt idx="376">
                  <c:v>5.2146441747897947E-4</c:v>
                </c:pt>
                <c:pt idx="377">
                  <c:v>5.2146444471815317E-4</c:v>
                </c:pt>
                <c:pt idx="378">
                  <c:v>5.2146447100250199E-4</c:v>
                </c:pt>
                <c:pt idx="379">
                  <c:v>5.2146449636549582E-4</c:v>
                </c:pt>
                <c:pt idx="380">
                  <c:v>5.2146452083943139E-4</c:v>
                </c:pt>
                <c:pt idx="381">
                  <c:v>5.2146454445547313E-4</c:v>
                </c:pt>
                <c:pt idx="382">
                  <c:v>5.2146456724369312E-4</c:v>
                </c:pt>
                <c:pt idx="383">
                  <c:v>5.2146458923310916E-4</c:v>
                </c:pt>
                <c:pt idx="384">
                  <c:v>5.2146461045172207E-4</c:v>
                </c:pt>
                <c:pt idx="385">
                  <c:v>5.2146463092655126E-4</c:v>
                </c:pt>
                <c:pt idx="386">
                  <c:v>5.2146465068366864E-4</c:v>
                </c:pt>
                <c:pt idx="387">
                  <c:v>5.2146466974823259E-4</c:v>
                </c:pt>
                <c:pt idx="388">
                  <c:v>5.2146468814451936E-4</c:v>
                </c:pt>
                <c:pt idx="389">
                  <c:v>5.2146470589595434E-4</c:v>
                </c:pt>
                <c:pt idx="390">
                  <c:v>5.2146472302514173E-4</c:v>
                </c:pt>
                <c:pt idx="391">
                  <c:v>5.2146473955389341E-4</c:v>
                </c:pt>
                <c:pt idx="392">
                  <c:v>5.2146475550325676E-4</c:v>
                </c:pt>
                <c:pt idx="393">
                  <c:v>5.2146477089354119E-4</c:v>
                </c:pt>
                <c:pt idx="394">
                  <c:v>5.2146478574434418E-4</c:v>
                </c:pt>
                <c:pt idx="395">
                  <c:v>5.214648000745766E-4</c:v>
                </c:pt>
                <c:pt idx="396">
                  <c:v>5.2146481390248623E-4</c:v>
                </c:pt>
                <c:pt idx="397">
                  <c:v>5.2146482724568094E-4</c:v>
                </c:pt>
                <c:pt idx="398">
                  <c:v>5.214648401211517E-4</c:v>
                </c:pt>
                <c:pt idx="399">
                  <c:v>5.2146485254529393E-4</c:v>
                </c:pt>
                <c:pt idx="400">
                  <c:v>5.2146486453392808E-4</c:v>
                </c:pt>
                <c:pt idx="401">
                  <c:v>5.2146487610232038E-4</c:v>
                </c:pt>
                <c:pt idx="402">
                  <c:v>5.2146488726520143E-4</c:v>
                </c:pt>
                <c:pt idx="403">
                  <c:v>5.2146489803678601E-4</c:v>
                </c:pt>
                <c:pt idx="404">
                  <c:v>5.2146490843079014E-4</c:v>
                </c:pt>
                <c:pt idx="405">
                  <c:v>5.2146491846044953E-4</c:v>
                </c:pt>
                <c:pt idx="406">
                  <c:v>5.2146492813853556E-4</c:v>
                </c:pt>
                <c:pt idx="407">
                  <c:v>5.2146493747737201E-4</c:v>
                </c:pt>
                <c:pt idx="408">
                  <c:v>5.2146494648885086E-4</c:v>
                </c:pt>
                <c:pt idx="409">
                  <c:v>5.2146495518444697E-4</c:v>
                </c:pt>
                <c:pt idx="410">
                  <c:v>5.214649635752333E-4</c:v>
                </c:pt>
                <c:pt idx="411">
                  <c:v>5.2146497167189422E-4</c:v>
                </c:pt>
                <c:pt idx="412">
                  <c:v>5.2146497948473986E-4</c:v>
                </c:pt>
                <c:pt idx="413">
                  <c:v>5.2146498702371896E-4</c:v>
                </c:pt>
                <c:pt idx="414">
                  <c:v>5.2146499429843159E-4</c:v>
                </c:pt>
                <c:pt idx="415">
                  <c:v>5.2146500131814095E-4</c:v>
                </c:pt>
                <c:pt idx="416">
                  <c:v>5.2146500809178585E-4</c:v>
                </c:pt>
                <c:pt idx="417">
                  <c:v>5.2146501462799167E-4</c:v>
                </c:pt>
                <c:pt idx="418">
                  <c:v>5.214650209350815E-4</c:v>
                </c:pt>
                <c:pt idx="419">
                  <c:v>5.2146502702108658E-4</c:v>
                </c:pt>
                <c:pt idx="420">
                  <c:v>5.2146503289375666E-4</c:v>
                </c:pt>
                <c:pt idx="421">
                  <c:v>5.2146503856056992E-4</c:v>
                </c:pt>
                <c:pt idx="422">
                  <c:v>5.2146504402874228E-4</c:v>
                </c:pt>
                <c:pt idx="423">
                  <c:v>5.214650493052368E-4</c:v>
                </c:pt>
                <c:pt idx="424">
                  <c:v>5.2146505439677239E-4</c:v>
                </c:pt>
                <c:pt idx="425">
                  <c:v>5.2146505930983258E-4</c:v>
                </c:pt>
                <c:pt idx="426">
                  <c:v>5.2146506405067333E-4</c:v>
                </c:pt>
                <c:pt idx="427">
                  <c:v>5.2146506862533169E-4</c:v>
                </c:pt>
                <c:pt idx="428">
                  <c:v>5.2146507303963286E-4</c:v>
                </c:pt>
                <c:pt idx="429">
                  <c:v>5.21465077299198E-4</c:v>
                </c:pt>
                <c:pt idx="430">
                  <c:v>5.2146508140945105E-4</c:v>
                </c:pt>
                <c:pt idx="431">
                  <c:v>5.2146508537562577E-4</c:v>
                </c:pt>
                <c:pt idx="432">
                  <c:v>5.2146508920277281E-4</c:v>
                </c:pt>
                <c:pt idx="433">
                  <c:v>5.2146509289576544E-4</c:v>
                </c:pt>
                <c:pt idx="434">
                  <c:v>5.2146509645930618E-4</c:v>
                </c:pt>
                <c:pt idx="435">
                  <c:v>5.2146509989793284E-4</c:v>
                </c:pt>
                <c:pt idx="436">
                  <c:v>5.2146510321602409E-4</c:v>
                </c:pt>
                <c:pt idx="437">
                  <c:v>5.2146510641780505E-4</c:v>
                </c:pt>
                <c:pt idx="438">
                  <c:v>5.2146510950735277E-4</c:v>
                </c:pt>
                <c:pt idx="439">
                  <c:v>5.2146511248860148E-4</c:v>
                </c:pt>
                <c:pt idx="440">
                  <c:v>5.2146511536534741E-4</c:v>
                </c:pt>
                <c:pt idx="441">
                  <c:v>5.2146511814125365E-4</c:v>
                </c:pt>
                <c:pt idx="442">
                  <c:v>5.2146512081985502E-4</c:v>
                </c:pt>
                <c:pt idx="443">
                  <c:v>5.2146512340456243E-4</c:v>
                </c:pt>
                <c:pt idx="444">
                  <c:v>5.2146512589866718E-4</c:v>
                </c:pt>
                <c:pt idx="445">
                  <c:v>5.2146512830534512E-4</c:v>
                </c:pt>
                <c:pt idx="446">
                  <c:v>5.2146513062766085E-4</c:v>
                </c:pt>
                <c:pt idx="447">
                  <c:v>5.2146513286857165E-4</c:v>
                </c:pt>
                <c:pt idx="448">
                  <c:v>5.2146513503093092E-4</c:v>
                </c:pt>
                <c:pt idx="449">
                  <c:v>5.2146513711749231E-4</c:v>
                </c:pt>
                <c:pt idx="450">
                  <c:v>5.2146513913091256E-4</c:v>
                </c:pt>
                <c:pt idx="451">
                  <c:v>5.2146514107375579E-4</c:v>
                </c:pt>
                <c:pt idx="452">
                  <c:v>5.2146514294849574E-4</c:v>
                </c:pt>
                <c:pt idx="453">
                  <c:v>5.2146514475751981E-4</c:v>
                </c:pt>
                <c:pt idx="454">
                  <c:v>5.2146514650313139E-4</c:v>
                </c:pt>
                <c:pt idx="455">
                  <c:v>5.2146514818755352E-4</c:v>
                </c:pt>
                <c:pt idx="456">
                  <c:v>5.2146514981293087E-4</c:v>
                </c:pt>
                <c:pt idx="457">
                  <c:v>5.2146515138133339E-4</c:v>
                </c:pt>
                <c:pt idx="458">
                  <c:v>5.2146515289475809E-4</c:v>
                </c:pt>
                <c:pt idx="459">
                  <c:v>5.2146515435513201E-4</c:v>
                </c:pt>
                <c:pt idx="460">
                  <c:v>5.2146515576431511E-4</c:v>
                </c:pt>
                <c:pt idx="461">
                  <c:v>5.2146515712410142E-4</c:v>
                </c:pt>
                <c:pt idx="462">
                  <c:v>5.2146515843622284E-4</c:v>
                </c:pt>
                <c:pt idx="463">
                  <c:v>5.214651597023498E-4</c:v>
                </c:pt>
                <c:pt idx="464">
                  <c:v>5.2146516092409483E-4</c:v>
                </c:pt>
                <c:pt idx="465">
                  <c:v>5.2146516210301356E-4</c:v>
                </c:pt>
                <c:pt idx="466">
                  <c:v>5.2146516324060727E-4</c:v>
                </c:pt>
                <c:pt idx="467">
                  <c:v>5.2146516433832445E-4</c:v>
                </c:pt>
                <c:pt idx="468">
                  <c:v>5.2146516539756287E-4</c:v>
                </c:pt>
                <c:pt idx="469">
                  <c:v>5.2146516641967159E-4</c:v>
                </c:pt>
                <c:pt idx="470">
                  <c:v>5.2146516740595188E-4</c:v>
                </c:pt>
                <c:pt idx="471">
                  <c:v>5.2146516835765966E-4</c:v>
                </c:pt>
                <c:pt idx="472">
                  <c:v>5.2146516927600688E-4</c:v>
                </c:pt>
                <c:pt idx="473">
                  <c:v>5.2146517016216304E-4</c:v>
                </c:pt>
                <c:pt idx="474">
                  <c:v>5.2146517101725638E-4</c:v>
                </c:pt>
                <c:pt idx="475">
                  <c:v>5.2146517184237587E-4</c:v>
                </c:pt>
                <c:pt idx="476">
                  <c:v>5.2146517263857209E-4</c:v>
                </c:pt>
                <c:pt idx="477">
                  <c:v>5.214651734068589E-4</c:v>
                </c:pt>
                <c:pt idx="478">
                  <c:v>5.2146517414821477E-4</c:v>
                </c:pt>
                <c:pt idx="479">
                  <c:v>5.214651748635835E-4</c:v>
                </c:pt>
                <c:pt idx="480">
                  <c:v>5.2146517555387627E-4</c:v>
                </c:pt>
                <c:pt idx="481">
                  <c:v>5.2146517621997192E-4</c:v>
                </c:pt>
                <c:pt idx="482">
                  <c:v>5.2146517686271863E-4</c:v>
                </c:pt>
                <c:pt idx="483">
                  <c:v>5.2146517748293496E-4</c:v>
                </c:pt>
                <c:pt idx="484">
                  <c:v>5.2146517808141055E-4</c:v>
                </c:pt>
                <c:pt idx="485">
                  <c:v>5.2146517865890758E-4</c:v>
                </c:pt>
                <c:pt idx="486">
                  <c:v>5.2146517921616148E-4</c:v>
                </c:pt>
                <c:pt idx="487">
                  <c:v>5.2146517975388163E-4</c:v>
                </c:pt>
                <c:pt idx="488">
                  <c:v>5.2146518027275292E-4</c:v>
                </c:pt>
                <c:pt idx="489">
                  <c:v>5.2146518077343608E-4</c:v>
                </c:pt>
                <c:pt idx="490">
                  <c:v>5.214651812565686E-4</c:v>
                </c:pt>
                <c:pt idx="491">
                  <c:v>5.2146518172276567E-4</c:v>
                </c:pt>
                <c:pt idx="492">
                  <c:v>5.2146518217262088E-4</c:v>
                </c:pt>
                <c:pt idx="493">
                  <c:v>5.2146518260670724E-4</c:v>
                </c:pt>
                <c:pt idx="494">
                  <c:v>5.2146518302557748E-4</c:v>
                </c:pt>
                <c:pt idx="495">
                  <c:v>5.2146518342976479E-4</c:v>
                </c:pt>
                <c:pt idx="496">
                  <c:v>5.2146518381978397E-4</c:v>
                </c:pt>
                <c:pt idx="497">
                  <c:v>5.214651841961318E-4</c:v>
                </c:pt>
                <c:pt idx="498">
                  <c:v>5.2146518455928727E-4</c:v>
                </c:pt>
                <c:pt idx="499">
                  <c:v>5.214651849097129E-4</c:v>
                </c:pt>
                <c:pt idx="500">
                  <c:v>5.2146518524785496E-4</c:v>
                </c:pt>
                <c:pt idx="501">
                  <c:v>5.2146518557414398E-4</c:v>
                </c:pt>
                <c:pt idx="502">
                  <c:v>5.2146518588899553E-4</c:v>
                </c:pt>
                <c:pt idx="503">
                  <c:v>5.2146518619281034E-4</c:v>
                </c:pt>
                <c:pt idx="504">
                  <c:v>5.2146518648597557E-4</c:v>
                </c:pt>
                <c:pt idx="505">
                  <c:v>5.214651867688643E-4</c:v>
                </c:pt>
                <c:pt idx="506">
                  <c:v>5.2146518704183692E-4</c:v>
                </c:pt>
                <c:pt idx="507">
                  <c:v>5.214651873052408E-4</c:v>
                </c:pt>
                <c:pt idx="508">
                  <c:v>5.2146518755941151E-4</c:v>
                </c:pt>
                <c:pt idx="509">
                  <c:v>5.2146518780467278E-4</c:v>
                </c:pt>
                <c:pt idx="510">
                  <c:v>5.2146518804133666E-4</c:v>
                </c:pt>
                <c:pt idx="511">
                  <c:v>5.2146518826970477E-4</c:v>
                </c:pt>
                <c:pt idx="512">
                  <c:v>5.2146518849006788E-4</c:v>
                </c:pt>
                <c:pt idx="513">
                  <c:v>5.2146518870270638E-4</c:v>
                </c:pt>
                <c:pt idx="514">
                  <c:v>5.2146518890789121E-4</c:v>
                </c:pt>
                <c:pt idx="515">
                  <c:v>5.2146518910588377E-4</c:v>
                </c:pt>
                <c:pt idx="516">
                  <c:v>5.214651892969358E-4</c:v>
                </c:pt>
                <c:pt idx="517">
                  <c:v>5.2146518948129094E-4</c:v>
                </c:pt>
                <c:pt idx="518">
                  <c:v>5.2146518965918379E-4</c:v>
                </c:pt>
                <c:pt idx="519">
                  <c:v>5.2146518983084097E-4</c:v>
                </c:pt>
                <c:pt idx="520">
                  <c:v>5.2146518999648093E-4</c:v>
                </c:pt>
                <c:pt idx="521">
                  <c:v>5.2146519015631456E-4</c:v>
                </c:pt>
                <c:pt idx="522">
                  <c:v>5.2146519031054557E-4</c:v>
                </c:pt>
                <c:pt idx="523">
                  <c:v>5.2146519045937032E-4</c:v>
                </c:pt>
                <c:pt idx="524">
                  <c:v>5.2146519060297821E-4</c:v>
                </c:pt>
                <c:pt idx="525">
                  <c:v>5.2146519074155204E-4</c:v>
                </c:pt>
                <c:pt idx="526">
                  <c:v>5.2146519087526854E-4</c:v>
                </c:pt>
                <c:pt idx="527">
                  <c:v>5.2146519100429781E-4</c:v>
                </c:pt>
                <c:pt idx="528">
                  <c:v>5.2146519112880412E-4</c:v>
                </c:pt>
                <c:pt idx="529">
                  <c:v>5.2146519124894608E-4</c:v>
                </c:pt>
                <c:pt idx="530">
                  <c:v>5.2146519136487667E-4</c:v>
                </c:pt>
                <c:pt idx="531">
                  <c:v>5.2146519147674346E-4</c:v>
                </c:pt>
                <c:pt idx="532">
                  <c:v>5.2146519158468901E-4</c:v>
                </c:pt>
                <c:pt idx="533">
                  <c:v>5.214651916888507E-4</c:v>
                </c:pt>
                <c:pt idx="534">
                  <c:v>5.2146519178936112E-4</c:v>
                </c:pt>
                <c:pt idx="535">
                  <c:v>5.2146519188634832E-4</c:v>
                </c:pt>
                <c:pt idx="536">
                  <c:v>5.2146519197993589E-4</c:v>
                </c:pt>
                <c:pt idx="537">
                  <c:v>5.2146519207024278E-4</c:v>
                </c:pt>
                <c:pt idx="538">
                  <c:v>5.2146519215738412E-4</c:v>
                </c:pt>
                <c:pt idx="539">
                  <c:v>5.2146519224147093E-4</c:v>
                </c:pt>
                <c:pt idx="540">
                  <c:v>5.2146519232261013E-4</c:v>
                </c:pt>
                <c:pt idx="541">
                  <c:v>5.2146519240090525E-4</c:v>
                </c:pt>
                <c:pt idx="542">
                  <c:v>5.2146519247645582E-4</c:v>
                </c:pt>
                <c:pt idx="543">
                  <c:v>5.21465192549358E-4</c:v>
                </c:pt>
                <c:pt idx="544">
                  <c:v>5.2146519261970484E-4</c:v>
                </c:pt>
                <c:pt idx="545">
                  <c:v>5.2146519268758565E-4</c:v>
                </c:pt>
                <c:pt idx="546">
                  <c:v>5.2146519275308707E-4</c:v>
                </c:pt>
                <c:pt idx="547">
                  <c:v>5.2146519281629248E-4</c:v>
                </c:pt>
                <c:pt idx="548">
                  <c:v>5.2146519287728232E-4</c:v>
                </c:pt>
                <c:pt idx="549">
                  <c:v>5.2146519293613423E-4</c:v>
                </c:pt>
                <c:pt idx="550">
                  <c:v>5.2146519299292311E-4</c:v>
                </c:pt>
                <c:pt idx="551">
                  <c:v>5.2146519304772151E-4</c:v>
                </c:pt>
                <c:pt idx="552">
                  <c:v>5.2146519310059892E-4</c:v>
                </c:pt>
                <c:pt idx="553">
                  <c:v>5.2146519315162288E-4</c:v>
                </c:pt>
                <c:pt idx="554">
                  <c:v>5.2146519320085823E-4</c:v>
                </c:pt>
                <c:pt idx="555">
                  <c:v>5.2146519324836765E-4</c:v>
                </c:pt>
                <c:pt idx="556">
                  <c:v>5.2146519329421184E-4</c:v>
                </c:pt>
                <c:pt idx="557">
                  <c:v>5.2146519333844891E-4</c:v>
                </c:pt>
                <c:pt idx="558">
                  <c:v>5.2146519338113547E-4</c:v>
                </c:pt>
                <c:pt idx="559">
                  <c:v>5.2146519342232561E-4</c:v>
                </c:pt>
                <c:pt idx="560">
                  <c:v>5.2146519346207192E-4</c:v>
                </c:pt>
                <c:pt idx="561">
                  <c:v>5.2146519350042503E-4</c:v>
                </c:pt>
                <c:pt idx="562">
                  <c:v>5.2146519353743362E-4</c:v>
                </c:pt>
                <c:pt idx="563">
                  <c:v>5.2146519357314507E-4</c:v>
                </c:pt>
                <c:pt idx="564">
                  <c:v>5.2146519360760459E-4</c:v>
                </c:pt>
                <c:pt idx="565">
                  <c:v>5.2146519364085632E-4</c:v>
                </c:pt>
                <c:pt idx="566">
                  <c:v>5.2146519367294241E-4</c:v>
                </c:pt>
                <c:pt idx="567">
                  <c:v>5.2146519370390376E-4</c:v>
                </c:pt>
                <c:pt idx="568">
                  <c:v>5.2146519373377981E-4</c:v>
                </c:pt>
                <c:pt idx="569">
                  <c:v>5.2146519376260853E-4</c:v>
                </c:pt>
                <c:pt idx="570">
                  <c:v>5.2146519379042688E-4</c:v>
                </c:pt>
                <c:pt idx="571">
                  <c:v>5.2146519381727E-4</c:v>
                </c:pt>
                <c:pt idx="572">
                  <c:v>5.2146519384317213E-4</c:v>
                </c:pt>
                <c:pt idx="573">
                  <c:v>5.2146519386816635E-4</c:v>
                </c:pt>
                <c:pt idx="574">
                  <c:v>5.2146519389228443E-4</c:v>
                </c:pt>
                <c:pt idx="575">
                  <c:v>5.2146519391555715E-4</c:v>
                </c:pt>
                <c:pt idx="576">
                  <c:v>5.2146519393801401E-4</c:v>
                </c:pt>
                <c:pt idx="577">
                  <c:v>5.2146519395968375E-4</c:v>
                </c:pt>
                <c:pt idx="578">
                  <c:v>5.2146519398059389E-4</c:v>
                </c:pt>
                <c:pt idx="579">
                  <c:v>5.21465194000771E-4</c:v>
                </c:pt>
                <c:pt idx="580">
                  <c:v>5.2146519402024088E-4</c:v>
                </c:pt>
                <c:pt idx="581">
                  <c:v>5.2146519403902826E-4</c:v>
                </c:pt>
                <c:pt idx="582">
                  <c:v>5.2146519405715699E-4</c:v>
                </c:pt>
                <c:pt idx="583">
                  <c:v>5.2146519407465038E-4</c:v>
                </c:pt>
                <c:pt idx="584">
                  <c:v>5.2146519409153054E-4</c:v>
                </c:pt>
                <c:pt idx="585">
                  <c:v>5.2146519410781894E-4</c:v>
                </c:pt>
                <c:pt idx="586">
                  <c:v>5.214651941235364E-4</c:v>
                </c:pt>
                <c:pt idx="587">
                  <c:v>5.2146519413870287E-4</c:v>
                </c:pt>
                <c:pt idx="588">
                  <c:v>5.2146519415333776E-4</c:v>
                </c:pt>
                <c:pt idx="589">
                  <c:v>5.2146519416745971E-4</c:v>
                </c:pt>
                <c:pt idx="590">
                  <c:v>5.214651941810865E-4</c:v>
                </c:pt>
                <c:pt idx="591">
                  <c:v>5.2146519419423571E-4</c:v>
                </c:pt>
                <c:pt idx="592">
                  <c:v>5.2146519420692402E-4</c:v>
                </c:pt>
                <c:pt idx="593">
                  <c:v>5.2146519421916748E-4</c:v>
                </c:pt>
                <c:pt idx="594">
                  <c:v>5.2146519423098181E-4</c:v>
                </c:pt>
                <c:pt idx="595">
                  <c:v>5.2146519424238198E-4</c:v>
                </c:pt>
                <c:pt idx="596">
                  <c:v>5.2146519425338262E-4</c:v>
                </c:pt>
                <c:pt idx="597">
                  <c:v>5.214651942639975E-4</c:v>
                </c:pt>
                <c:pt idx="598">
                  <c:v>5.2146519427424039E-4</c:v>
                </c:pt>
                <c:pt idx="599">
                  <c:v>5.214651942841242E-4</c:v>
                </c:pt>
                <c:pt idx="600">
                  <c:v>5.214651942936616E-4</c:v>
                </c:pt>
                <c:pt idx="601">
                  <c:v>5.2146519430286463E-4</c:v>
                </c:pt>
                <c:pt idx="602">
                  <c:v>5.2146519431174512E-4</c:v>
                </c:pt>
                <c:pt idx="603">
                  <c:v>5.2146519432031432E-4</c:v>
                </c:pt>
                <c:pt idx="604">
                  <c:v>5.214651943285831E-4</c:v>
                </c:pt>
                <c:pt idx="605">
                  <c:v>5.2146519433656207E-4</c:v>
                </c:pt>
                <c:pt idx="606">
                  <c:v>5.2146519434426131E-4</c:v>
                </c:pt>
                <c:pt idx="607">
                  <c:v>5.214651943516907E-4</c:v>
                </c:pt>
                <c:pt idx="608">
                  <c:v>5.2146519435885966E-4</c:v>
                </c:pt>
                <c:pt idx="609">
                  <c:v>5.214651943657772E-4</c:v>
                </c:pt>
                <c:pt idx="610">
                  <c:v>5.2146519437245241E-4</c:v>
                </c:pt>
                <c:pt idx="611">
                  <c:v>5.2146519437889355E-4</c:v>
                </c:pt>
                <c:pt idx="612">
                  <c:v>5.2146519438510896E-4</c:v>
                </c:pt>
                <c:pt idx="613">
                  <c:v>5.2146519439110644E-4</c:v>
                </c:pt>
                <c:pt idx="614">
                  <c:v>5.214651943968938E-4</c:v>
                </c:pt>
                <c:pt idx="615">
                  <c:v>5.214651944024782E-4</c:v>
                </c:pt>
                <c:pt idx="616">
                  <c:v>5.2146519440786679E-4</c:v>
                </c:pt>
                <c:pt idx="617">
                  <c:v>5.2146519441306663E-4</c:v>
                </c:pt>
                <c:pt idx="618">
                  <c:v>5.214651944180841E-4</c:v>
                </c:pt>
                <c:pt idx="619">
                  <c:v>5.2146519442292571E-4</c:v>
                </c:pt>
                <c:pt idx="620">
                  <c:v>5.2146519442759765E-4</c:v>
                </c:pt>
                <c:pt idx="621">
                  <c:v>5.2146519443210587E-4</c:v>
                </c:pt>
                <c:pt idx="622">
                  <c:v>5.214651944364559E-4</c:v>
                </c:pt>
                <c:pt idx="623">
                  <c:v>5.2146519444065361E-4</c:v>
                </c:pt>
                <c:pt idx="624">
                  <c:v>5.2146519444470408E-4</c:v>
                </c:pt>
                <c:pt idx="625">
                  <c:v>5.2146519444861252E-4</c:v>
                </c:pt>
                <c:pt idx="626">
                  <c:v>5.2146519445238414E-4</c:v>
                </c:pt>
                <c:pt idx="627">
                  <c:v>5.2146519445602337E-4</c:v>
                </c:pt>
                <c:pt idx="628">
                  <c:v>5.214651944595351E-4</c:v>
                </c:pt>
                <c:pt idx="629">
                  <c:v>5.2146519446292377E-4</c:v>
                </c:pt>
                <c:pt idx="630">
                  <c:v>5.2146519446619351E-4</c:v>
                </c:pt>
                <c:pt idx="631">
                  <c:v>5.2146519446934876E-4</c:v>
                </c:pt>
                <c:pt idx="632">
                  <c:v>5.2146519447239341E-4</c:v>
                </c:pt>
                <c:pt idx="633">
                  <c:v>5.2146519447533138E-4</c:v>
                </c:pt>
                <c:pt idx="634">
                  <c:v>5.2146519447816625E-4</c:v>
                </c:pt>
                <c:pt idx="635">
                  <c:v>5.214651944809018E-4</c:v>
                </c:pt>
                <c:pt idx="636">
                  <c:v>5.214651944835415E-4</c:v>
                </c:pt>
                <c:pt idx="637">
                  <c:v>5.2146519448608862E-4</c:v>
                </c:pt>
                <c:pt idx="638">
                  <c:v>5.214651944885464E-4</c:v>
                </c:pt>
                <c:pt idx="639">
                  <c:v>5.2146519449091809E-4</c:v>
                </c:pt>
                <c:pt idx="640">
                  <c:v>5.2146519449320662E-4</c:v>
                </c:pt>
                <c:pt idx="641">
                  <c:v>5.2146519449541504E-4</c:v>
                </c:pt>
                <c:pt idx="642">
                  <c:v>5.2146519449754593E-4</c:v>
                </c:pt>
                <c:pt idx="643">
                  <c:v>5.2146519449960212E-4</c:v>
                </c:pt>
                <c:pt idx="644">
                  <c:v>5.2146519450158631E-4</c:v>
                </c:pt>
                <c:pt idx="645">
                  <c:v>5.2146519450350091E-4</c:v>
                </c:pt>
                <c:pt idx="646">
                  <c:v>5.2146519450534839E-4</c:v>
                </c:pt>
                <c:pt idx="647">
                  <c:v>5.2146519450713103E-4</c:v>
                </c:pt>
                <c:pt idx="648">
                  <c:v>5.2146519450885134E-4</c:v>
                </c:pt>
                <c:pt idx="649">
                  <c:v>5.2146519451051125E-4</c:v>
                </c:pt>
                <c:pt idx="650">
                  <c:v>5.2146519451211294E-4</c:v>
                </c:pt>
                <c:pt idx="651">
                  <c:v>5.2146519451365858E-4</c:v>
                </c:pt>
                <c:pt idx="652">
                  <c:v>5.2146519451515001E-4</c:v>
                </c:pt>
                <c:pt idx="653">
                  <c:v>5.2146519451658918E-4</c:v>
                </c:pt>
                <c:pt idx="654">
                  <c:v>5.2146519451797782E-4</c:v>
                </c:pt>
                <c:pt idx="655">
                  <c:v>5.214651945193179E-4</c:v>
                </c:pt>
                <c:pt idx="656">
                  <c:v>5.2146519452061092E-4</c:v>
                </c:pt>
                <c:pt idx="657">
                  <c:v>5.2146519452185862E-4</c:v>
                </c:pt>
                <c:pt idx="658">
                  <c:v>5.2146519452306262E-4</c:v>
                </c:pt>
                <c:pt idx="659">
                  <c:v>5.2146519452422435E-4</c:v>
                </c:pt>
                <c:pt idx="660">
                  <c:v>5.2146519452534541E-4</c:v>
                </c:pt>
                <c:pt idx="661">
                  <c:v>5.2146519452642712E-4</c:v>
                </c:pt>
                <c:pt idx="662">
                  <c:v>5.214651945274711E-4</c:v>
                </c:pt>
                <c:pt idx="663">
                  <c:v>5.2146519452847832E-4</c:v>
                </c:pt>
                <c:pt idx="664">
                  <c:v>5.214651945294502E-4</c:v>
                </c:pt>
                <c:pt idx="665">
                  <c:v>5.2146519453038804E-4</c:v>
                </c:pt>
                <c:pt idx="666">
                  <c:v>5.2146519453129302E-4</c:v>
                </c:pt>
                <c:pt idx="667">
                  <c:v>5.2146519453216634E-4</c:v>
                </c:pt>
                <c:pt idx="668">
                  <c:v>5.2146519453300899E-4</c:v>
                </c:pt>
                <c:pt idx="669">
                  <c:v>5.2146519453382214E-4</c:v>
                </c:pt>
                <c:pt idx="670">
                  <c:v>5.2146519453460678E-4</c:v>
                </c:pt>
                <c:pt idx="671">
                  <c:v>5.2146519453536387E-4</c:v>
                </c:pt>
                <c:pt idx="672">
                  <c:v>5.2146519453609441E-4</c:v>
                </c:pt>
                <c:pt idx="673">
                  <c:v>5.2146519453679947E-4</c:v>
                </c:pt>
                <c:pt idx="674">
                  <c:v>5.2146519453747969E-4</c:v>
                </c:pt>
                <c:pt idx="675">
                  <c:v>5.2146519453813607E-4</c:v>
                </c:pt>
                <c:pt idx="676">
                  <c:v>5.2146519453876946E-4</c:v>
                </c:pt>
                <c:pt idx="677">
                  <c:v>5.2146519453938063E-4</c:v>
                </c:pt>
                <c:pt idx="678">
                  <c:v>5.2146519453997043E-4</c:v>
                </c:pt>
                <c:pt idx="679">
                  <c:v>5.2146519454053953E-4</c:v>
                </c:pt>
                <c:pt idx="680">
                  <c:v>5.2146519454108868E-4</c:v>
                </c:pt>
                <c:pt idx="681">
                  <c:v>5.2146519454161864E-4</c:v>
                </c:pt>
                <c:pt idx="682">
                  <c:v>5.2146519454212995E-4</c:v>
                </c:pt>
                <c:pt idx="683">
                  <c:v>5.2146519454262326E-4</c:v>
                </c:pt>
                <c:pt idx="684">
                  <c:v>5.2146519454309944E-4</c:v>
                </c:pt>
                <c:pt idx="685">
                  <c:v>5.2146519454355892E-4</c:v>
                </c:pt>
                <c:pt idx="686">
                  <c:v>5.2146519454400215E-4</c:v>
                </c:pt>
                <c:pt idx="687">
                  <c:v>5.2146519454442997E-4</c:v>
                </c:pt>
                <c:pt idx="688">
                  <c:v>5.2146519454484273E-4</c:v>
                </c:pt>
                <c:pt idx="689">
                  <c:v>5.2146519454524106E-4</c:v>
                </c:pt>
                <c:pt idx="690">
                  <c:v>5.2146519454562541E-4</c:v>
                </c:pt>
                <c:pt idx="691">
                  <c:v>5.2146519454599632E-4</c:v>
                </c:pt>
                <c:pt idx="692">
                  <c:v>5.2146519454635411E-4</c:v>
                </c:pt>
                <c:pt idx="693">
                  <c:v>5.2146519454669942E-4</c:v>
                </c:pt>
                <c:pt idx="694">
                  <c:v>5.2146519454703271E-4</c:v>
                </c:pt>
                <c:pt idx="695">
                  <c:v>5.2146519454735428E-4</c:v>
                </c:pt>
                <c:pt idx="696">
                  <c:v>5.2146519454766447E-4</c:v>
                </c:pt>
                <c:pt idx="697">
                  <c:v>5.2146519454796393E-4</c:v>
                </c:pt>
                <c:pt idx="698">
                  <c:v>5.2146519454825287E-4</c:v>
                </c:pt>
                <c:pt idx="699">
                  <c:v>5.2146519454853162E-4</c:v>
                </c:pt>
                <c:pt idx="700">
                  <c:v>5.2146519454880061E-4</c:v>
                </c:pt>
                <c:pt idx="701">
                  <c:v>5.2146519454906017E-4</c:v>
                </c:pt>
                <c:pt idx="702">
                  <c:v>5.2146519454931062E-4</c:v>
                </c:pt>
                <c:pt idx="703">
                  <c:v>5.2146519454955229E-4</c:v>
                </c:pt>
                <c:pt idx="704">
                  <c:v>5.2146519454978561E-4</c:v>
                </c:pt>
                <c:pt idx="705">
                  <c:v>5.2146519455001058E-4</c:v>
                </c:pt>
                <c:pt idx="706">
                  <c:v>5.2146519455022774E-4</c:v>
                </c:pt>
                <c:pt idx="707">
                  <c:v>5.2146519455043732E-4</c:v>
                </c:pt>
                <c:pt idx="708">
                  <c:v>5.2146519455063952E-4</c:v>
                </c:pt>
                <c:pt idx="709">
                  <c:v>5.2146519455083468E-4</c:v>
                </c:pt>
                <c:pt idx="710">
                  <c:v>5.214651945510229E-4</c:v>
                </c:pt>
                <c:pt idx="711">
                  <c:v>5.2146519455120461E-4</c:v>
                </c:pt>
                <c:pt idx="712">
                  <c:v>5.2146519455137993E-4</c:v>
                </c:pt>
                <c:pt idx="713">
                  <c:v>5.2146519455154906E-4</c:v>
                </c:pt>
                <c:pt idx="714">
                  <c:v>5.2146519455171234E-4</c:v>
                </c:pt>
                <c:pt idx="715">
                  <c:v>5.2146519455186977E-4</c:v>
                </c:pt>
                <c:pt idx="716">
                  <c:v>5.2146519455202177E-4</c:v>
                </c:pt>
                <c:pt idx="717">
                  <c:v>5.2146519455216847E-4</c:v>
                </c:pt>
                <c:pt idx="718">
                  <c:v>5.2146519455230995E-4</c:v>
                </c:pt>
                <c:pt idx="719">
                  <c:v>5.2146519455244656E-4</c:v>
                </c:pt>
                <c:pt idx="720">
                  <c:v>5.2146519455257829E-4</c:v>
                </c:pt>
                <c:pt idx="721">
                  <c:v>5.2146519455270547E-4</c:v>
                </c:pt>
                <c:pt idx="722">
                  <c:v>5.214651945528282E-4</c:v>
                </c:pt>
                <c:pt idx="723">
                  <c:v>5.214651945529466E-4</c:v>
                </c:pt>
                <c:pt idx="724">
                  <c:v>5.2146519455306076E-4</c:v>
                </c:pt>
                <c:pt idx="725">
                  <c:v>5.2146519455317103E-4</c:v>
                </c:pt>
                <c:pt idx="726">
                  <c:v>5.2146519455327739E-4</c:v>
                </c:pt>
                <c:pt idx="727">
                  <c:v>5.2146519455338006E-4</c:v>
                </c:pt>
                <c:pt idx="728">
                  <c:v>5.2146519455347916E-4</c:v>
                </c:pt>
                <c:pt idx="729">
                  <c:v>5.2146519455357468E-4</c:v>
                </c:pt>
                <c:pt idx="730">
                  <c:v>5.2146519455366683E-4</c:v>
                </c:pt>
                <c:pt idx="731">
                  <c:v>5.2146519455375595E-4</c:v>
                </c:pt>
                <c:pt idx="732">
                  <c:v>5.2146519455384182E-4</c:v>
                </c:pt>
                <c:pt idx="733">
                  <c:v>5.2146519455392466E-4</c:v>
                </c:pt>
                <c:pt idx="734">
                  <c:v>5.2146519455400456E-4</c:v>
                </c:pt>
                <c:pt idx="735">
                  <c:v>5.2146519455408176E-4</c:v>
                </c:pt>
                <c:pt idx="736">
                  <c:v>5.2146519455415624E-4</c:v>
                </c:pt>
                <c:pt idx="737">
                  <c:v>5.2146519455422802E-4</c:v>
                </c:pt>
                <c:pt idx="738">
                  <c:v>5.214651945542973E-4</c:v>
                </c:pt>
                <c:pt idx="739">
                  <c:v>5.214651945543643E-4</c:v>
                </c:pt>
                <c:pt idx="740">
                  <c:v>5.2146519455442881E-4</c:v>
                </c:pt>
                <c:pt idx="741">
                  <c:v>5.2146519455449115E-4</c:v>
                </c:pt>
                <c:pt idx="742">
                  <c:v>5.2146519455455122E-4</c:v>
                </c:pt>
                <c:pt idx="743">
                  <c:v>5.2146519455460922E-4</c:v>
                </c:pt>
                <c:pt idx="744">
                  <c:v>5.2146519455466517E-4</c:v>
                </c:pt>
                <c:pt idx="745">
                  <c:v>5.2146519455471916E-4</c:v>
                </c:pt>
                <c:pt idx="746">
                  <c:v>5.2146519455477131E-4</c:v>
                </c:pt>
                <c:pt idx="747">
                  <c:v>5.2146519455482162E-4</c:v>
                </c:pt>
                <c:pt idx="748">
                  <c:v>5.2146519455487008E-4</c:v>
                </c:pt>
                <c:pt idx="749">
                  <c:v>5.2146519455491692E-4</c:v>
                </c:pt>
                <c:pt idx="750">
                  <c:v>5.2146519455496213E-4</c:v>
                </c:pt>
                <c:pt idx="751">
                  <c:v>5.2146519455500571E-4</c:v>
                </c:pt>
                <c:pt idx="752">
                  <c:v>5.2146519455504767E-4</c:v>
                </c:pt>
                <c:pt idx="753">
                  <c:v>5.2146519455508833E-4</c:v>
                </c:pt>
                <c:pt idx="754">
                  <c:v>5.2146519455512747E-4</c:v>
                </c:pt>
                <c:pt idx="755">
                  <c:v>5.2146519455516531E-4</c:v>
                </c:pt>
                <c:pt idx="756">
                  <c:v>5.2146519455520174E-4</c:v>
                </c:pt>
                <c:pt idx="757">
                  <c:v>5.2146519455523697E-4</c:v>
                </c:pt>
                <c:pt idx="758">
                  <c:v>5.2146519455527091E-4</c:v>
                </c:pt>
                <c:pt idx="759">
                  <c:v>5.2146519455530365E-4</c:v>
                </c:pt>
                <c:pt idx="760">
                  <c:v>5.2146519455533531E-4</c:v>
                </c:pt>
                <c:pt idx="761">
                  <c:v>5.2146519455536578E-4</c:v>
                </c:pt>
                <c:pt idx="762">
                  <c:v>5.2146519455539527E-4</c:v>
                </c:pt>
                <c:pt idx="763">
                  <c:v>5.2146519455542367E-4</c:v>
                </c:pt>
                <c:pt idx="764">
                  <c:v>5.214651945554511E-4</c:v>
                </c:pt>
                <c:pt idx="765">
                  <c:v>5.2146519455547756E-4</c:v>
                </c:pt>
                <c:pt idx="766">
                  <c:v>5.2146519455550304E-4</c:v>
                </c:pt>
                <c:pt idx="767">
                  <c:v>5.2146519455552765E-4</c:v>
                </c:pt>
                <c:pt idx="768">
                  <c:v>5.2146519455555139E-4</c:v>
                </c:pt>
                <c:pt idx="769">
                  <c:v>5.2146519455557438E-4</c:v>
                </c:pt>
                <c:pt idx="770">
                  <c:v>5.214651945555965E-4</c:v>
                </c:pt>
                <c:pt idx="771">
                  <c:v>5.2146519455561785E-4</c:v>
                </c:pt>
                <c:pt idx="772">
                  <c:v>5.2146519455563845E-4</c:v>
                </c:pt>
                <c:pt idx="773">
                  <c:v>5.214651945556584E-4</c:v>
                </c:pt>
                <c:pt idx="774">
                  <c:v>5.2146519455567749E-4</c:v>
                </c:pt>
                <c:pt idx="775">
                  <c:v>5.2146519455569603E-4</c:v>
                </c:pt>
                <c:pt idx="776">
                  <c:v>5.2146519455571391E-4</c:v>
                </c:pt>
                <c:pt idx="777">
                  <c:v>5.2146519455573115E-4</c:v>
                </c:pt>
                <c:pt idx="778">
                  <c:v>5.2146519455574774E-4</c:v>
                </c:pt>
                <c:pt idx="779">
                  <c:v>5.214651945557639E-4</c:v>
                </c:pt>
                <c:pt idx="780">
                  <c:v>5.2146519455577929E-4</c:v>
                </c:pt>
                <c:pt idx="781">
                  <c:v>5.2146519455579425E-4</c:v>
                </c:pt>
                <c:pt idx="782">
                  <c:v>5.2146519455580867E-4</c:v>
                </c:pt>
                <c:pt idx="783">
                  <c:v>5.2146519455582266E-4</c:v>
                </c:pt>
                <c:pt idx="784">
                  <c:v>5.214651945558361E-4</c:v>
                </c:pt>
                <c:pt idx="785">
                  <c:v>5.2146519455584901E-4</c:v>
                </c:pt>
                <c:pt idx="786">
                  <c:v>5.2146519455586147E-4</c:v>
                </c:pt>
                <c:pt idx="787">
                  <c:v>5.2146519455587362E-4</c:v>
                </c:pt>
                <c:pt idx="788">
                  <c:v>5.2146519455588522E-4</c:v>
                </c:pt>
                <c:pt idx="789">
                  <c:v>5.2146519455589639E-4</c:v>
                </c:pt>
                <c:pt idx="790">
                  <c:v>5.2146519455590723E-4</c:v>
                </c:pt>
                <c:pt idx="791">
                  <c:v>5.2146519455591774E-4</c:v>
                </c:pt>
                <c:pt idx="792">
                  <c:v>5.2146519455592783E-4</c:v>
                </c:pt>
                <c:pt idx="793">
                  <c:v>5.2146519455593759E-4</c:v>
                </c:pt>
                <c:pt idx="794">
                  <c:v>5.2146519455594702E-4</c:v>
                </c:pt>
                <c:pt idx="795">
                  <c:v>5.2146519455595602E-4</c:v>
                </c:pt>
                <c:pt idx="796">
                  <c:v>5.214651945559648E-4</c:v>
                </c:pt>
                <c:pt idx="797">
                  <c:v>5.2146519455597326E-4</c:v>
                </c:pt>
                <c:pt idx="798">
                  <c:v>5.2146519455598139E-4</c:v>
                </c:pt>
                <c:pt idx="799">
                  <c:v>5.2146519455598919E-4</c:v>
                </c:pt>
                <c:pt idx="800">
                  <c:v>5.2146519455599678E-4</c:v>
                </c:pt>
                <c:pt idx="801">
                  <c:v>5.2146519455600416E-4</c:v>
                </c:pt>
                <c:pt idx="802">
                  <c:v>5.214651945560112E-4</c:v>
                </c:pt>
                <c:pt idx="803">
                  <c:v>5.2146519455601803E-4</c:v>
                </c:pt>
                <c:pt idx="804">
                  <c:v>5.2146519455602465E-4</c:v>
                </c:pt>
                <c:pt idx="805">
                  <c:v>5.2146519455603094E-4</c:v>
                </c:pt>
                <c:pt idx="806">
                  <c:v>5.2146519455603712E-4</c:v>
                </c:pt>
                <c:pt idx="807">
                  <c:v>5.2146519455604308E-4</c:v>
                </c:pt>
                <c:pt idx="808">
                  <c:v>5.2146519455604872E-4</c:v>
                </c:pt>
                <c:pt idx="809">
                  <c:v>5.2146519455605425E-4</c:v>
                </c:pt>
                <c:pt idx="810">
                  <c:v>5.2146519455605956E-4</c:v>
                </c:pt>
                <c:pt idx="811">
                  <c:v>5.2146519455606465E-4</c:v>
                </c:pt>
                <c:pt idx="812">
                  <c:v>5.2146519455606964E-4</c:v>
                </c:pt>
                <c:pt idx="813">
                  <c:v>5.214651945560743E-4</c:v>
                </c:pt>
                <c:pt idx="814">
                  <c:v>5.2146519455607897E-4</c:v>
                </c:pt>
                <c:pt idx="815">
                  <c:v>5.2146519455608341E-4</c:v>
                </c:pt>
                <c:pt idx="816">
                  <c:v>5.2146519455608775E-4</c:v>
                </c:pt>
                <c:pt idx="817">
                  <c:v>5.2146519455609187E-4</c:v>
                </c:pt>
                <c:pt idx="818">
                  <c:v>5.2146519455609588E-4</c:v>
                </c:pt>
                <c:pt idx="819">
                  <c:v>5.2146519455609967E-4</c:v>
                </c:pt>
                <c:pt idx="820">
                  <c:v>5.2146519455610336E-4</c:v>
                </c:pt>
                <c:pt idx="821">
                  <c:v>5.2146519455610705E-4</c:v>
                </c:pt>
                <c:pt idx="822">
                  <c:v>5.2146519455611041E-4</c:v>
                </c:pt>
                <c:pt idx="823">
                  <c:v>5.2146519455611377E-4</c:v>
                </c:pt>
                <c:pt idx="824">
                  <c:v>5.2146519455611702E-4</c:v>
                </c:pt>
                <c:pt idx="825">
                  <c:v>5.2146519455612017E-4</c:v>
                </c:pt>
                <c:pt idx="826">
                  <c:v>5.2146519455612309E-4</c:v>
                </c:pt>
                <c:pt idx="827">
                  <c:v>5.2146519455612602E-4</c:v>
                </c:pt>
                <c:pt idx="828">
                  <c:v>5.2146519455612884E-4</c:v>
                </c:pt>
                <c:pt idx="829">
                  <c:v>5.2146519455613144E-4</c:v>
                </c:pt>
                <c:pt idx="830">
                  <c:v>5.2146519455613404E-4</c:v>
                </c:pt>
                <c:pt idx="831">
                  <c:v>5.2146519455613654E-4</c:v>
                </c:pt>
                <c:pt idx="832">
                  <c:v>5.2146519455613903E-4</c:v>
                </c:pt>
                <c:pt idx="833">
                  <c:v>5.2146519455614142E-4</c:v>
                </c:pt>
                <c:pt idx="834">
                  <c:v>5.2146519455614369E-4</c:v>
                </c:pt>
                <c:pt idx="835">
                  <c:v>5.2146519455614575E-4</c:v>
                </c:pt>
                <c:pt idx="836">
                  <c:v>5.2146519455614792E-4</c:v>
                </c:pt>
                <c:pt idx="837">
                  <c:v>5.2146519455614998E-4</c:v>
                </c:pt>
                <c:pt idx="838">
                  <c:v>5.2146519455615182E-4</c:v>
                </c:pt>
                <c:pt idx="839">
                  <c:v>5.2146519455615378E-4</c:v>
                </c:pt>
                <c:pt idx="840">
                  <c:v>5.2146519455615562E-4</c:v>
                </c:pt>
                <c:pt idx="841">
                  <c:v>5.2146519455615735E-4</c:v>
                </c:pt>
                <c:pt idx="842">
                  <c:v>5.2146519455615909E-4</c:v>
                </c:pt>
                <c:pt idx="843">
                  <c:v>5.2146519455616071E-4</c:v>
                </c:pt>
                <c:pt idx="844">
                  <c:v>5.2146519455616223E-4</c:v>
                </c:pt>
                <c:pt idx="845">
                  <c:v>5.2146519455616375E-4</c:v>
                </c:pt>
                <c:pt idx="846">
                  <c:v>5.2146519455616527E-4</c:v>
                </c:pt>
                <c:pt idx="847">
                  <c:v>5.2146519455616668E-4</c:v>
                </c:pt>
                <c:pt idx="848">
                  <c:v>5.2146519455616798E-4</c:v>
                </c:pt>
                <c:pt idx="849">
                  <c:v>5.2146519455616939E-4</c:v>
                </c:pt>
                <c:pt idx="850">
                  <c:v>5.2146519455617058E-4</c:v>
                </c:pt>
                <c:pt idx="851">
                  <c:v>5.2146519455617188E-4</c:v>
                </c:pt>
                <c:pt idx="852">
                  <c:v>5.2146519455617307E-4</c:v>
                </c:pt>
                <c:pt idx="853">
                  <c:v>5.2146519455617427E-4</c:v>
                </c:pt>
                <c:pt idx="854">
                  <c:v>5.2146519455617535E-4</c:v>
                </c:pt>
                <c:pt idx="855">
                  <c:v>5.2146519455617633E-4</c:v>
                </c:pt>
                <c:pt idx="856">
                  <c:v>5.2146519455617741E-4</c:v>
                </c:pt>
                <c:pt idx="857">
                  <c:v>5.2146519455617839E-4</c:v>
                </c:pt>
                <c:pt idx="858">
                  <c:v>5.2146519455617936E-4</c:v>
                </c:pt>
                <c:pt idx="859">
                  <c:v>5.2146519455618034E-4</c:v>
                </c:pt>
                <c:pt idx="860">
                  <c:v>5.2146519455618121E-4</c:v>
                </c:pt>
                <c:pt idx="861">
                  <c:v>5.2146519455618207E-4</c:v>
                </c:pt>
                <c:pt idx="862">
                  <c:v>5.2146519455618283E-4</c:v>
                </c:pt>
                <c:pt idx="863">
                  <c:v>5.214651945561837E-4</c:v>
                </c:pt>
                <c:pt idx="864">
                  <c:v>5.2146519455618435E-4</c:v>
                </c:pt>
                <c:pt idx="865">
                  <c:v>5.2146519455618511E-4</c:v>
                </c:pt>
                <c:pt idx="866">
                  <c:v>5.2146519455618587E-4</c:v>
                </c:pt>
                <c:pt idx="867">
                  <c:v>5.2146519455618663E-4</c:v>
                </c:pt>
                <c:pt idx="868">
                  <c:v>5.2146519455618728E-4</c:v>
                </c:pt>
                <c:pt idx="869">
                  <c:v>5.2146519455618793E-4</c:v>
                </c:pt>
                <c:pt idx="870">
                  <c:v>5.2146519455618847E-4</c:v>
                </c:pt>
                <c:pt idx="871">
                  <c:v>5.2146519455618912E-4</c:v>
                </c:pt>
                <c:pt idx="872">
                  <c:v>5.2146519455618977E-4</c:v>
                </c:pt>
                <c:pt idx="873">
                  <c:v>5.214651945561902E-4</c:v>
                </c:pt>
                <c:pt idx="874">
                  <c:v>5.2146519455619086E-4</c:v>
                </c:pt>
                <c:pt idx="875">
                  <c:v>5.214651945561914E-4</c:v>
                </c:pt>
                <c:pt idx="876">
                  <c:v>5.2146519455619183E-4</c:v>
                </c:pt>
                <c:pt idx="877">
                  <c:v>5.2146519455619237E-4</c:v>
                </c:pt>
                <c:pt idx="878">
                  <c:v>5.2146519455619281E-4</c:v>
                </c:pt>
                <c:pt idx="879">
                  <c:v>5.2146519455619324E-4</c:v>
                </c:pt>
                <c:pt idx="880">
                  <c:v>5.2146519455619367E-4</c:v>
                </c:pt>
                <c:pt idx="881">
                  <c:v>5.2146519455619411E-4</c:v>
                </c:pt>
                <c:pt idx="882">
                  <c:v>5.2146519455619454E-4</c:v>
                </c:pt>
                <c:pt idx="883">
                  <c:v>5.2146519455619487E-4</c:v>
                </c:pt>
                <c:pt idx="884">
                  <c:v>5.214651945561953E-4</c:v>
                </c:pt>
                <c:pt idx="885">
                  <c:v>5.2146519455619563E-4</c:v>
                </c:pt>
                <c:pt idx="886">
                  <c:v>5.2146519455619595E-4</c:v>
                </c:pt>
                <c:pt idx="887">
                  <c:v>5.2146519455619628E-4</c:v>
                </c:pt>
                <c:pt idx="888">
                  <c:v>5.2146519455619671E-4</c:v>
                </c:pt>
                <c:pt idx="889">
                  <c:v>5.2146519455619693E-4</c:v>
                </c:pt>
                <c:pt idx="890">
                  <c:v>5.2146519455619736E-4</c:v>
                </c:pt>
                <c:pt idx="891">
                  <c:v>5.2146519455619758E-4</c:v>
                </c:pt>
                <c:pt idx="892">
                  <c:v>5.214651945561979E-4</c:v>
                </c:pt>
                <c:pt idx="893">
                  <c:v>5.2146519455619812E-4</c:v>
                </c:pt>
                <c:pt idx="894">
                  <c:v>5.2146519455619844E-4</c:v>
                </c:pt>
                <c:pt idx="895">
                  <c:v>5.2146519455619866E-4</c:v>
                </c:pt>
                <c:pt idx="896">
                  <c:v>5.2146519455619899E-4</c:v>
                </c:pt>
                <c:pt idx="897">
                  <c:v>5.214651945561992E-4</c:v>
                </c:pt>
                <c:pt idx="898">
                  <c:v>5.2146519455619942E-4</c:v>
                </c:pt>
                <c:pt idx="899">
                  <c:v>5.2146519455619964E-4</c:v>
                </c:pt>
                <c:pt idx="900">
                  <c:v>5.2146519455619985E-4</c:v>
                </c:pt>
                <c:pt idx="901">
                  <c:v>5.2146519455620007E-4</c:v>
                </c:pt>
                <c:pt idx="902">
                  <c:v>5.2146519455620018E-4</c:v>
                </c:pt>
                <c:pt idx="903">
                  <c:v>5.214651945562004E-4</c:v>
                </c:pt>
                <c:pt idx="904">
                  <c:v>5.2146519455620061E-4</c:v>
                </c:pt>
                <c:pt idx="905">
                  <c:v>5.2146519455620083E-4</c:v>
                </c:pt>
                <c:pt idx="906">
                  <c:v>5.2146519455620094E-4</c:v>
                </c:pt>
                <c:pt idx="907">
                  <c:v>5.2146519455620116E-4</c:v>
                </c:pt>
                <c:pt idx="908">
                  <c:v>5.2146519455620126E-4</c:v>
                </c:pt>
                <c:pt idx="909">
                  <c:v>5.2146519455620137E-4</c:v>
                </c:pt>
                <c:pt idx="910">
                  <c:v>5.2146519455620159E-4</c:v>
                </c:pt>
                <c:pt idx="911">
                  <c:v>5.214651945562017E-4</c:v>
                </c:pt>
                <c:pt idx="912">
                  <c:v>5.2146519455620191E-4</c:v>
                </c:pt>
                <c:pt idx="913">
                  <c:v>5.2146519455620202E-4</c:v>
                </c:pt>
                <c:pt idx="914">
                  <c:v>5.2146519455620213E-4</c:v>
                </c:pt>
                <c:pt idx="915">
                  <c:v>5.2146519455620224E-4</c:v>
                </c:pt>
                <c:pt idx="916">
                  <c:v>5.2146519455620246E-4</c:v>
                </c:pt>
                <c:pt idx="917">
                  <c:v>5.2146519455620256E-4</c:v>
                </c:pt>
                <c:pt idx="918">
                  <c:v>5.2146519455620256E-4</c:v>
                </c:pt>
                <c:pt idx="919">
                  <c:v>5.2146519455620267E-4</c:v>
                </c:pt>
                <c:pt idx="920">
                  <c:v>5.2146519455620278E-4</c:v>
                </c:pt>
                <c:pt idx="921">
                  <c:v>5.2146519455620289E-4</c:v>
                </c:pt>
                <c:pt idx="922">
                  <c:v>5.21465194556203E-4</c:v>
                </c:pt>
                <c:pt idx="923">
                  <c:v>5.2146519455620311E-4</c:v>
                </c:pt>
                <c:pt idx="924">
                  <c:v>5.2146519455620322E-4</c:v>
                </c:pt>
                <c:pt idx="925">
                  <c:v>5.2146519455620332E-4</c:v>
                </c:pt>
                <c:pt idx="926">
                  <c:v>5.2146519455620343E-4</c:v>
                </c:pt>
                <c:pt idx="927">
                  <c:v>5.2146519455620343E-4</c:v>
                </c:pt>
                <c:pt idx="928">
                  <c:v>5.2146519455620354E-4</c:v>
                </c:pt>
                <c:pt idx="929">
                  <c:v>5.2146519455620365E-4</c:v>
                </c:pt>
                <c:pt idx="930">
                  <c:v>5.2146519455620365E-4</c:v>
                </c:pt>
                <c:pt idx="931">
                  <c:v>5.2146519455620376E-4</c:v>
                </c:pt>
                <c:pt idx="932">
                  <c:v>5.2146519455620387E-4</c:v>
                </c:pt>
                <c:pt idx="933">
                  <c:v>5.2146519455620387E-4</c:v>
                </c:pt>
                <c:pt idx="934">
                  <c:v>5.2146519455620397E-4</c:v>
                </c:pt>
                <c:pt idx="935">
                  <c:v>5.2146519455620408E-4</c:v>
                </c:pt>
                <c:pt idx="936">
                  <c:v>5.2146519455620408E-4</c:v>
                </c:pt>
                <c:pt idx="937">
                  <c:v>5.2146519455620419E-4</c:v>
                </c:pt>
                <c:pt idx="938">
                  <c:v>5.2146519455620419E-4</c:v>
                </c:pt>
                <c:pt idx="939">
                  <c:v>5.214651945562043E-4</c:v>
                </c:pt>
                <c:pt idx="940">
                  <c:v>5.214651945562043E-4</c:v>
                </c:pt>
                <c:pt idx="941">
                  <c:v>5.214651945562043E-4</c:v>
                </c:pt>
                <c:pt idx="942">
                  <c:v>5.2146519455620441E-4</c:v>
                </c:pt>
                <c:pt idx="943">
                  <c:v>5.2146519455620441E-4</c:v>
                </c:pt>
                <c:pt idx="944">
                  <c:v>5.2146519455620452E-4</c:v>
                </c:pt>
                <c:pt idx="945">
                  <c:v>5.2146519455620452E-4</c:v>
                </c:pt>
                <c:pt idx="946">
                  <c:v>5.2146519455620452E-4</c:v>
                </c:pt>
                <c:pt idx="947">
                  <c:v>5.2146519455620462E-4</c:v>
                </c:pt>
                <c:pt idx="948">
                  <c:v>5.2146519455620462E-4</c:v>
                </c:pt>
                <c:pt idx="949">
                  <c:v>5.2146519455620462E-4</c:v>
                </c:pt>
                <c:pt idx="950">
                  <c:v>5.2146519455620473E-4</c:v>
                </c:pt>
                <c:pt idx="951">
                  <c:v>5.2146519455620473E-4</c:v>
                </c:pt>
                <c:pt idx="952">
                  <c:v>5.2146519455620473E-4</c:v>
                </c:pt>
                <c:pt idx="953">
                  <c:v>5.2146519455620484E-4</c:v>
                </c:pt>
                <c:pt idx="954">
                  <c:v>5.2146519455620484E-4</c:v>
                </c:pt>
                <c:pt idx="955">
                  <c:v>5.2146519455620495E-4</c:v>
                </c:pt>
                <c:pt idx="956">
                  <c:v>5.2146519455620495E-4</c:v>
                </c:pt>
                <c:pt idx="957">
                  <c:v>5.2146519455620495E-4</c:v>
                </c:pt>
                <c:pt idx="958">
                  <c:v>5.2146519455620495E-4</c:v>
                </c:pt>
                <c:pt idx="959">
                  <c:v>5.2146519455620506E-4</c:v>
                </c:pt>
                <c:pt idx="960">
                  <c:v>5.2146519455620506E-4</c:v>
                </c:pt>
                <c:pt idx="961">
                  <c:v>5.2146519455620506E-4</c:v>
                </c:pt>
                <c:pt idx="962">
                  <c:v>5.2146519455620506E-4</c:v>
                </c:pt>
                <c:pt idx="963">
                  <c:v>5.2146519455620506E-4</c:v>
                </c:pt>
                <c:pt idx="964">
                  <c:v>5.2146519455620517E-4</c:v>
                </c:pt>
                <c:pt idx="965">
                  <c:v>5.2146519455620517E-4</c:v>
                </c:pt>
                <c:pt idx="966">
                  <c:v>5.2146519455620517E-4</c:v>
                </c:pt>
                <c:pt idx="967">
                  <c:v>5.2146519455620517E-4</c:v>
                </c:pt>
                <c:pt idx="968">
                  <c:v>5.2146519455620517E-4</c:v>
                </c:pt>
                <c:pt idx="969">
                  <c:v>5.2146519455620517E-4</c:v>
                </c:pt>
                <c:pt idx="970">
                  <c:v>5.2146519455620528E-4</c:v>
                </c:pt>
                <c:pt idx="971">
                  <c:v>5.2146519455620528E-4</c:v>
                </c:pt>
                <c:pt idx="972">
                  <c:v>5.2146519455620528E-4</c:v>
                </c:pt>
                <c:pt idx="973">
                  <c:v>5.2146519455620528E-4</c:v>
                </c:pt>
                <c:pt idx="974">
                  <c:v>5.2146519455620528E-4</c:v>
                </c:pt>
                <c:pt idx="975">
                  <c:v>5.2146519455620528E-4</c:v>
                </c:pt>
                <c:pt idx="976">
                  <c:v>5.2146519455620528E-4</c:v>
                </c:pt>
                <c:pt idx="977">
                  <c:v>5.2146519455620528E-4</c:v>
                </c:pt>
                <c:pt idx="978">
                  <c:v>5.2146519455620538E-4</c:v>
                </c:pt>
                <c:pt idx="979">
                  <c:v>5.2146519455620538E-4</c:v>
                </c:pt>
                <c:pt idx="980">
                  <c:v>5.2146519455620538E-4</c:v>
                </c:pt>
                <c:pt idx="981">
                  <c:v>5.2146519455620538E-4</c:v>
                </c:pt>
                <c:pt idx="982">
                  <c:v>5.2146519455620538E-4</c:v>
                </c:pt>
                <c:pt idx="983">
                  <c:v>5.2146519455620538E-4</c:v>
                </c:pt>
                <c:pt idx="984">
                  <c:v>5.2146519455620538E-4</c:v>
                </c:pt>
                <c:pt idx="985">
                  <c:v>5.2146519455620538E-4</c:v>
                </c:pt>
                <c:pt idx="986">
                  <c:v>5.2146519455620538E-4</c:v>
                </c:pt>
                <c:pt idx="987">
                  <c:v>5.2146519455620538E-4</c:v>
                </c:pt>
                <c:pt idx="988">
                  <c:v>5.2146519455620549E-4</c:v>
                </c:pt>
                <c:pt idx="989">
                  <c:v>5.2146519455620549E-4</c:v>
                </c:pt>
                <c:pt idx="990">
                  <c:v>5.2146519455620549E-4</c:v>
                </c:pt>
                <c:pt idx="991">
                  <c:v>5.2146519455620549E-4</c:v>
                </c:pt>
                <c:pt idx="992">
                  <c:v>5.2146519455620549E-4</c:v>
                </c:pt>
                <c:pt idx="993">
                  <c:v>5.2146519455620549E-4</c:v>
                </c:pt>
                <c:pt idx="994">
                  <c:v>5.2146519455620549E-4</c:v>
                </c:pt>
                <c:pt idx="995">
                  <c:v>5.2146519455620549E-4</c:v>
                </c:pt>
                <c:pt idx="996">
                  <c:v>5.2146519455620549E-4</c:v>
                </c:pt>
                <c:pt idx="997">
                  <c:v>5.2146519455620549E-4</c:v>
                </c:pt>
                <c:pt idx="998">
                  <c:v>5.2146519455620549E-4</c:v>
                </c:pt>
                <c:pt idx="999">
                  <c:v>5.2146519455620549E-4</c:v>
                </c:pt>
                <c:pt idx="1000">
                  <c:v>5.2146519455620549E-4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93-4A28-BFFE-02C8DD9E57D4}"/>
            </c:ext>
          </c:extLst>
        </c:ser>
        <c:ser>
          <c:idx val="1"/>
          <c:order val="1"/>
          <c:tx>
            <c:strRef>
              <c:f>analytics!$E$9:$E$9</c:f>
              <c:strCache>
                <c:ptCount val="1"/>
                <c:pt idx="0">
                  <c:v>5.00E-07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analytics!$C$12:$C$1012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analytics!$E$12:$E$1012</c:f>
              <c:numCache>
                <c:formatCode>0.000000E+00</c:formatCode>
                <c:ptCount val="1001"/>
                <c:pt idx="0">
                  <c:v>0</c:v>
                </c:pt>
                <c:pt idx="1">
                  <c:v>8.2553373098564953E-6</c:v>
                </c:pt>
                <c:pt idx="2">
                  <c:v>1.637998402940906E-5</c:v>
                </c:pt>
                <c:pt idx="3">
                  <c:v>2.437600912686006E-5</c:v>
                </c:pt>
                <c:pt idx="4">
                  <c:v>3.2245448816489711E-5</c:v>
                </c:pt>
                <c:pt idx="5">
                  <c:v>3.9990307077184774E-5</c:v>
                </c:pt>
                <c:pt idx="6">
                  <c:v>4.7612556162758396E-5</c:v>
                </c:pt>
                <c:pt idx="7">
                  <c:v>5.5114137104191222E-5</c:v>
                </c:pt>
                <c:pt idx="8">
                  <c:v>6.2496960203920992E-5</c:v>
                </c:pt>
                <c:pt idx="9">
                  <c:v>6.9762905522307881E-5</c:v>
                </c:pt>
                <c:pt idx="10">
                  <c:v>7.6913823356397764E-5</c:v>
                </c:pt>
                <c:pt idx="11">
                  <c:v>8.3951534711106579E-5</c:v>
                </c:pt>
                <c:pt idx="12">
                  <c:v>9.0877831762945199E-5</c:v>
                </c:pt>
                <c:pt idx="13">
                  <c:v>9.7694478316403334E-5</c:v>
                </c:pt>
                <c:pt idx="14">
                  <c:v>1.0440321025310782E-4</c:v>
                </c:pt>
                <c:pt idx="15">
                  <c:v>1.1100573597387108E-4</c:v>
                </c:pt>
                <c:pt idx="16">
                  <c:v>1.1750373683374059E-4</c:v>
                </c:pt>
                <c:pt idx="17">
                  <c:v>1.2389886757016184E-4</c:v>
                </c:pt>
                <c:pt idx="18">
                  <c:v>1.3019275672436265E-4</c:v>
                </c:pt>
                <c:pt idx="19">
                  <c:v>1.3638700705606634E-4</c:v>
                </c:pt>
                <c:pt idx="20">
                  <c:v>1.4248319595164022E-4</c:v>
                </c:pt>
                <c:pt idx="21">
                  <c:v>1.4848287582578195E-4</c:v>
                </c:pt>
                <c:pt idx="22">
                  <c:v>1.543875745168471E-4</c:v>
                </c:pt>
                <c:pt idx="23">
                  <c:v>1.6019879567591834E-4</c:v>
                </c:pt>
                <c:pt idx="24">
                  <c:v>1.6591801914971524E-4</c:v>
                </c:pt>
                <c:pt idx="25">
                  <c:v>1.7154670135744205E-4</c:v>
                </c:pt>
                <c:pt idx="26">
                  <c:v>1.7708627566166951E-4</c:v>
                </c:pt>
                <c:pt idx="27">
                  <c:v>1.825381527333456E-4</c:v>
                </c:pt>
                <c:pt idx="28">
                  <c:v>1.8790372091102766E-4</c:v>
                </c:pt>
                <c:pt idx="29">
                  <c:v>1.9318434655442708E-4</c:v>
                </c:pt>
                <c:pt idx="30">
                  <c:v>1.9838137439235747E-4</c:v>
                </c:pt>
                <c:pt idx="31">
                  <c:v>2.0349612786517459E-4</c:v>
                </c:pt>
                <c:pt idx="32">
                  <c:v>2.0852990946179425E-4</c:v>
                </c:pt>
                <c:pt idx="33">
                  <c:v>2.134840010513759E-4</c:v>
                </c:pt>
                <c:pt idx="34">
                  <c:v>2.183596642097548E-4</c:v>
                </c:pt>
                <c:pt idx="35">
                  <c:v>2.231581405407061E-4</c:v>
                </c:pt>
                <c:pt idx="36">
                  <c:v>2.2788065199212399E-4</c:v>
                </c:pt>
                <c:pt idx="37">
                  <c:v>2.3252840116719416E-4</c:v>
                </c:pt>
                <c:pt idx="38">
                  <c:v>2.3710257163064109E-4</c:v>
                </c:pt>
                <c:pt idx="39">
                  <c:v>2.4160432821012656E-4</c:v>
                </c:pt>
                <c:pt idx="40">
                  <c:v>2.4603481729287694E-4</c:v>
                </c:pt>
                <c:pt idx="41">
                  <c:v>2.5039516711761433E-4</c:v>
                </c:pt>
                <c:pt idx="42">
                  <c:v>2.5468648806186659E-4</c:v>
                </c:pt>
                <c:pt idx="43">
                  <c:v>2.5890987292472842E-4</c:v>
                </c:pt>
                <c:pt idx="44">
                  <c:v>2.6306639720514633E-4</c:v>
                </c:pt>
                <c:pt idx="45">
                  <c:v>2.6715711937579795E-4</c:v>
                </c:pt>
                <c:pt idx="46">
                  <c:v>2.7118308115263581E-4</c:v>
                </c:pt>
                <c:pt idx="47">
                  <c:v>2.7514530776016362E-4</c:v>
                </c:pt>
                <c:pt idx="48">
                  <c:v>2.790448081925128E-4</c:v>
                </c:pt>
                <c:pt idx="49">
                  <c:v>2.8288257547038687E-4</c:v>
                </c:pt>
                <c:pt idx="50">
                  <c:v>2.866595868939367E-4</c:v>
                </c:pt>
                <c:pt idx="51">
                  <c:v>2.9037680429163379E-4</c:v>
                </c:pt>
                <c:pt idx="52">
                  <c:v>2.9403517426520296E-4</c:v>
                </c:pt>
                <c:pt idx="53">
                  <c:v>2.9763562843067721E-4</c:v>
                </c:pt>
                <c:pt idx="54">
                  <c:v>3.0117908365563737E-4</c:v>
                </c:pt>
                <c:pt idx="55">
                  <c:v>3.0466644229269529E-4</c:v>
                </c:pt>
                <c:pt idx="56">
                  <c:v>3.0809859240928062E-4</c:v>
                </c:pt>
                <c:pt idx="57">
                  <c:v>3.1147640801379071E-4</c:v>
                </c:pt>
                <c:pt idx="58">
                  <c:v>3.1480074927815906E-4</c:v>
                </c:pt>
                <c:pt idx="59">
                  <c:v>3.1807246275690173E-4</c:v>
                </c:pt>
                <c:pt idx="60">
                  <c:v>3.2129238160269431E-4</c:v>
                </c:pt>
                <c:pt idx="61">
                  <c:v>3.2446132577853794E-4</c:v>
                </c:pt>
                <c:pt idx="62">
                  <c:v>3.2758010226656496E-4</c:v>
                </c:pt>
                <c:pt idx="63">
                  <c:v>3.3064950527353994E-4</c:v>
                </c:pt>
                <c:pt idx="64">
                  <c:v>3.3367031643310703E-4</c:v>
                </c:pt>
                <c:pt idx="65">
                  <c:v>3.3664330500483516E-4</c:v>
                </c:pt>
                <c:pt idx="66">
                  <c:v>3.3956922807011299E-4</c:v>
                </c:pt>
                <c:pt idx="67">
                  <c:v>3.4244883072494215E-4</c:v>
                </c:pt>
                <c:pt idx="68">
                  <c:v>3.4528284626967817E-4</c:v>
                </c:pt>
                <c:pt idx="69">
                  <c:v>3.4807199639576801E-4</c:v>
                </c:pt>
                <c:pt idx="70">
                  <c:v>3.5081699136953111E-4</c:v>
                </c:pt>
                <c:pt idx="71">
                  <c:v>3.5351853021303123E-4</c:v>
                </c:pt>
                <c:pt idx="72">
                  <c:v>3.5617730088208444E-4</c:v>
                </c:pt>
                <c:pt idx="73">
                  <c:v>3.5879398044144954E-4</c:v>
                </c:pt>
                <c:pt idx="74">
                  <c:v>3.6136923523724483E-4</c:v>
                </c:pt>
                <c:pt idx="75">
                  <c:v>3.6390372106663539E-4</c:v>
                </c:pt>
                <c:pt idx="76">
                  <c:v>3.6639808334483384E-4</c:v>
                </c:pt>
                <c:pt idx="77">
                  <c:v>3.6885295726945763E-4</c:v>
                </c:pt>
                <c:pt idx="78">
                  <c:v>3.7126896798228413E-4</c:v>
                </c:pt>
                <c:pt idx="79">
                  <c:v>3.7364673072844519E-4</c:v>
                </c:pt>
                <c:pt idx="80">
                  <c:v>3.7598685101310105E-4</c:v>
                </c:pt>
                <c:pt idx="81">
                  <c:v>3.782899247556345E-4</c:v>
                </c:pt>
                <c:pt idx="82">
                  <c:v>3.8055653844140371E-4</c:v>
                </c:pt>
                <c:pt idx="83">
                  <c:v>3.8278726927109272E-4</c:v>
                </c:pt>
                <c:pt idx="84">
                  <c:v>3.8498268530769701E-4</c:v>
                </c:pt>
                <c:pt idx="85">
                  <c:v>3.8714334562118342E-4</c:v>
                </c:pt>
                <c:pt idx="86">
                  <c:v>3.8926980043085845E-4</c:v>
                </c:pt>
                <c:pt idx="87">
                  <c:v>3.9136259124548402E-4</c:v>
                </c:pt>
                <c:pt idx="88">
                  <c:v>3.9342225100117404E-4</c:v>
                </c:pt>
                <c:pt idx="89">
                  <c:v>3.9544930419710845E-4</c:v>
                </c:pt>
                <c:pt idx="90">
                  <c:v>3.9744426702909876E-4</c:v>
                </c:pt>
                <c:pt idx="91">
                  <c:v>3.9940764752103913E-4</c:v>
                </c:pt>
                <c:pt idx="92">
                  <c:v>4.0133994565427604E-4</c:v>
                </c:pt>
                <c:pt idx="93">
                  <c:v>4.0324165349493041E-4</c:v>
                </c:pt>
                <c:pt idx="94">
                  <c:v>4.0511325531920384E-4</c:v>
                </c:pt>
                <c:pt idx="95">
                  <c:v>4.069552277367011E-4</c:v>
                </c:pt>
                <c:pt idx="96">
                  <c:v>4.087680398118004E-4</c:v>
                </c:pt>
                <c:pt idx="97">
                  <c:v>4.1055215318310206E-4</c:v>
                </c:pt>
                <c:pt idx="98">
                  <c:v>4.1230802218098655E-4</c:v>
                </c:pt>
                <c:pt idx="99">
                  <c:v>4.1403609394331098E-4</c:v>
                </c:pt>
                <c:pt idx="100">
                  <c:v>4.1573680852927434E-4</c:v>
                </c:pt>
                <c:pt idx="101">
                  <c:v>4.1741059903148002E-4</c:v>
                </c:pt>
                <c:pt idx="102">
                  <c:v>4.1905789168622439E-4</c:v>
                </c:pt>
                <c:pt idx="103">
                  <c:v>4.206791059820392E-4</c:v>
                </c:pt>
                <c:pt idx="104">
                  <c:v>4.2227465476651541E-4</c:v>
                </c:pt>
                <c:pt idx="105">
                  <c:v>4.2384494435143683E-4</c:v>
                </c:pt>
                <c:pt idx="106">
                  <c:v>4.2539037461624828E-4</c:v>
                </c:pt>
                <c:pt idx="107">
                  <c:v>4.2691133910988636E-4</c:v>
                </c:pt>
                <c:pt idx="108">
                  <c:v>4.2840822515099807E-4</c:v>
                </c:pt>
                <c:pt idx="109">
                  <c:v>4.2988141392657261E-4</c:v>
                </c:pt>
                <c:pt idx="110">
                  <c:v>4.3133128058901201E-4</c:v>
                </c:pt>
                <c:pt idx="111">
                  <c:v>4.3275819435166507E-4</c:v>
                </c:pt>
                <c:pt idx="112">
                  <c:v>4.341625185828483E-4</c:v>
                </c:pt>
                <c:pt idx="113">
                  <c:v>4.3554461089837963E-4</c:v>
                </c:pt>
                <c:pt idx="114">
                  <c:v>4.3690482325264564E-4</c:v>
                </c:pt>
                <c:pt idx="115">
                  <c:v>4.3824350202822856E-4</c:v>
                </c:pt>
                <c:pt idx="116">
                  <c:v>4.3956098812411321E-4</c:v>
                </c:pt>
                <c:pt idx="117">
                  <c:v>4.4085761704249865E-4</c:v>
                </c:pt>
                <c:pt idx="118">
                  <c:v>4.421337189742343E-4</c:v>
                </c:pt>
                <c:pt idx="119">
                  <c:v>4.4338961888290443E-4</c:v>
                </c:pt>
                <c:pt idx="120">
                  <c:v>4.4462563658758146E-4</c:v>
                </c:pt>
                <c:pt idx="121">
                  <c:v>4.4584208684426849E-4</c:v>
                </c:pt>
                <c:pt idx="122">
                  <c:v>4.4703927942605335E-4</c:v>
                </c:pt>
                <c:pt idx="123">
                  <c:v>4.4821751920199286E-4</c:v>
                </c:pt>
                <c:pt idx="124">
                  <c:v>4.4937710621474933E-4</c:v>
                </c:pt>
                <c:pt idx="125">
                  <c:v>4.5051833575699698E-4</c:v>
                </c:pt>
                <c:pt idx="126">
                  <c:v>4.5164149844661934E-4</c:v>
                </c:pt>
                <c:pt idx="127">
                  <c:v>4.5274688030071629E-4</c:v>
                </c:pt>
                <c:pt idx="128">
                  <c:v>4.5383476280843878E-4</c:v>
                </c:pt>
                <c:pt idx="129">
                  <c:v>4.5490542300267127E-4</c:v>
                </c:pt>
                <c:pt idx="130">
                  <c:v>4.5595913353057915E-4</c:v>
                </c:pt>
                <c:pt idx="131">
                  <c:v>4.5699616272303913E-4</c:v>
                </c:pt>
                <c:pt idx="132">
                  <c:v>4.5801677466297038E-4</c:v>
                </c:pt>
                <c:pt idx="133">
                  <c:v>4.5902122925258468E-4</c:v>
                </c:pt>
                <c:pt idx="134">
                  <c:v>4.6000978227957065E-4</c:v>
                </c:pt>
                <c:pt idx="135">
                  <c:v>4.6098268548223155E-4</c:v>
                </c:pt>
                <c:pt idx="136">
                  <c:v>4.6194018661359094E-4</c:v>
                </c:pt>
                <c:pt idx="137">
                  <c:v>4.6288252950448395E-4</c:v>
                </c:pt>
                <c:pt idx="138">
                  <c:v>4.638099541256495E-4</c:v>
                </c:pt>
                <c:pt idx="139">
                  <c:v>4.6472269664883973E-4</c:v>
                </c:pt>
                <c:pt idx="140">
                  <c:v>4.6562098950696191E-4</c:v>
                </c:pt>
                <c:pt idx="141">
                  <c:v>4.6650506145326818E-4</c:v>
                </c:pt>
                <c:pt idx="142">
                  <c:v>4.6737513761960849E-4</c:v>
                </c:pt>
                <c:pt idx="143">
                  <c:v>4.6823143957376091E-4</c:v>
                </c:pt>
                <c:pt idx="144">
                  <c:v>4.6907418537585485E-4</c:v>
                </c:pt>
                <c:pt idx="145">
                  <c:v>4.699035896339006E-4</c:v>
                </c:pt>
                <c:pt idx="146">
                  <c:v>4.7071986355844017E-4</c:v>
                </c:pt>
                <c:pt idx="147">
                  <c:v>4.715232150163326E-4</c:v>
                </c:pt>
                <c:pt idx="148">
                  <c:v>4.7231384858368789E-4</c:v>
                </c:pt>
                <c:pt idx="149">
                  <c:v>4.7309196559796327E-4</c:v>
                </c:pt>
                <c:pt idx="150">
                  <c:v>4.7385776420923409E-4</c:v>
                </c:pt>
                <c:pt idx="151">
                  <c:v>4.7461143943065365E-4</c:v>
                </c:pt>
                <c:pt idx="152">
                  <c:v>4.753531831881139E-4</c:v>
                </c:pt>
                <c:pt idx="153">
                  <c:v>4.7608318436911983E-4</c:v>
                </c:pt>
                <c:pt idx="154">
                  <c:v>4.7680162887089064E-4</c:v>
                </c:pt>
                <c:pt idx="155">
                  <c:v>4.7750869964769869E-4</c:v>
                </c:pt>
                <c:pt idx="156">
                  <c:v>4.7820457675745964E-4</c:v>
                </c:pt>
                <c:pt idx="157">
                  <c:v>4.7888943740758485E-4</c:v>
                </c:pt>
                <c:pt idx="158">
                  <c:v>4.7956345600010764E-4</c:v>
                </c:pt>
                <c:pt idx="159">
                  <c:v>4.802268041760955E-4</c:v>
                </c:pt>
                <c:pt idx="160">
                  <c:v>4.8087965085935895E-4</c:v>
                </c:pt>
                <c:pt idx="161">
                  <c:v>4.8152216229946864E-4</c:v>
                </c:pt>
                <c:pt idx="162">
                  <c:v>4.8215450211409129E-4</c:v>
                </c:pt>
                <c:pt idx="163">
                  <c:v>4.8277683133065555E-4</c:v>
                </c:pt>
                <c:pt idx="164">
                  <c:v>4.8338930842735796E-4</c:v>
                </c:pt>
                <c:pt idx="165">
                  <c:v>4.8399208937352034E-4</c:v>
                </c:pt>
                <c:pt idx="166">
                  <c:v>4.8458532766930743E-4</c:v>
                </c:pt>
                <c:pt idx="167">
                  <c:v>4.8516917438481651E-4</c:v>
                </c:pt>
                <c:pt idx="168">
                  <c:v>4.8574377819854793E-4</c:v>
                </c:pt>
                <c:pt idx="169">
                  <c:v>4.8630928543526628E-4</c:v>
                </c:pt>
                <c:pt idx="170">
                  <c:v>4.8686584010326284E-4</c:v>
                </c:pt>
                <c:pt idx="171">
                  <c:v>4.8741358393102768E-4</c:v>
                </c:pt>
                <c:pt idx="172">
                  <c:v>4.8795265640334096E-4</c:v>
                </c:pt>
                <c:pt idx="173">
                  <c:v>4.8848319479679366E-4</c:v>
                </c:pt>
                <c:pt idx="174">
                  <c:v>4.8900533421474511E-4</c:v>
                </c:pt>
                <c:pt idx="175">
                  <c:v>4.8951920762172797E-4</c:v>
                </c:pt>
                <c:pt idx="176">
                  <c:v>4.9002494587730772E-4</c:v>
                </c:pt>
                <c:pt idx="177">
                  <c:v>4.9052267776940643E-4</c:v>
                </c:pt>
                <c:pt idx="178">
                  <c:v>4.9101253004709929E-4</c:v>
                </c:pt>
                <c:pt idx="179">
                  <c:v>4.9149462745289171E-4</c:v>
                </c:pt>
                <c:pt idx="180">
                  <c:v>4.9196909275448506E-4</c:v>
                </c:pt>
                <c:pt idx="181">
                  <c:v>4.9243604677604025E-4</c:v>
                </c:pt>
                <c:pt idx="182">
                  <c:v>4.9289560842894571E-4</c:v>
                </c:pt>
                <c:pt idx="183">
                  <c:v>4.9334789474209887E-4</c:v>
                </c:pt>
                <c:pt idx="184">
                  <c:v>4.9379302089170771E-4</c:v>
                </c:pt>
                <c:pt idx="185">
                  <c:v>4.9423110023062082E-4</c:v>
                </c:pt>
                <c:pt idx="186">
                  <c:v>4.9466224431719298E-4</c:v>
                </c:pt>
                <c:pt idx="187">
                  <c:v>4.9508656294369431E-4</c:v>
                </c:pt>
                <c:pt idx="188">
                  <c:v>4.9550416416426879E-4</c:v>
                </c:pt>
                <c:pt idx="189">
                  <c:v>4.9591515432245031E-4</c:v>
                </c:pt>
                <c:pt idx="190">
                  <c:v>4.963196380782446E-4</c:v>
                </c:pt>
                <c:pt idx="191">
                  <c:v>4.967177184347798E-4</c:v>
                </c:pt>
                <c:pt idx="192">
                  <c:v>4.9710949676453741E-4</c:v>
                </c:pt>
                <c:pt idx="193">
                  <c:v>4.9749507283516718E-4</c:v>
                </c:pt>
                <c:pt idx="194">
                  <c:v>4.9787454483489263E-4</c:v>
                </c:pt>
                <c:pt idx="195">
                  <c:v>4.9824800939751582E-4</c:v>
                </c:pt>
                <c:pt idx="196">
                  <c:v>4.9861556162702461E-4</c:v>
                </c:pt>
                <c:pt idx="197">
                  <c:v>4.9897729512181192E-4</c:v>
                </c:pt>
                <c:pt idx="198">
                  <c:v>4.9933330199851075E-4</c:v>
                </c:pt>
                <c:pt idx="199">
                  <c:v>4.9968367291545134E-4</c:v>
                </c:pt>
                <c:pt idx="200">
                  <c:v>5.0002849709574859E-4</c:v>
                </c:pt>
                <c:pt idx="201">
                  <c:v>5.0036786235002216E-4</c:v>
                </c:pt>
                <c:pt idx="202">
                  <c:v>5.007018550987585E-4</c:v>
                </c:pt>
                <c:pt idx="203">
                  <c:v>5.010305603943174E-4</c:v>
                </c:pt>
                <c:pt idx="204">
                  <c:v>5.0135406194259133E-4</c:v>
                </c:pt>
                <c:pt idx="205">
                  <c:v>5.016724421243213E-4</c:v>
                </c:pt>
                <c:pt idx="206">
                  <c:v>5.019857820160752E-4</c:v>
                </c:pt>
                <c:pt idx="207">
                  <c:v>5.0229416141089455E-4</c:v>
                </c:pt>
                <c:pt idx="208">
                  <c:v>5.025976588386139E-4</c:v>
                </c:pt>
                <c:pt idx="209">
                  <c:v>5.028963515858587E-4</c:v>
                </c:pt>
                <c:pt idx="210">
                  <c:v>5.0319031571572628E-4</c:v>
                </c:pt>
                <c:pt idx="211">
                  <c:v>5.0347962608715633E-4</c:v>
                </c:pt>
                <c:pt idx="212">
                  <c:v>5.0376435637399344E-4</c:v>
                </c:pt>
                <c:pt idx="213">
                  <c:v>5.0404457908374823E-4</c:v>
                </c:pt>
                <c:pt idx="214">
                  <c:v>5.0432036557606209E-4</c:v>
                </c:pt>
                <c:pt idx="215">
                  <c:v>5.0459178608087908E-4</c:v>
                </c:pt>
                <c:pt idx="216">
                  <c:v>5.0485890971632957E-4</c:v>
                </c:pt>
                <c:pt idx="217">
                  <c:v>5.0512180450633262E-4</c:v>
                </c:pt>
                <c:pt idx="218">
                  <c:v>5.0538053739791723E-4</c:v>
                </c:pt>
                <c:pt idx="219">
                  <c:v>5.0563517427827144E-4</c:v>
                </c:pt>
                <c:pt idx="220">
                  <c:v>5.0588577999152024E-4</c:v>
                </c:pt>
                <c:pt idx="221">
                  <c:v>5.0613241835523886E-4</c:v>
                </c:pt>
                <c:pt idx="222">
                  <c:v>5.0637515217670374E-4</c:v>
                </c:pt>
                <c:pt idx="223">
                  <c:v>5.0661404326888648E-4</c:v>
                </c:pt>
                <c:pt idx="224">
                  <c:v>5.0684915246619524E-4</c:v>
                </c:pt>
                <c:pt idx="225">
                  <c:v>5.0708053963996577E-4</c:v>
                </c:pt>
                <c:pt idx="226">
                  <c:v>5.0730826371370857E-4</c:v>
                </c:pt>
                <c:pt idx="227">
                  <c:v>5.0753238267811347E-4</c:v>
                </c:pt>
                <c:pt idx="228">
                  <c:v>5.0775295360581713E-4</c:v>
                </c:pt>
                <c:pt idx="229">
                  <c:v>5.0797003266593696E-4</c:v>
                </c:pt>
                <c:pt idx="230">
                  <c:v>5.0818367513837494E-4</c:v>
                </c:pt>
                <c:pt idx="231">
                  <c:v>5.0839393542789421E-4</c:v>
                </c:pt>
                <c:pt idx="232">
                  <c:v>5.0860086707797409E-4</c:v>
                </c:pt>
                <c:pt idx="233">
                  <c:v>5.0880452278444482E-4</c:v>
                </c:pt>
                <c:pt idx="234">
                  <c:v>5.090049544089068E-4</c:v>
                </c:pt>
                <c:pt idx="235">
                  <c:v>5.0920221299193707E-4</c:v>
                </c:pt>
                <c:pt idx="236">
                  <c:v>5.0939634876608737E-4</c:v>
                </c:pt>
                <c:pt idx="237">
                  <c:v>5.0958741116867554E-4</c:v>
                </c:pt>
                <c:pt idx="238">
                  <c:v>5.0977544885437561E-4</c:v>
                </c:pt>
                <c:pt idx="239">
                  <c:v>5.0996050970760702E-4</c:v>
                </c:pt>
                <c:pt idx="240">
                  <c:v>5.101426408547292E-4</c:v>
                </c:pt>
                <c:pt idx="241">
                  <c:v>5.1032188867604193E-4</c:v>
                </c:pt>
                <c:pt idx="242">
                  <c:v>5.1049829881759693E-4</c:v>
                </c:pt>
                <c:pt idx="243">
                  <c:v>5.1067191620282105E-4</c:v>
                </c:pt>
                <c:pt idx="244">
                  <c:v>5.1084278504395667E-4</c:v>
                </c:pt>
                <c:pt idx="245">
                  <c:v>5.1101094885332014E-4</c:v>
                </c:pt>
                <c:pt idx="246">
                  <c:v>5.1117645045438268E-4</c:v>
                </c:pt>
                <c:pt idx="247">
                  <c:v>5.1133933199267519E-4</c:v>
                </c:pt>
                <c:pt idx="248">
                  <c:v>5.1149963494652115E-4</c:v>
                </c:pt>
                <c:pt idx="249">
                  <c:v>5.1165740013759862E-4</c:v>
                </c:pt>
                <c:pt idx="250">
                  <c:v>5.1181266774133634E-4</c:v>
                </c:pt>
                <c:pt idx="251">
                  <c:v>5.1196547729714383E-4</c:v>
                </c:pt>
                <c:pt idx="252">
                  <c:v>5.1211586771848067E-4</c:v>
                </c:pt>
                <c:pt idx="253">
                  <c:v>5.1226387730276591E-4</c:v>
                </c:pt>
                <c:pt idx="254">
                  <c:v>5.1240954374113059E-4</c:v>
                </c:pt>
                <c:pt idx="255">
                  <c:v>5.1255290412801583E-4</c:v>
                </c:pt>
                <c:pt idx="256">
                  <c:v>5.1269399497061885E-4</c:v>
                </c:pt>
                <c:pt idx="257">
                  <c:v>5.1283285219819034E-4</c:v>
                </c:pt>
                <c:pt idx="258">
                  <c:v>5.1296951117118313E-4</c:v>
                </c:pt>
                <c:pt idx="259">
                  <c:v>5.1310400669025763E-4</c:v>
                </c:pt>
                <c:pt idx="260">
                  <c:v>5.1323637300514319E-4</c:v>
                </c:pt>
                <c:pt idx="261">
                  <c:v>5.1336664382336042E-4</c:v>
                </c:pt>
                <c:pt idx="262">
                  <c:v>5.134948523188047E-4</c:v>
                </c:pt>
                <c:pt idx="263">
                  <c:v>5.1362103114019429E-4</c:v>
                </c:pt>
                <c:pt idx="264">
                  <c:v>5.1374521241938375E-4</c:v>
                </c:pt>
                <c:pt idx="265">
                  <c:v>5.1386742777954745E-4</c:v>
                </c:pt>
                <c:pt idx="266">
                  <c:v>5.1398770834323176E-4</c:v>
                </c:pt>
                <c:pt idx="267">
                  <c:v>5.1410608474028051E-4</c:v>
                </c:pt>
                <c:pt idx="268">
                  <c:v>5.1422258711563546E-4</c:v>
                </c:pt>
                <c:pt idx="269">
                  <c:v>5.1433724513701249E-4</c:v>
                </c:pt>
                <c:pt idx="270">
                  <c:v>5.1445008800245651E-4</c:v>
                </c:pt>
                <c:pt idx="271">
                  <c:v>5.1456114444777695E-4</c:v>
                </c:pt>
                <c:pt idx="272">
                  <c:v>5.1467044275386575E-4</c:v>
                </c:pt>
                <c:pt idx="273">
                  <c:v>5.1477801075389845E-4</c:v>
                </c:pt>
                <c:pt idx="274">
                  <c:v>5.1488387584042259E-4</c:v>
                </c:pt>
                <c:pt idx="275">
                  <c:v>5.1498806497233336E-4</c:v>
                </c:pt>
                <c:pt idx="276">
                  <c:v>5.1509060468173812E-4</c:v>
                </c:pt>
                <c:pt idx="277">
                  <c:v>5.1519152108071376E-4</c:v>
                </c:pt>
                <c:pt idx="278">
                  <c:v>5.1529083986795552E-4</c:v>
                </c:pt>
                <c:pt idx="279">
                  <c:v>5.1538858633532142E-4</c:v>
                </c:pt>
                <c:pt idx="280">
                  <c:v>5.1548478537427351E-4</c:v>
                </c:pt>
                <c:pt idx="281">
                  <c:v>5.1557946148221556E-4</c:v>
                </c:pt>
                <c:pt idx="282">
                  <c:v>5.1567263876873203E-4</c:v>
                </c:pt>
                <c:pt idx="283">
                  <c:v>5.1576434096172775E-4</c:v>
                </c:pt>
                <c:pt idx="284">
                  <c:v>5.1585459141347001E-4</c:v>
                </c:pt>
                <c:pt idx="285">
                  <c:v>5.1594341310653513E-4</c:v>
                </c:pt>
                <c:pt idx="286">
                  <c:v>5.1603082865966162E-4</c:v>
                </c:pt>
                <c:pt idx="287">
                  <c:v>5.1611686033350968E-4</c:v>
                </c:pt>
                <c:pt idx="288">
                  <c:v>5.1620153003632992E-4</c:v>
                </c:pt>
                <c:pt idx="289">
                  <c:v>5.1628485932954285E-4</c:v>
                </c:pt>
                <c:pt idx="290">
                  <c:v>5.1636686943322895E-4</c:v>
                </c:pt>
                <c:pt idx="291">
                  <c:v>5.164475812315327E-4</c:v>
                </c:pt>
                <c:pt idx="292">
                  <c:v>5.1652701527798116E-4</c:v>
                </c:pt>
                <c:pt idx="293">
                  <c:v>5.1660519180071719E-4</c:v>
                </c:pt>
                <c:pt idx="294">
                  <c:v>5.1668213070765149E-4</c:v>
                </c:pt>
                <c:pt idx="295">
                  <c:v>5.167578515915313E-4</c:v>
                </c:pt>
                <c:pt idx="296">
                  <c:v>5.1683237373493086E-4</c:v>
                </c:pt>
                <c:pt idx="297">
                  <c:v>5.1690571611516067E-4</c:v>
                </c:pt>
                <c:pt idx="298">
                  <c:v>5.1697789740910087E-4</c:v>
                </c:pt>
                <c:pt idx="299">
                  <c:v>5.1704893599795708E-4</c:v>
                </c:pt>
                <c:pt idx="300">
                  <c:v>5.1711884997194125E-4</c:v>
                </c:pt>
                <c:pt idx="301">
                  <c:v>5.1718765713487864E-4</c:v>
                </c:pt>
                <c:pt idx="302">
                  <c:v>5.1725537500874107E-4</c:v>
                </c:pt>
                <c:pt idx="303">
                  <c:v>5.1732202083810941E-4</c:v>
                </c:pt>
                <c:pt idx="304">
                  <c:v>5.1738761159456504E-4</c:v>
                </c:pt>
                <c:pt idx="305">
                  <c:v>5.1745216398101123E-4</c:v>
                </c:pt>
                <c:pt idx="306">
                  <c:v>5.1751569443592724E-4</c:v>
                </c:pt>
                <c:pt idx="307">
                  <c:v>5.1757821913755368E-4</c:v>
                </c:pt>
                <c:pt idx="308">
                  <c:v>5.1763975400801311E-4</c:v>
                </c:pt>
                <c:pt idx="309">
                  <c:v>5.1770031471736399E-4</c:v>
                </c:pt>
                <c:pt idx="310">
                  <c:v>5.1775991668759173E-4</c:v>
                </c:pt>
                <c:pt idx="311">
                  <c:v>5.1781857509653536E-4</c:v>
                </c:pt>
                <c:pt idx="312">
                  <c:v>5.178763048817531E-4</c:v>
                </c:pt>
                <c:pt idx="313">
                  <c:v>5.1793312074432604E-4</c:v>
                </c:pt>
                <c:pt idx="314">
                  <c:v>5.179890371526018E-4</c:v>
                </c:pt>
                <c:pt idx="315">
                  <c:v>5.1804406834587882E-4</c:v>
                </c:pt>
                <c:pt idx="316">
                  <c:v>5.1809822833803298E-4</c:v>
                </c:pt>
                <c:pt idx="317">
                  <c:v>5.1815153092108564E-4</c:v>
                </c:pt>
                <c:pt idx="318">
                  <c:v>5.1820398966871619E-4</c:v>
                </c:pt>
                <c:pt idx="319">
                  <c:v>5.182556179397184E-4</c:v>
                </c:pt>
                <c:pt idx="320">
                  <c:v>5.1830642888140257E-4</c:v>
                </c:pt>
                <c:pt idx="321">
                  <c:v>5.1835643543294337E-4</c:v>
                </c:pt>
                <c:pt idx="322">
                  <c:v>5.184056503286748E-4</c:v>
                </c:pt>
                <c:pt idx="323">
                  <c:v>5.1845408610133299E-4</c:v>
                </c:pt>
                <c:pt idx="324">
                  <c:v>5.18501755085248E-4</c:v>
                </c:pt>
                <c:pt idx="325">
                  <c:v>5.1854866941948444E-4</c:v>
                </c:pt>
                <c:pt idx="326">
                  <c:v>5.1859484105093304E-4</c:v>
                </c:pt>
                <c:pt idx="327">
                  <c:v>5.1864028173735264E-4</c:v>
                </c:pt>
                <c:pt idx="328">
                  <c:v>5.186850030503645E-4</c:v>
                </c:pt>
                <c:pt idx="329">
                  <c:v>5.1872901637839929E-4</c:v>
                </c:pt>
                <c:pt idx="330">
                  <c:v>5.1877233292959679E-4</c:v>
                </c:pt>
                <c:pt idx="331">
                  <c:v>5.1881496373466004E-4</c:v>
                </c:pt>
                <c:pt idx="332">
                  <c:v>5.1885691964966495E-4</c:v>
                </c:pt>
                <c:pt idx="333">
                  <c:v>5.1889821135882427E-4</c:v>
                </c:pt>
                <c:pt idx="334">
                  <c:v>5.1893884937720847E-4</c:v>
                </c:pt>
                <c:pt idx="335">
                  <c:v>5.1897884405342374E-4</c:v>
                </c:pt>
                <c:pt idx="336">
                  <c:v>5.1901820557224651E-4</c:v>
                </c:pt>
                <c:pt idx="337">
                  <c:v>5.1905694395721833E-4</c:v>
                </c:pt>
                <c:pt idx="338">
                  <c:v>5.1909506907319705E-4</c:v>
                </c:pt>
                <c:pt idx="339">
                  <c:v>5.1913259062886976E-4</c:v>
                </c:pt>
                <c:pt idx="340">
                  <c:v>5.1916951817922489E-4</c:v>
                </c:pt>
                <c:pt idx="341">
                  <c:v>5.1920586112798556E-4</c:v>
                </c:pt>
                <c:pt idx="342">
                  <c:v>5.1924162873000408E-4</c:v>
                </c:pt>
                <c:pt idx="343">
                  <c:v>5.1927683009361878E-4</c:v>
                </c:pt>
                <c:pt idx="344">
                  <c:v>5.1931147418297343E-4</c:v>
                </c:pt>
                <c:pt idx="345">
                  <c:v>5.1934556982030026E-4</c:v>
                </c:pt>
                <c:pt idx="346">
                  <c:v>5.1937912568816619E-4</c:v>
                </c:pt>
                <c:pt idx="347">
                  <c:v>5.1941215033168419E-4</c:v>
                </c:pt>
                <c:pt idx="348">
                  <c:v>5.1944465216068904E-4</c:v>
                </c:pt>
                <c:pt idx="349">
                  <c:v>5.194766394518793E-4</c:v>
                </c:pt>
                <c:pt idx="350">
                  <c:v>5.1950812035092466E-4</c:v>
                </c:pt>
                <c:pt idx="351">
                  <c:v>5.1953910287454023E-4</c:v>
                </c:pt>
                <c:pt idx="352">
                  <c:v>5.195695949125282E-4</c:v>
                </c:pt>
                <c:pt idx="353">
                  <c:v>5.1959960422978734E-4</c:v>
                </c:pt>
                <c:pt idx="354">
                  <c:v>5.1962913846828943E-4</c:v>
                </c:pt>
                <c:pt idx="355">
                  <c:v>5.1965820514902634E-4</c:v>
                </c:pt>
                <c:pt idx="356">
                  <c:v>5.1968681167392447E-4</c:v>
                </c:pt>
                <c:pt idx="357">
                  <c:v>5.197149653277303E-4</c:v>
                </c:pt>
                <c:pt idx="358">
                  <c:v>5.1974267327986492E-4</c:v>
                </c:pt>
                <c:pt idx="359">
                  <c:v>5.1976994258625016E-4</c:v>
                </c:pt>
                <c:pt idx="360">
                  <c:v>5.1979678019110529E-4</c:v>
                </c:pt>
                <c:pt idx="361">
                  <c:v>5.198231929287152E-4</c:v>
                </c:pt>
                <c:pt idx="362">
                  <c:v>5.1984918752517103E-4</c:v>
                </c:pt>
                <c:pt idx="363">
                  <c:v>5.1987477060008302E-4</c:v>
                </c:pt>
                <c:pt idx="364">
                  <c:v>5.1989994866826568E-4</c:v>
                </c:pt>
                <c:pt idx="365">
                  <c:v>5.1992472814139771E-4</c:v>
                </c:pt>
                <c:pt idx="366">
                  <c:v>5.1994911532965405E-4</c:v>
                </c:pt>
                <c:pt idx="367">
                  <c:v>5.1997311644331285E-4</c:v>
                </c:pt>
                <c:pt idx="368">
                  <c:v>5.1999673759433728E-4</c:v>
                </c:pt>
                <c:pt idx="369">
                  <c:v>5.2001998479793161E-4</c:v>
                </c:pt>
                <c:pt idx="370">
                  <c:v>5.2004286397407335E-4</c:v>
                </c:pt>
                <c:pt idx="371">
                  <c:v>5.2006538094902059E-4</c:v>
                </c:pt>
                <c:pt idx="372">
                  <c:v>5.2008754145679533E-4</c:v>
                </c:pt>
                <c:pt idx="373">
                  <c:v>5.2010935114064449E-4</c:v>
                </c:pt>
                <c:pt idx="374">
                  <c:v>5.2013081555447622E-4</c:v>
                </c:pt>
                <c:pt idx="375">
                  <c:v>5.2015194016427461E-4</c:v>
                </c:pt>
                <c:pt idx="376">
                  <c:v>5.2017273034949167E-4</c:v>
                </c:pt>
                <c:pt idx="377">
                  <c:v>5.201931914044168E-4</c:v>
                </c:pt>
                <c:pt idx="378">
                  <c:v>5.2021332853952539E-4</c:v>
                </c:pt>
                <c:pt idx="379">
                  <c:v>5.2023314688280566E-4</c:v>
                </c:pt>
                <c:pt idx="380">
                  <c:v>5.2025265148106443E-4</c:v>
                </c:pt>
                <c:pt idx="381">
                  <c:v>5.2027184730121226E-4</c:v>
                </c:pt>
                <c:pt idx="382">
                  <c:v>5.2029073923152817E-4</c:v>
                </c:pt>
                <c:pt idx="383">
                  <c:v>5.2030933208290495E-4</c:v>
                </c:pt>
                <c:pt idx="384">
                  <c:v>5.2032763059007387E-4</c:v>
                </c:pt>
                <c:pt idx="385">
                  <c:v>5.2034563941281021E-4</c:v>
                </c:pt>
                <c:pt idx="386">
                  <c:v>5.2036336313712056E-4</c:v>
                </c:pt>
                <c:pt idx="387">
                  <c:v>5.2038080627640976E-4</c:v>
                </c:pt>
                <c:pt idx="388">
                  <c:v>5.2039797327263124E-4</c:v>
                </c:pt>
                <c:pt idx="389">
                  <c:v>5.2041486849741729E-4</c:v>
                </c:pt>
                <c:pt idx="390">
                  <c:v>5.2043149625319307E-4</c:v>
                </c:pt>
                <c:pt idx="391">
                  <c:v>5.2044786077427158E-4</c:v>
                </c:pt>
                <c:pt idx="392">
                  <c:v>5.2046396622793217E-4</c:v>
                </c:pt>
                <c:pt idx="393">
                  <c:v>5.2047981671548226E-4</c:v>
                </c:pt>
                <c:pt idx="394">
                  <c:v>5.2049541627330071E-4</c:v>
                </c:pt>
                <c:pt idx="395">
                  <c:v>5.2051076887386688E-4</c:v>
                </c:pt>
                <c:pt idx="396">
                  <c:v>5.2052587842677119E-4</c:v>
                </c:pt>
                <c:pt idx="397">
                  <c:v>5.205407487797113E-4</c:v>
                </c:pt>
                <c:pt idx="398">
                  <c:v>5.2055538371947212E-4</c:v>
                </c:pt>
                <c:pt idx="399">
                  <c:v>5.2056978697288922E-4</c:v>
                </c:pt>
                <c:pt idx="400">
                  <c:v>5.2058396220779892E-4</c:v>
                </c:pt>
                <c:pt idx="401">
                  <c:v>5.2059791303397181E-4</c:v>
                </c:pt>
                <c:pt idx="402">
                  <c:v>5.2061164300403189E-4</c:v>
                </c:pt>
                <c:pt idx="403">
                  <c:v>5.206251556143616E-4</c:v>
                </c:pt>
                <c:pt idx="404">
                  <c:v>5.2063845430599194E-4</c:v>
                </c:pt>
                <c:pt idx="405">
                  <c:v>5.2065154246547869E-4</c:v>
                </c:pt>
                <c:pt idx="406">
                  <c:v>5.2066442342576505E-4</c:v>
                </c:pt>
                <c:pt idx="407">
                  <c:v>5.206771004670303E-4</c:v>
                </c:pt>
                <c:pt idx="408">
                  <c:v>5.2068957681752502E-4</c:v>
                </c:pt>
                <c:pt idx="409">
                  <c:v>5.2070185565439308E-4</c:v>
                </c:pt>
                <c:pt idx="410">
                  <c:v>5.2071394010448093E-4</c:v>
                </c:pt>
                <c:pt idx="411">
                  <c:v>5.2072583324513401E-4</c:v>
                </c:pt>
                <c:pt idx="412">
                  <c:v>5.207375381049798E-4</c:v>
                </c:pt>
                <c:pt idx="413">
                  <c:v>5.2074905766469977E-4</c:v>
                </c:pt>
                <c:pt idx="414">
                  <c:v>5.2076039485778785E-4</c:v>
                </c:pt>
                <c:pt idx="415">
                  <c:v>5.2077155257129791E-4</c:v>
                </c:pt>
                <c:pt idx="416">
                  <c:v>5.2078253364657866E-4</c:v>
                </c:pt>
                <c:pt idx="417">
                  <c:v>5.2079334087999716E-4</c:v>
                </c:pt>
                <c:pt idx="418">
                  <c:v>5.2080397702365146E-4</c:v>
                </c:pt>
                <c:pt idx="419">
                  <c:v>5.2081444478607047E-4</c:v>
                </c:pt>
                <c:pt idx="420">
                  <c:v>5.2082474683290479E-4</c:v>
                </c:pt>
                <c:pt idx="421">
                  <c:v>5.2083488578760469E-4</c:v>
                </c:pt>
                <c:pt idx="422">
                  <c:v>5.2084486423208858E-4</c:v>
                </c:pt>
                <c:pt idx="423">
                  <c:v>5.2085468470740033E-4</c:v>
                </c:pt>
                <c:pt idx="424">
                  <c:v>5.2086434971435676E-4</c:v>
                </c:pt>
                <c:pt idx="425">
                  <c:v>5.2087386171418366E-4</c:v>
                </c:pt>
                <c:pt idx="426">
                  <c:v>5.208832231291434E-4</c:v>
                </c:pt>
                <c:pt idx="427">
                  <c:v>5.2089243634315119E-4</c:v>
                </c:pt>
                <c:pt idx="428">
                  <c:v>5.2090150370238269E-4</c:v>
                </c:pt>
                <c:pt idx="429">
                  <c:v>5.2091042751587087E-4</c:v>
                </c:pt>
                <c:pt idx="430">
                  <c:v>5.2091921005609438E-4</c:v>
                </c:pt>
                <c:pt idx="431">
                  <c:v>5.2092785355955617E-4</c:v>
                </c:pt>
                <c:pt idx="432">
                  <c:v>5.209363602273531E-4</c:v>
                </c:pt>
                <c:pt idx="433">
                  <c:v>5.2094473222573639E-4</c:v>
                </c:pt>
                <c:pt idx="434">
                  <c:v>5.2095297168666286E-4</c:v>
                </c:pt>
                <c:pt idx="435">
                  <c:v>5.2096108070833879E-4</c:v>
                </c:pt>
                <c:pt idx="436">
                  <c:v>5.2096906135575341E-4</c:v>
                </c:pt>
                <c:pt idx="437">
                  <c:v>5.2097691566120488E-4</c:v>
                </c:pt>
                <c:pt idx="438">
                  <c:v>5.2098464562481809E-4</c:v>
                </c:pt>
                <c:pt idx="439">
                  <c:v>5.2099225321505414E-4</c:v>
                </c:pt>
                <c:pt idx="440">
                  <c:v>5.2099974036921078E-4</c:v>
                </c:pt>
                <c:pt idx="441">
                  <c:v>5.2100710899391674E-4</c:v>
                </c:pt>
                <c:pt idx="442">
                  <c:v>5.2101436096561675E-4</c:v>
                </c:pt>
                <c:pt idx="443">
                  <c:v>5.2102149813104941E-4</c:v>
                </c:pt>
                <c:pt idx="444">
                  <c:v>5.2102852230771757E-4</c:v>
                </c:pt>
                <c:pt idx="445">
                  <c:v>5.2103543528435098E-4</c:v>
                </c:pt>
                <c:pt idx="446">
                  <c:v>5.210422388213622E-4</c:v>
                </c:pt>
                <c:pt idx="447">
                  <c:v>5.2104893465129438E-4</c:v>
                </c:pt>
                <c:pt idx="448">
                  <c:v>5.2105552447926262E-4</c:v>
                </c:pt>
                <c:pt idx="449">
                  <c:v>5.2106200998338877E-4</c:v>
                </c:pt>
                <c:pt idx="450">
                  <c:v>5.2106839281522779E-4</c:v>
                </c:pt>
                <c:pt idx="451">
                  <c:v>5.2107467460018892E-4</c:v>
                </c:pt>
                <c:pt idx="452">
                  <c:v>5.2108085693794947E-4</c:v>
                </c:pt>
                <c:pt idx="453">
                  <c:v>5.2108694140286238E-4</c:v>
                </c:pt>
                <c:pt idx="454">
                  <c:v>5.2109292954435665E-4</c:v>
                </c:pt>
                <c:pt idx="455">
                  <c:v>5.210988228873325E-4</c:v>
                </c:pt>
                <c:pt idx="456">
                  <c:v>5.2110462293254917E-4</c:v>
                </c:pt>
                <c:pt idx="457">
                  <c:v>5.2111033115700739E-4</c:v>
                </c:pt>
                <c:pt idx="458">
                  <c:v>5.211159490143253E-4</c:v>
                </c:pt>
                <c:pt idx="459">
                  <c:v>5.2112147793510906E-4</c:v>
                </c:pt>
                <c:pt idx="460">
                  <c:v>5.2112691932731665E-4</c:v>
                </c:pt>
                <c:pt idx="461">
                  <c:v>5.2113227457661643E-4</c:v>
                </c:pt>
                <c:pt idx="462">
                  <c:v>5.2113754504674056E-4</c:v>
                </c:pt>
                <c:pt idx="463">
                  <c:v>5.2114273207983181E-4</c:v>
                </c:pt>
                <c:pt idx="464">
                  <c:v>5.2114783699678505E-4</c:v>
                </c:pt>
                <c:pt idx="465">
                  <c:v>5.211528610975845E-4</c:v>
                </c:pt>
                <c:pt idx="466">
                  <c:v>5.2115780566163394E-4</c:v>
                </c:pt>
                <c:pt idx="467">
                  <c:v>5.2116267194808315E-4</c:v>
                </c:pt>
                <c:pt idx="468">
                  <c:v>5.2116746119614801E-4</c:v>
                </c:pt>
                <c:pt idx="469">
                  <c:v>5.211721746254264E-4</c:v>
                </c:pt>
                <c:pt idx="470">
                  <c:v>5.2117681343620862E-4</c:v>
                </c:pt>
                <c:pt idx="471">
                  <c:v>5.2118137880978346E-4</c:v>
                </c:pt>
                <c:pt idx="472">
                  <c:v>5.211858719087381E-4</c:v>
                </c:pt>
                <c:pt idx="473">
                  <c:v>5.2119029387725526E-4</c:v>
                </c:pt>
                <c:pt idx="474">
                  <c:v>5.211946458414039E-4</c:v>
                </c:pt>
                <c:pt idx="475">
                  <c:v>5.21198928909426E-4</c:v>
                </c:pt>
                <c:pt idx="476">
                  <c:v>5.2120314417201897E-4</c:v>
                </c:pt>
                <c:pt idx="477">
                  <c:v>5.2120729270261354E-4</c:v>
                </c:pt>
                <c:pt idx="478">
                  <c:v>5.2121137555764688E-4</c:v>
                </c:pt>
                <c:pt idx="479">
                  <c:v>5.2121539377683113E-4</c:v>
                </c:pt>
                <c:pt idx="480">
                  <c:v>5.2121934838341951E-4</c:v>
                </c:pt>
                <c:pt idx="481">
                  <c:v>5.2122324038446561E-4</c:v>
                </c:pt>
                <c:pt idx="482">
                  <c:v>5.2122707077108027E-4</c:v>
                </c:pt>
                <c:pt idx="483">
                  <c:v>5.2123084051868419E-4</c:v>
                </c:pt>
                <c:pt idx="484">
                  <c:v>5.212345505872561E-4</c:v>
                </c:pt>
                <c:pt idx="485">
                  <c:v>5.2123820192157726E-4</c:v>
                </c:pt>
                <c:pt idx="486">
                  <c:v>5.2124179545147203E-4</c:v>
                </c:pt>
                <c:pt idx="487">
                  <c:v>5.2124533209204466E-4</c:v>
                </c:pt>
                <c:pt idx="488">
                  <c:v>5.2124881274391252E-4</c:v>
                </c:pt>
                <c:pt idx="489">
                  <c:v>5.2125223829343494E-4</c:v>
                </c:pt>
                <c:pt idx="490">
                  <c:v>5.2125560961293965E-4</c:v>
                </c:pt>
                <c:pt idx="491">
                  <c:v>5.2125892756094421E-4</c:v>
                </c:pt>
                <c:pt idx="492">
                  <c:v>5.2126219298237507E-4</c:v>
                </c:pt>
                <c:pt idx="493">
                  <c:v>5.2126540670878268E-4</c:v>
                </c:pt>
                <c:pt idx="494">
                  <c:v>5.2126856955855318E-4</c:v>
                </c:pt>
                <c:pt idx="495">
                  <c:v>5.2127168233711651E-4</c:v>
                </c:pt>
                <c:pt idx="496">
                  <c:v>5.212747458371523E-4</c:v>
                </c:pt>
                <c:pt idx="497">
                  <c:v>5.2127776083879084E-4</c:v>
                </c:pt>
                <c:pt idx="498">
                  <c:v>5.2128072810981219E-4</c:v>
                </c:pt>
                <c:pt idx="499">
                  <c:v>5.2128364840584203E-4</c:v>
                </c:pt>
                <c:pt idx="500">
                  <c:v>5.2128652247054321E-4</c:v>
                </c:pt>
                <c:pt idx="501">
                  <c:v>5.2128935103580587E-4</c:v>
                </c:pt>
                <c:pt idx="502">
                  <c:v>5.2129213482193348E-4</c:v>
                </c:pt>
                <c:pt idx="503">
                  <c:v>5.2129487453782643E-4</c:v>
                </c:pt>
                <c:pt idx="504">
                  <c:v>5.2129757088116254E-4</c:v>
                </c:pt>
                <c:pt idx="505">
                  <c:v>5.2130022453857451E-4</c:v>
                </c:pt>
                <c:pt idx="506">
                  <c:v>5.2130283618582486E-4</c:v>
                </c:pt>
                <c:pt idx="507">
                  <c:v>5.2130540648797849E-4</c:v>
                </c:pt>
                <c:pt idx="508">
                  <c:v>5.2130793609957106E-4</c:v>
                </c:pt>
                <c:pt idx="509">
                  <c:v>5.2131042566477674E-4</c:v>
                </c:pt>
                <c:pt idx="510">
                  <c:v>5.2131287581757158E-4</c:v>
                </c:pt>
                <c:pt idx="511">
                  <c:v>5.2131528718189497E-4</c:v>
                </c:pt>
                <c:pt idx="512">
                  <c:v>5.2131766037180887E-4</c:v>
                </c:pt>
                <c:pt idx="513">
                  <c:v>5.2131999599165397E-4</c:v>
                </c:pt>
                <c:pt idx="514">
                  <c:v>5.2132229463620352E-4</c:v>
                </c:pt>
                <c:pt idx="515">
                  <c:v>5.2132455689081513E-4</c:v>
                </c:pt>
                <c:pt idx="516">
                  <c:v>5.2132678333157931E-4</c:v>
                </c:pt>
                <c:pt idx="517">
                  <c:v>5.2132897452546666E-4</c:v>
                </c:pt>
                <c:pt idx="518">
                  <c:v>5.2133113103047183E-4</c:v>
                </c:pt>
                <c:pt idx="519">
                  <c:v>5.2133325339575611E-4</c:v>
                </c:pt>
                <c:pt idx="520">
                  <c:v>5.213353421617868E-4</c:v>
                </c:pt>
                <c:pt idx="521">
                  <c:v>5.2133739786047511E-4</c:v>
                </c:pt>
                <c:pt idx="522">
                  <c:v>5.2133942101531138E-4</c:v>
                </c:pt>
                <c:pt idx="523">
                  <c:v>5.2134141214149892E-4</c:v>
                </c:pt>
                <c:pt idx="524">
                  <c:v>5.2134337174608439E-4</c:v>
                </c:pt>
                <c:pt idx="525">
                  <c:v>5.213453003280878E-4</c:v>
                </c:pt>
                <c:pt idx="526">
                  <c:v>5.2134719837862865E-4</c:v>
                </c:pt>
                <c:pt idx="527">
                  <c:v>5.2134906638105208E-4</c:v>
                </c:pt>
                <c:pt idx="528">
                  <c:v>5.2135090481105102E-4</c:v>
                </c:pt>
                <c:pt idx="529">
                  <c:v>5.2135271413678778E-4</c:v>
                </c:pt>
                <c:pt idx="530">
                  <c:v>5.2135449481901304E-4</c:v>
                </c:pt>
                <c:pt idx="531">
                  <c:v>5.2135624731118352E-4</c:v>
                </c:pt>
                <c:pt idx="532">
                  <c:v>5.2135797205957711E-4</c:v>
                </c:pt>
                <c:pt idx="533">
                  <c:v>5.2135966950340681E-4</c:v>
                </c:pt>
                <c:pt idx="534">
                  <c:v>5.2136134007493211E-4</c:v>
                </c:pt>
                <c:pt idx="535">
                  <c:v>5.2136298419956986E-4</c:v>
                </c:pt>
                <c:pt idx="536">
                  <c:v>5.2136460229600156E-4</c:v>
                </c:pt>
                <c:pt idx="537">
                  <c:v>5.2136619477628104E-4</c:v>
                </c:pt>
                <c:pt idx="538">
                  <c:v>5.2136776204593852E-4</c:v>
                </c:pt>
                <c:pt idx="539">
                  <c:v>5.2136930450408453E-4</c:v>
                </c:pt>
                <c:pt idx="540">
                  <c:v>5.2137082254351112E-4</c:v>
                </c:pt>
                <c:pt idx="541">
                  <c:v>5.2137231655079196E-4</c:v>
                </c:pt>
                <c:pt idx="542">
                  <c:v>5.2137378690638109E-4</c:v>
                </c:pt>
                <c:pt idx="543">
                  <c:v>5.2137523398470946E-4</c:v>
                </c:pt>
                <c:pt idx="544">
                  <c:v>5.2137665815428014E-4</c:v>
                </c:pt>
                <c:pt idx="545">
                  <c:v>5.2137805977776289E-4</c:v>
                </c:pt>
                <c:pt idx="546">
                  <c:v>5.2137943921208563E-4</c:v>
                </c:pt>
                <c:pt idx="547">
                  <c:v>5.2138079680852584E-4</c:v>
                </c:pt>
                <c:pt idx="548">
                  <c:v>5.2138213291279994E-4</c:v>
                </c:pt>
                <c:pt idx="549">
                  <c:v>5.2138344786515148E-4</c:v>
                </c:pt>
                <c:pt idx="550">
                  <c:v>5.2138474200043739E-4</c:v>
                </c:pt>
                <c:pt idx="551">
                  <c:v>5.213860156482134E-4</c:v>
                </c:pt>
                <c:pt idx="552">
                  <c:v>5.2138726913281814E-4</c:v>
                </c:pt>
                <c:pt idx="553">
                  <c:v>5.213885027734557E-4</c:v>
                </c:pt>
                <c:pt idx="554">
                  <c:v>5.213897168842768E-4</c:v>
                </c:pt>
                <c:pt idx="555">
                  <c:v>5.2139091177445861E-4</c:v>
                </c:pt>
                <c:pt idx="556">
                  <c:v>5.2139208774828387E-4</c:v>
                </c:pt>
                <c:pt idx="557">
                  <c:v>5.2139324510521844E-4</c:v>
                </c:pt>
                <c:pt idx="558">
                  <c:v>5.2139438413998697E-4</c:v>
                </c:pt>
                <c:pt idx="559">
                  <c:v>5.2139550514264843E-4</c:v>
                </c:pt>
                <c:pt idx="560">
                  <c:v>5.213966083986698E-4</c:v>
                </c:pt>
                <c:pt idx="561">
                  <c:v>5.2139769418899898E-4</c:v>
                </c:pt>
                <c:pt idx="562">
                  <c:v>5.2139876279013603E-4</c:v>
                </c:pt>
                <c:pt idx="563">
                  <c:v>5.2139981447420366E-4</c:v>
                </c:pt>
                <c:pt idx="564">
                  <c:v>5.2140084950901705E-4</c:v>
                </c:pt>
                <c:pt idx="565">
                  <c:v>5.2140186815815084E-4</c:v>
                </c:pt>
                <c:pt idx="566">
                  <c:v>5.2140287068100756E-4</c:v>
                </c:pt>
                <c:pt idx="567">
                  <c:v>5.2140385733288311E-4</c:v>
                </c:pt>
                <c:pt idx="568">
                  <c:v>5.2140482836503157E-4</c:v>
                </c:pt>
                <c:pt idx="569">
                  <c:v>5.2140578402472932E-4</c:v>
                </c:pt>
                <c:pt idx="570">
                  <c:v>5.2140672455533844E-4</c:v>
                </c:pt>
                <c:pt idx="571">
                  <c:v>5.2140765019636831E-4</c:v>
                </c:pt>
                <c:pt idx="572">
                  <c:v>5.2140856118353606E-4</c:v>
                </c:pt>
                <c:pt idx="573">
                  <c:v>5.2140945774882801E-4</c:v>
                </c:pt>
                <c:pt idx="574">
                  <c:v>5.214103401205573E-4</c:v>
                </c:pt>
                <c:pt idx="575">
                  <c:v>5.2141120852342287E-4</c:v>
                </c:pt>
                <c:pt idx="576">
                  <c:v>5.2141206317856618E-4</c:v>
                </c:pt>
                <c:pt idx="577">
                  <c:v>5.2141290430362836E-4</c:v>
                </c:pt>
                <c:pt idx="578">
                  <c:v>5.2141373211280438E-4</c:v>
                </c:pt>
                <c:pt idx="579">
                  <c:v>5.2141454681689872E-4</c:v>
                </c:pt>
                <c:pt idx="580">
                  <c:v>5.2141534862337855E-4</c:v>
                </c:pt>
                <c:pt idx="581">
                  <c:v>5.2141613773642635E-4</c:v>
                </c:pt>
                <c:pt idx="582">
                  <c:v>5.2141691435699249E-4</c:v>
                </c:pt>
                <c:pt idx="583">
                  <c:v>5.2141767868284596E-4</c:v>
                </c:pt>
                <c:pt idx="584">
                  <c:v>5.2141843090862492E-4</c:v>
                </c:pt>
                <c:pt idx="585">
                  <c:v>5.2141917122588608E-4</c:v>
                </c:pt>
                <c:pt idx="586">
                  <c:v>5.2141989982315367E-4</c:v>
                </c:pt>
                <c:pt idx="587">
                  <c:v>5.2142061688596753E-4</c:v>
                </c:pt>
                <c:pt idx="588">
                  <c:v>5.2142132259692985E-4</c:v>
                </c:pt>
                <c:pt idx="589">
                  <c:v>5.2142201713575246E-4</c:v>
                </c:pt>
                <c:pt idx="590">
                  <c:v>5.2142270067930192E-4</c:v>
                </c:pt>
                <c:pt idx="591">
                  <c:v>5.2142337340164481E-4</c:v>
                </c:pt>
                <c:pt idx="592">
                  <c:v>5.2142403547409235E-4</c:v>
                </c:pt>
                <c:pt idx="593">
                  <c:v>5.2142468706524306E-4</c:v>
                </c:pt>
                <c:pt idx="594">
                  <c:v>5.2142532834102706E-4</c:v>
                </c:pt>
                <c:pt idx="595">
                  <c:v>5.2142595946474729E-4</c:v>
                </c:pt>
                <c:pt idx="596">
                  <c:v>5.2142658059712156E-4</c:v>
                </c:pt>
                <c:pt idx="597">
                  <c:v>5.2142719189632314E-4</c:v>
                </c:pt>
                <c:pt idx="598">
                  <c:v>5.2142779351802156E-4</c:v>
                </c:pt>
                <c:pt idx="599">
                  <c:v>5.2142838561542164E-4</c:v>
                </c:pt>
                <c:pt idx="600">
                  <c:v>5.2142896833930305E-4</c:v>
                </c:pt>
                <c:pt idx="601">
                  <c:v>5.2142954183805837E-4</c:v>
                </c:pt>
                <c:pt idx="602">
                  <c:v>5.2143010625773083E-4</c:v>
                </c:pt>
                <c:pt idx="603">
                  <c:v>5.2143066174205181E-4</c:v>
                </c:pt>
                <c:pt idx="604">
                  <c:v>5.2143120843247738E-4</c:v>
                </c:pt>
                <c:pt idx="605">
                  <c:v>5.2143174646822386E-4</c:v>
                </c:pt>
                <c:pt idx="606">
                  <c:v>5.2143227598630396E-4</c:v>
                </c:pt>
                <c:pt idx="607">
                  <c:v>5.214327971215612E-4</c:v>
                </c:pt>
                <c:pt idx="608">
                  <c:v>5.2143331000670441E-4</c:v>
                </c:pt>
                <c:pt idx="609">
                  <c:v>5.2143381477234136E-4</c:v>
                </c:pt>
                <c:pt idx="610">
                  <c:v>5.2143431154701245E-4</c:v>
                </c:pt>
                <c:pt idx="611">
                  <c:v>5.2143480045722295E-4</c:v>
                </c:pt>
                <c:pt idx="612">
                  <c:v>5.2143528162747546E-4</c:v>
                </c:pt>
                <c:pt idx="613">
                  <c:v>5.2143575518030154E-4</c:v>
                </c:pt>
                <c:pt idx="614">
                  <c:v>5.2143622123629308E-4</c:v>
                </c:pt>
                <c:pt idx="615">
                  <c:v>5.214366799141326E-4</c:v>
                </c:pt>
                <c:pt idx="616">
                  <c:v>5.2143713133062414E-4</c:v>
                </c:pt>
                <c:pt idx="617">
                  <c:v>5.2143757560072228E-4</c:v>
                </c:pt>
                <c:pt idx="618">
                  <c:v>5.21438012837562E-4</c:v>
                </c:pt>
                <c:pt idx="619">
                  <c:v>5.2143844315248697E-4</c:v>
                </c:pt>
                <c:pt idx="620">
                  <c:v>5.2143886665507837E-4</c:v>
                </c:pt>
                <c:pt idx="621">
                  <c:v>5.2143928345318254E-4</c:v>
                </c:pt>
                <c:pt idx="622">
                  <c:v>5.2143969365293832E-4</c:v>
                </c:pt>
                <c:pt idx="623">
                  <c:v>5.214400973588048E-4</c:v>
                </c:pt>
                <c:pt idx="624">
                  <c:v>5.2144049467358678E-4</c:v>
                </c:pt>
                <c:pt idx="625">
                  <c:v>5.2144088569846181E-4</c:v>
                </c:pt>
                <c:pt idx="626">
                  <c:v>5.214412705330057E-4</c:v>
                </c:pt>
                <c:pt idx="627">
                  <c:v>5.2144164927521777E-4</c:v>
                </c:pt>
                <c:pt idx="628">
                  <c:v>5.2144202202154615E-4</c:v>
                </c:pt>
                <c:pt idx="629">
                  <c:v>5.2144238886691165E-4</c:v>
                </c:pt>
                <c:pt idx="630">
                  <c:v>5.2144274990473293E-4</c:v>
                </c:pt>
                <c:pt idx="631">
                  <c:v>5.2144310522694935E-4</c:v>
                </c:pt>
                <c:pt idx="632">
                  <c:v>5.2144345492404485E-4</c:v>
                </c:pt>
                <c:pt idx="633">
                  <c:v>5.2144379908507113E-4</c:v>
                </c:pt>
                <c:pt idx="634">
                  <c:v>5.2144413779766968E-4</c:v>
                </c:pt>
                <c:pt idx="635">
                  <c:v>5.2144447114809496E-4</c:v>
                </c:pt>
                <c:pt idx="636">
                  <c:v>5.2144479922123566E-4</c:v>
                </c:pt>
                <c:pt idx="637">
                  <c:v>5.2144512210063683E-4</c:v>
                </c:pt>
                <c:pt idx="638">
                  <c:v>5.2144543986852067E-4</c:v>
                </c:pt>
                <c:pt idx="639">
                  <c:v>5.214457526058078E-4</c:v>
                </c:pt>
                <c:pt idx="640">
                  <c:v>5.2144606039213786E-4</c:v>
                </c:pt>
                <c:pt idx="641">
                  <c:v>5.2144636330588967E-4</c:v>
                </c:pt>
                <c:pt idx="642">
                  <c:v>5.2144666142420117E-4</c:v>
                </c:pt>
                <c:pt idx="643">
                  <c:v>5.2144695482298929E-4</c:v>
                </c:pt>
                <c:pt idx="644">
                  <c:v>5.2144724357696889E-4</c:v>
                </c:pt>
                <c:pt idx="645">
                  <c:v>5.2144752775967209E-4</c:v>
                </c:pt>
                <c:pt idx="646">
                  <c:v>5.2144780744346709E-4</c:v>
                </c:pt>
                <c:pt idx="647">
                  <c:v>5.2144808269957623E-4</c:v>
                </c:pt>
                <c:pt idx="648">
                  <c:v>5.2144835359809437E-4</c:v>
                </c:pt>
                <c:pt idx="649">
                  <c:v>5.2144862020800679E-4</c:v>
                </c:pt>
                <c:pt idx="650">
                  <c:v>5.2144888259720646E-4</c:v>
                </c:pt>
                <c:pt idx="651">
                  <c:v>5.2144914083251178E-4</c:v>
                </c:pt>
                <c:pt idx="652">
                  <c:v>5.2144939497968318E-4</c:v>
                </c:pt>
                <c:pt idx="653">
                  <c:v>5.2144964510344007E-4</c:v>
                </c:pt>
                <c:pt idx="654">
                  <c:v>5.2144989126747736E-4</c:v>
                </c:pt>
                <c:pt idx="655">
                  <c:v>5.2145013353448134E-4</c:v>
                </c:pt>
                <c:pt idx="656">
                  <c:v>5.2145037196614627E-4</c:v>
                </c:pt>
                <c:pt idx="657">
                  <c:v>5.2145060662318963E-4</c:v>
                </c:pt>
                <c:pt idx="658">
                  <c:v>5.2145083756536745E-4</c:v>
                </c:pt>
                <c:pt idx="659">
                  <c:v>5.214510648514901E-4</c:v>
                </c:pt>
                <c:pt idx="660">
                  <c:v>5.2145128853943652E-4</c:v>
                </c:pt>
                <c:pt idx="661">
                  <c:v>5.2145150868616972E-4</c:v>
                </c:pt>
                <c:pt idx="662">
                  <c:v>5.2145172534775075E-4</c:v>
                </c:pt>
                <c:pt idx="663">
                  <c:v>5.2145193857935327E-4</c:v>
                </c:pt>
                <c:pt idx="664">
                  <c:v>5.2145214843527746E-4</c:v>
                </c:pt>
                <c:pt idx="665">
                  <c:v>5.2145235496896356E-4</c:v>
                </c:pt>
                <c:pt idx="666">
                  <c:v>5.2145255823300631E-4</c:v>
                </c:pt>
                <c:pt idx="667">
                  <c:v>5.2145275827916748E-4</c:v>
                </c:pt>
                <c:pt idx="668">
                  <c:v>5.214529551583896E-4</c:v>
                </c:pt>
                <c:pt idx="669">
                  <c:v>5.2145314892080847E-4</c:v>
                </c:pt>
                <c:pt idx="670">
                  <c:v>5.2145333961576635E-4</c:v>
                </c:pt>
                <c:pt idx="671">
                  <c:v>5.2145352729182431E-4</c:v>
                </c:pt>
                <c:pt idx="672">
                  <c:v>5.2145371199677486E-4</c:v>
                </c:pt>
                <c:pt idx="673">
                  <c:v>5.2145389377765351E-4</c:v>
                </c:pt>
                <c:pt idx="674">
                  <c:v>5.2145407268075158E-4</c:v>
                </c:pt>
                <c:pt idx="675">
                  <c:v>5.2145424875162712E-4</c:v>
                </c:pt>
                <c:pt idx="676">
                  <c:v>5.2145442203511733E-4</c:v>
                </c:pt>
                <c:pt idx="677">
                  <c:v>5.2145459257534933E-4</c:v>
                </c:pt>
                <c:pt idx="678">
                  <c:v>5.2145476041575182E-4</c:v>
                </c:pt>
                <c:pt idx="679">
                  <c:v>5.2145492559906579E-4</c:v>
                </c:pt>
                <c:pt idx="680">
                  <c:v>5.2145508816735589E-4</c:v>
                </c:pt>
                <c:pt idx="681">
                  <c:v>5.2145524816202054E-4</c:v>
                </c:pt>
                <c:pt idx="682">
                  <c:v>5.2145540562380298E-4</c:v>
                </c:pt>
                <c:pt idx="683">
                  <c:v>5.2145556059280133E-4</c:v>
                </c:pt>
                <c:pt idx="684">
                  <c:v>5.2145571310847905E-4</c:v>
                </c:pt>
                <c:pt idx="685">
                  <c:v>5.2145586320967473E-4</c:v>
                </c:pt>
                <c:pt idx="686">
                  <c:v>5.2145601093461194E-4</c:v>
                </c:pt>
                <c:pt idx="687">
                  <c:v>5.2145615632090956E-4</c:v>
                </c:pt>
                <c:pt idx="688">
                  <c:v>5.2145629940559071E-4</c:v>
                </c:pt>
                <c:pt idx="689">
                  <c:v>5.2145644022509217E-4</c:v>
                </c:pt>
                <c:pt idx="690">
                  <c:v>5.2145657881527425E-4</c:v>
                </c:pt>
                <c:pt idx="691">
                  <c:v>5.2145671521142936E-4</c:v>
                </c:pt>
                <c:pt idx="692">
                  <c:v>5.2145684944829122E-4</c:v>
                </c:pt>
                <c:pt idx="693">
                  <c:v>5.2145698156004375E-4</c:v>
                </c:pt>
                <c:pt idx="694">
                  <c:v>5.2145711158032963E-4</c:v>
                </c:pt>
                <c:pt idx="695">
                  <c:v>5.2145723954225877E-4</c:v>
                </c:pt>
                <c:pt idx="696">
                  <c:v>5.2145736547841741E-4</c:v>
                </c:pt>
                <c:pt idx="697">
                  <c:v>5.2145748942087537E-4</c:v>
                </c:pt>
                <c:pt idx="698">
                  <c:v>5.214576114011951E-4</c:v>
                </c:pt>
                <c:pt idx="699">
                  <c:v>5.214577314504393E-4</c:v>
                </c:pt>
                <c:pt idx="700">
                  <c:v>5.214578495991789E-4</c:v>
                </c:pt>
                <c:pt idx="701">
                  <c:v>5.2145796587750083E-4</c:v>
                </c:pt>
                <c:pt idx="702">
                  <c:v>5.2145808031501585E-4</c:v>
                </c:pt>
                <c:pt idx="703">
                  <c:v>5.2145819294086579E-4</c:v>
                </c:pt>
                <c:pt idx="704">
                  <c:v>5.2145830378373106E-4</c:v>
                </c:pt>
                <c:pt idx="705">
                  <c:v>5.2145841287183842E-4</c:v>
                </c:pt>
                <c:pt idx="706">
                  <c:v>5.2145852023296731E-4</c:v>
                </c:pt>
                <c:pt idx="707">
                  <c:v>5.2145862589445772E-4</c:v>
                </c:pt>
                <c:pt idx="708">
                  <c:v>5.2145872988321662E-4</c:v>
                </c:pt>
                <c:pt idx="709">
                  <c:v>5.2145883222572522E-4</c:v>
                </c:pt>
                <c:pt idx="710">
                  <c:v>5.2145893294804513E-4</c:v>
                </c:pt>
                <c:pt idx="711">
                  <c:v>5.2145903207582599E-4</c:v>
                </c:pt>
                <c:pt idx="712">
                  <c:v>5.2145912963431061E-4</c:v>
                </c:pt>
                <c:pt idx="713">
                  <c:v>5.2145922564834283E-4</c:v>
                </c:pt>
                <c:pt idx="714">
                  <c:v>5.2145932014237295E-4</c:v>
                </c:pt>
                <c:pt idx="715">
                  <c:v>5.2145941314046406E-4</c:v>
                </c:pt>
                <c:pt idx="716">
                  <c:v>5.2145950466629849E-4</c:v>
                </c:pt>
                <c:pt idx="717">
                  <c:v>5.2145959474318368E-4</c:v>
                </c:pt>
                <c:pt idx="718">
                  <c:v>5.2145968339405786E-4</c:v>
                </c:pt>
                <c:pt idx="719">
                  <c:v>5.2145977064149641E-4</c:v>
                </c:pt>
                <c:pt idx="720">
                  <c:v>5.2145985650771712E-4</c:v>
                </c:pt>
                <c:pt idx="721">
                  <c:v>5.2145994101458596E-4</c:v>
                </c:pt>
                <c:pt idx="722">
                  <c:v>5.2146002418362316E-4</c:v>
                </c:pt>
                <c:pt idx="723">
                  <c:v>5.2146010603600784E-4</c:v>
                </c:pt>
                <c:pt idx="724">
                  <c:v>5.2146018659258401E-4</c:v>
                </c:pt>
                <c:pt idx="725">
                  <c:v>5.2146026587386552E-4</c:v>
                </c:pt>
                <c:pt idx="726">
                  <c:v>5.2146034390004186E-4</c:v>
                </c:pt>
                <c:pt idx="727">
                  <c:v>5.2146042069098244E-4</c:v>
                </c:pt>
                <c:pt idx="728">
                  <c:v>5.2146049626624258E-4</c:v>
                </c:pt>
                <c:pt idx="729">
                  <c:v>5.2146057064506751E-4</c:v>
                </c:pt>
                <c:pt idx="730">
                  <c:v>5.2146064384639825E-4</c:v>
                </c:pt>
                <c:pt idx="731">
                  <c:v>5.2146071588887548E-4</c:v>
                </c:pt>
                <c:pt idx="732">
                  <c:v>5.2146078679084543E-4</c:v>
                </c:pt>
                <c:pt idx="733">
                  <c:v>5.2146085657036321E-4</c:v>
                </c:pt>
                <c:pt idx="734">
                  <c:v>5.2146092524519856E-4</c:v>
                </c:pt>
                <c:pt idx="735">
                  <c:v>5.2146099283283966E-4</c:v>
                </c:pt>
                <c:pt idx="736">
                  <c:v>5.2146105935049801E-4</c:v>
                </c:pt>
                <c:pt idx="737">
                  <c:v>5.2146112481511265E-4</c:v>
                </c:pt>
                <c:pt idx="738">
                  <c:v>5.2146118924335414E-4</c:v>
                </c:pt>
                <c:pt idx="739">
                  <c:v>5.2146125265162941E-4</c:v>
                </c:pt>
                <c:pt idx="740">
                  <c:v>5.2146131505608569E-4</c:v>
                </c:pt>
                <c:pt idx="741">
                  <c:v>5.2146137647261434E-4</c:v>
                </c:pt>
                <c:pt idx="742">
                  <c:v>5.2146143691685542E-4</c:v>
                </c:pt>
                <c:pt idx="743">
                  <c:v>5.2146149640420125E-4</c:v>
                </c:pt>
                <c:pt idx="744">
                  <c:v>5.2146155494980028E-4</c:v>
                </c:pt>
                <c:pt idx="745">
                  <c:v>5.214616125685615E-4</c:v>
                </c:pt>
                <c:pt idx="746">
                  <c:v>5.2146166927515773E-4</c:v>
                </c:pt>
                <c:pt idx="747">
                  <c:v>5.2146172508402958E-4</c:v>
                </c:pt>
                <c:pt idx="748">
                  <c:v>5.2146178000938876E-4</c:v>
                </c:pt>
                <c:pt idx="749">
                  <c:v>5.2146183406522224E-4</c:v>
                </c:pt>
                <c:pt idx="750">
                  <c:v>5.214618872652955E-4</c:v>
                </c:pt>
                <c:pt idx="751">
                  <c:v>5.2146193962315627E-4</c:v>
                </c:pt>
                <c:pt idx="752">
                  <c:v>5.2146199115213755E-4</c:v>
                </c:pt>
                <c:pt idx="753">
                  <c:v>5.2146204186536143E-4</c:v>
                </c:pt>
                <c:pt idx="754">
                  <c:v>5.2146209177574194E-4</c:v>
                </c:pt>
                <c:pt idx="755">
                  <c:v>5.2146214089598931E-4</c:v>
                </c:pt>
                <c:pt idx="756">
                  <c:v>5.2146218923861197E-4</c:v>
                </c:pt>
                <c:pt idx="757">
                  <c:v>5.2146223681592049E-4</c:v>
                </c:pt>
                <c:pt idx="758">
                  <c:v>5.2146228364003072E-4</c:v>
                </c:pt>
                <c:pt idx="759">
                  <c:v>5.2146232972286651E-4</c:v>
                </c:pt>
                <c:pt idx="760">
                  <c:v>5.2146237507616283E-4</c:v>
                </c:pt>
                <c:pt idx="761">
                  <c:v>5.2146241971146934E-4</c:v>
                </c:pt>
                <c:pt idx="762">
                  <c:v>5.2146246364015252E-4</c:v>
                </c:pt>
                <c:pt idx="763">
                  <c:v>5.2146250687339882E-4</c:v>
                </c:pt>
                <c:pt idx="764">
                  <c:v>5.2146254942221767E-4</c:v>
                </c:pt>
                <c:pt idx="765">
                  <c:v>5.2146259129744459E-4</c:v>
                </c:pt>
                <c:pt idx="766">
                  <c:v>5.2146263250974292E-4</c:v>
                </c:pt>
                <c:pt idx="767">
                  <c:v>5.2146267306960763E-4</c:v>
                </c:pt>
                <c:pt idx="768">
                  <c:v>5.2146271298736749E-4</c:v>
                </c:pt>
                <c:pt idx="769">
                  <c:v>5.2146275227318753E-4</c:v>
                </c:pt>
                <c:pt idx="770">
                  <c:v>5.2146279093707223E-4</c:v>
                </c:pt>
                <c:pt idx="771">
                  <c:v>5.2146282898886723E-4</c:v>
                </c:pt>
                <c:pt idx="772">
                  <c:v>5.2146286643826271E-4</c:v>
                </c:pt>
                <c:pt idx="773">
                  <c:v>5.2146290329479529E-4</c:v>
                </c:pt>
                <c:pt idx="774">
                  <c:v>5.2146293956785059E-4</c:v>
                </c:pt>
                <c:pt idx="775">
                  <c:v>5.2146297526666548E-4</c:v>
                </c:pt>
                <c:pt idx="776">
                  <c:v>5.2146301040033099E-4</c:v>
                </c:pt>
                <c:pt idx="777">
                  <c:v>5.2146304497779406E-4</c:v>
                </c:pt>
                <c:pt idx="778">
                  <c:v>5.2146307900785983E-4</c:v>
                </c:pt>
                <c:pt idx="779">
                  <c:v>5.2146311249919421E-4</c:v>
                </c:pt>
                <c:pt idx="780">
                  <c:v>5.2146314546032586E-4</c:v>
                </c:pt>
                <c:pt idx="781">
                  <c:v>5.2146317789964847E-4</c:v>
                </c:pt>
                <c:pt idx="782">
                  <c:v>5.2146320982542277E-4</c:v>
                </c:pt>
                <c:pt idx="783">
                  <c:v>5.2146324124577878E-4</c:v>
                </c:pt>
                <c:pt idx="784">
                  <c:v>5.2146327216871791E-4</c:v>
                </c:pt>
                <c:pt idx="785">
                  <c:v>5.214633026021147E-4</c:v>
                </c:pt>
                <c:pt idx="786">
                  <c:v>5.2146333255371905E-4</c:v>
                </c:pt>
                <c:pt idx="787">
                  <c:v>5.2146336203115831E-4</c:v>
                </c:pt>
                <c:pt idx="788">
                  <c:v>5.2146339104193896E-4</c:v>
                </c:pt>
                <c:pt idx="789">
                  <c:v>5.2146341959344875E-4</c:v>
                </c:pt>
                <c:pt idx="790">
                  <c:v>5.2146344769295845E-4</c:v>
                </c:pt>
                <c:pt idx="791">
                  <c:v>5.2146347534762357E-4</c:v>
                </c:pt>
                <c:pt idx="792">
                  <c:v>5.2146350256448656E-4</c:v>
                </c:pt>
                <c:pt idx="793">
                  <c:v>5.2146352935047828E-4</c:v>
                </c:pt>
                <c:pt idx="794">
                  <c:v>5.2146355571241977E-4</c:v>
                </c:pt>
                <c:pt idx="795">
                  <c:v>5.2146358165702431E-4</c:v>
                </c:pt>
                <c:pt idx="796">
                  <c:v>5.214636071908988E-4</c:v>
                </c:pt>
                <c:pt idx="797">
                  <c:v>5.2146363232054532E-4</c:v>
                </c:pt>
                <c:pt idx="798">
                  <c:v>5.2146365705236337E-4</c:v>
                </c:pt>
                <c:pt idx="799">
                  <c:v>5.2146368139265107E-4</c:v>
                </c:pt>
                <c:pt idx="800">
                  <c:v>5.2146370534760661E-4</c:v>
                </c:pt>
                <c:pt idx="801">
                  <c:v>5.2146372892333023E-4</c:v>
                </c:pt>
                <c:pt idx="802">
                  <c:v>5.214637521258256E-4</c:v>
                </c:pt>
                <c:pt idx="803">
                  <c:v>5.214637749610013E-4</c:v>
                </c:pt>
                <c:pt idx="804">
                  <c:v>5.2146379743467234E-4</c:v>
                </c:pt>
                <c:pt idx="805">
                  <c:v>5.2146381955256178E-4</c:v>
                </c:pt>
                <c:pt idx="806">
                  <c:v>5.2146384132030195E-4</c:v>
                </c:pt>
                <c:pt idx="807">
                  <c:v>5.2146386274343616E-4</c:v>
                </c:pt>
                <c:pt idx="808">
                  <c:v>5.2146388382741989E-4</c:v>
                </c:pt>
                <c:pt idx="809">
                  <c:v>5.2146390457762212E-4</c:v>
                </c:pt>
                <c:pt idx="810">
                  <c:v>5.2146392499932703E-4</c:v>
                </c:pt>
                <c:pt idx="811">
                  <c:v>5.214639450977351E-4</c:v>
                </c:pt>
                <c:pt idx="812">
                  <c:v>5.2146396487796442E-4</c:v>
                </c:pt>
                <c:pt idx="813">
                  <c:v>5.2146398434505209E-4</c:v>
                </c:pt>
                <c:pt idx="814">
                  <c:v>5.214640035039555E-4</c:v>
                </c:pt>
                <c:pt idx="815">
                  <c:v>5.2146402235955347E-4</c:v>
                </c:pt>
                <c:pt idx="816">
                  <c:v>5.2146404091664769E-4</c:v>
                </c:pt>
                <c:pt idx="817">
                  <c:v>5.2146405917996379E-4</c:v>
                </c:pt>
                <c:pt idx="818">
                  <c:v>5.2146407715415266E-4</c:v>
                </c:pt>
                <c:pt idx="819">
                  <c:v>5.2146409484379126E-4</c:v>
                </c:pt>
                <c:pt idx="820">
                  <c:v>5.2146411225338445E-4</c:v>
                </c:pt>
                <c:pt idx="821">
                  <c:v>5.2146412938736575E-4</c:v>
                </c:pt>
                <c:pt idx="822">
                  <c:v>5.2146414625009821E-4</c:v>
                </c:pt>
                <c:pt idx="823">
                  <c:v>5.2146416284587602E-4</c:v>
                </c:pt>
                <c:pt idx="824">
                  <c:v>5.2146417917892541E-4</c:v>
                </c:pt>
                <c:pt idx="825">
                  <c:v>5.2146419525340559E-4</c:v>
                </c:pt>
                <c:pt idx="826">
                  <c:v>5.2146421107341007E-4</c:v>
                </c:pt>
                <c:pt idx="827">
                  <c:v>5.2146422664296733E-4</c:v>
                </c:pt>
                <c:pt idx="828">
                  <c:v>5.2146424196604228E-4</c:v>
                </c:pt>
                <c:pt idx="829">
                  <c:v>5.2146425704653707E-4</c:v>
                </c:pt>
                <c:pt idx="830">
                  <c:v>5.2146427188829185E-4</c:v>
                </c:pt>
                <c:pt idx="831">
                  <c:v>5.2146428649508614E-4</c:v>
                </c:pt>
                <c:pt idx="832">
                  <c:v>5.2146430087063973E-4</c:v>
                </c:pt>
                <c:pt idx="833">
                  <c:v>5.2146431501861332E-4</c:v>
                </c:pt>
                <c:pt idx="834">
                  <c:v>5.2146432894260972E-4</c:v>
                </c:pt>
                <c:pt idx="835">
                  <c:v>5.214643426461748E-4</c:v>
                </c:pt>
                <c:pt idx="836">
                  <c:v>5.2146435613279808E-4</c:v>
                </c:pt>
                <c:pt idx="837">
                  <c:v>5.2146436940591419E-4</c:v>
                </c:pt>
                <c:pt idx="838">
                  <c:v>5.2146438246890292E-4</c:v>
                </c:pt>
                <c:pt idx="839">
                  <c:v>5.2146439532509104E-4</c:v>
                </c:pt>
                <c:pt idx="840">
                  <c:v>5.2146440797775219E-4</c:v>
                </c:pt>
                <c:pt idx="841">
                  <c:v>5.2146442043010861E-4</c:v>
                </c:pt>
                <c:pt idx="842">
                  <c:v>5.2146443268533127E-4</c:v>
                </c:pt>
                <c:pt idx="843">
                  <c:v>5.2146444474654094E-4</c:v>
                </c:pt>
                <c:pt idx="844">
                  <c:v>5.2146445661680905E-4</c:v>
                </c:pt>
                <c:pt idx="845">
                  <c:v>5.2146446829915859E-4</c:v>
                </c:pt>
                <c:pt idx="846">
                  <c:v>5.2146447979656426E-4</c:v>
                </c:pt>
                <c:pt idx="847">
                  <c:v>5.2146449111195408E-4</c:v>
                </c:pt>
                <c:pt idx="848">
                  <c:v>5.2146450224820941E-4</c:v>
                </c:pt>
                <c:pt idx="849">
                  <c:v>5.2146451320816631E-4</c:v>
                </c:pt>
                <c:pt idx="850">
                  <c:v>5.2146452399461562E-4</c:v>
                </c:pt>
                <c:pt idx="851">
                  <c:v>5.2146453461030418E-4</c:v>
                </c:pt>
                <c:pt idx="852">
                  <c:v>5.2146454505793533E-4</c:v>
                </c:pt>
                <c:pt idx="853">
                  <c:v>5.214645553401696E-4</c:v>
                </c:pt>
                <c:pt idx="854">
                  <c:v>5.2146456545962543E-4</c:v>
                </c:pt>
                <c:pt idx="855">
                  <c:v>5.2146457541887977E-4</c:v>
                </c:pt>
                <c:pt idx="856">
                  <c:v>5.2146458522046868E-4</c:v>
                </c:pt>
                <c:pt idx="857">
                  <c:v>5.2146459486688819E-4</c:v>
                </c:pt>
                <c:pt idx="858">
                  <c:v>5.214646043605949E-4</c:v>
                </c:pt>
                <c:pt idx="859">
                  <c:v>5.2146461370400625E-4</c:v>
                </c:pt>
                <c:pt idx="860">
                  <c:v>5.2146462289950175E-4</c:v>
                </c:pt>
                <c:pt idx="861">
                  <c:v>5.2146463194942293E-4</c:v>
                </c:pt>
                <c:pt idx="862">
                  <c:v>5.214646408560745E-4</c:v>
                </c:pt>
                <c:pt idx="863">
                  <c:v>5.2146464962172438E-4</c:v>
                </c:pt>
                <c:pt idx="864">
                  <c:v>5.2146465824860495E-4</c:v>
                </c:pt>
                <c:pt idx="865">
                  <c:v>5.2146466673891302E-4</c:v>
                </c:pt>
                <c:pt idx="866">
                  <c:v>5.2146467509481069E-4</c:v>
                </c:pt>
                <c:pt idx="867">
                  <c:v>5.2146468331842573E-4</c:v>
                </c:pt>
                <c:pt idx="868">
                  <c:v>5.2146469141185238E-4</c:v>
                </c:pt>
                <c:pt idx="869">
                  <c:v>5.214646993771517E-4</c:v>
                </c:pt>
                <c:pt idx="870">
                  <c:v>5.2146470721635202E-4</c:v>
                </c:pt>
                <c:pt idx="871">
                  <c:v>5.2146471493144967E-4</c:v>
                </c:pt>
                <c:pt idx="872">
                  <c:v>5.2146472252440925E-4</c:v>
                </c:pt>
                <c:pt idx="873">
                  <c:v>5.214647299971643E-4</c:v>
                </c:pt>
                <c:pt idx="874">
                  <c:v>5.2146473735161793E-4</c:v>
                </c:pt>
                <c:pt idx="875">
                  <c:v>5.2146474458964289E-4</c:v>
                </c:pt>
                <c:pt idx="876">
                  <c:v>5.2146475171308243E-4</c:v>
                </c:pt>
                <c:pt idx="877">
                  <c:v>5.2146475872375041E-4</c:v>
                </c:pt>
                <c:pt idx="878">
                  <c:v>5.2146476562343229E-4</c:v>
                </c:pt>
                <c:pt idx="879">
                  <c:v>5.2146477241388494E-4</c:v>
                </c:pt>
                <c:pt idx="880">
                  <c:v>5.2146477909683774E-4</c:v>
                </c:pt>
                <c:pt idx="881">
                  <c:v>5.2146478567399236E-4</c:v>
                </c:pt>
                <c:pt idx="882">
                  <c:v>5.2146479214702367E-4</c:v>
                </c:pt>
                <c:pt idx="883">
                  <c:v>5.2146479851758031E-4</c:v>
                </c:pt>
                <c:pt idx="884">
                  <c:v>5.2146480478728436E-4</c:v>
                </c:pt>
                <c:pt idx="885">
                  <c:v>5.2146481095773241E-4</c:v>
                </c:pt>
                <c:pt idx="886">
                  <c:v>5.2146481703049591E-4</c:v>
                </c:pt>
                <c:pt idx="887">
                  <c:v>5.2146482300712124E-4</c:v>
                </c:pt>
                <c:pt idx="888">
                  <c:v>5.2146482888913031E-4</c:v>
                </c:pt>
                <c:pt idx="889">
                  <c:v>5.2146483467802106E-4</c:v>
                </c:pt>
                <c:pt idx="890">
                  <c:v>5.2146484037526766E-4</c:v>
                </c:pt>
                <c:pt idx="891">
                  <c:v>5.21464845982321E-4</c:v>
                </c:pt>
                <c:pt idx="892">
                  <c:v>5.2146485150060865E-4</c:v>
                </c:pt>
                <c:pt idx="893">
                  <c:v>5.2146485693153617E-4</c:v>
                </c:pt>
                <c:pt idx="894">
                  <c:v>5.2146486227648645E-4</c:v>
                </c:pt>
                <c:pt idx="895">
                  <c:v>5.2146486753682061E-4</c:v>
                </c:pt>
                <c:pt idx="896">
                  <c:v>5.2146487271387818E-4</c:v>
                </c:pt>
                <c:pt idx="897">
                  <c:v>5.2146487780897754E-4</c:v>
                </c:pt>
                <c:pt idx="898">
                  <c:v>5.2146488282341617E-4</c:v>
                </c:pt>
                <c:pt idx="899">
                  <c:v>5.2146488775847092E-4</c:v>
                </c:pt>
                <c:pt idx="900">
                  <c:v>5.2146489261539882E-4</c:v>
                </c:pt>
                <c:pt idx="901">
                  <c:v>5.214648973954363E-4</c:v>
                </c:pt>
                <c:pt idx="902">
                  <c:v>5.214649020998008E-4</c:v>
                </c:pt>
                <c:pt idx="903">
                  <c:v>5.2146490672969048E-4</c:v>
                </c:pt>
                <c:pt idx="904">
                  <c:v>5.2146491128628408E-4</c:v>
                </c:pt>
                <c:pt idx="905">
                  <c:v>5.2146491577074203E-4</c:v>
                </c:pt>
                <c:pt idx="906">
                  <c:v>5.2146492018420641E-4</c:v>
                </c:pt>
                <c:pt idx="907">
                  <c:v>5.2146492452780091E-4</c:v>
                </c:pt>
                <c:pt idx="908">
                  <c:v>5.2146492880263194E-4</c:v>
                </c:pt>
                <c:pt idx="909">
                  <c:v>5.2146493300978783E-4</c:v>
                </c:pt>
                <c:pt idx="910">
                  <c:v>5.214649371503401E-4</c:v>
                </c:pt>
                <c:pt idx="911">
                  <c:v>5.2146494122534324E-4</c:v>
                </c:pt>
                <c:pt idx="912">
                  <c:v>5.2146494523583461E-4</c:v>
                </c:pt>
                <c:pt idx="913">
                  <c:v>5.2146494918283587E-4</c:v>
                </c:pt>
                <c:pt idx="914">
                  <c:v>5.2146495306735195E-4</c:v>
                </c:pt>
                <c:pt idx="915">
                  <c:v>5.2146495689037219E-4</c:v>
                </c:pt>
                <c:pt idx="916">
                  <c:v>5.2146496065286988E-4</c:v>
                </c:pt>
                <c:pt idx="917">
                  <c:v>5.2146496435580335E-4</c:v>
                </c:pt>
                <c:pt idx="918">
                  <c:v>5.2146496800011552E-4</c:v>
                </c:pt>
                <c:pt idx="919">
                  <c:v>5.2146497158673448E-4</c:v>
                </c:pt>
                <c:pt idx="920">
                  <c:v>5.2146497511657355E-4</c:v>
                </c:pt>
                <c:pt idx="921">
                  <c:v>5.2146497859053155E-4</c:v>
                </c:pt>
                <c:pt idx="922">
                  <c:v>5.2146498200949317E-4</c:v>
                </c:pt>
                <c:pt idx="923">
                  <c:v>5.2146498537432903E-4</c:v>
                </c:pt>
                <c:pt idx="924">
                  <c:v>5.2146498868589609E-4</c:v>
                </c:pt>
                <c:pt idx="925">
                  <c:v>5.2146499194503752E-4</c:v>
                </c:pt>
                <c:pt idx="926">
                  <c:v>5.2146499515258341E-4</c:v>
                </c:pt>
                <c:pt idx="927">
                  <c:v>5.2146499830935057E-4</c:v>
                </c:pt>
                <c:pt idx="928">
                  <c:v>5.2146500141614274E-4</c:v>
                </c:pt>
                <c:pt idx="929">
                  <c:v>5.2146500447375116E-4</c:v>
                </c:pt>
                <c:pt idx="930">
                  <c:v>5.214650074829544E-4</c:v>
                </c:pt>
                <c:pt idx="931">
                  <c:v>5.2146501044451888E-4</c:v>
                </c:pt>
                <c:pt idx="932">
                  <c:v>5.2146501335919877E-4</c:v>
                </c:pt>
                <c:pt idx="933">
                  <c:v>5.214650162277361E-4</c:v>
                </c:pt>
                <c:pt idx="934">
                  <c:v>5.2146501905086162E-4</c:v>
                </c:pt>
                <c:pt idx="935">
                  <c:v>5.2146502182929405E-4</c:v>
                </c:pt>
                <c:pt idx="936">
                  <c:v>5.2146502456374105E-4</c:v>
                </c:pt>
                <c:pt idx="937">
                  <c:v>5.2146502725489879E-4</c:v>
                </c:pt>
                <c:pt idx="938">
                  <c:v>5.214650299034528E-4</c:v>
                </c:pt>
                <c:pt idx="939">
                  <c:v>5.2146503251007746E-4</c:v>
                </c:pt>
                <c:pt idx="940">
                  <c:v>5.2146503507543652E-4</c:v>
                </c:pt>
                <c:pt idx="941">
                  <c:v>5.214650376001832E-4</c:v>
                </c:pt>
                <c:pt idx="942">
                  <c:v>5.2146504008496056E-4</c:v>
                </c:pt>
                <c:pt idx="943">
                  <c:v>5.2146504253040133E-4</c:v>
                </c:pt>
                <c:pt idx="944">
                  <c:v>5.2146504493712816E-4</c:v>
                </c:pt>
                <c:pt idx="945">
                  <c:v>5.2146504730575408E-4</c:v>
                </c:pt>
                <c:pt idx="946">
                  <c:v>5.214650496368821E-4</c:v>
                </c:pt>
                <c:pt idx="947">
                  <c:v>5.2146505193110594E-4</c:v>
                </c:pt>
                <c:pt idx="948">
                  <c:v>5.2146505418900987E-4</c:v>
                </c:pt>
                <c:pt idx="949">
                  <c:v>5.2146505641116885E-4</c:v>
                </c:pt>
                <c:pt idx="950">
                  <c:v>5.2146505859814872E-4</c:v>
                </c:pt>
                <c:pt idx="951">
                  <c:v>5.2146506075050644E-4</c:v>
                </c:pt>
                <c:pt idx="952">
                  <c:v>5.2146506286878996E-4</c:v>
                </c:pt>
                <c:pt idx="953">
                  <c:v>5.21465064953539E-4</c:v>
                </c:pt>
                <c:pt idx="954">
                  <c:v>5.2146506700528417E-4</c:v>
                </c:pt>
                <c:pt idx="955">
                  <c:v>5.2146506902454816E-4</c:v>
                </c:pt>
                <c:pt idx="956">
                  <c:v>5.2146507101184509E-4</c:v>
                </c:pt>
                <c:pt idx="957">
                  <c:v>5.2146507296768109E-4</c:v>
                </c:pt>
                <c:pt idx="958">
                  <c:v>5.2146507489255411E-4</c:v>
                </c:pt>
                <c:pt idx="959">
                  <c:v>5.2146507678695433E-4</c:v>
                </c:pt>
                <c:pt idx="960">
                  <c:v>5.2146507865136432E-4</c:v>
                </c:pt>
                <c:pt idx="961">
                  <c:v>5.2146508048625864E-4</c:v>
                </c:pt>
                <c:pt idx="962">
                  <c:v>5.2146508229210481E-4</c:v>
                </c:pt>
                <c:pt idx="963">
                  <c:v>5.2146508406936251E-4</c:v>
                </c:pt>
                <c:pt idx="964">
                  <c:v>5.214650858184843E-4</c:v>
                </c:pt>
                <c:pt idx="965">
                  <c:v>5.2146508753991578E-4</c:v>
                </c:pt>
                <c:pt idx="966">
                  <c:v>5.2146508923409508E-4</c:v>
                </c:pt>
                <c:pt idx="967">
                  <c:v>5.2146509090145383E-4</c:v>
                </c:pt>
                <c:pt idx="968">
                  <c:v>5.2146509254241658E-4</c:v>
                </c:pt>
                <c:pt idx="969">
                  <c:v>5.214650941574011E-4</c:v>
                </c:pt>
                <c:pt idx="970">
                  <c:v>5.2146509574681882E-4</c:v>
                </c:pt>
                <c:pt idx="971">
                  <c:v>5.2146509731107427E-4</c:v>
                </c:pt>
                <c:pt idx="972">
                  <c:v>5.2146509885056612E-4</c:v>
                </c:pt>
                <c:pt idx="973">
                  <c:v>5.2146510036568607E-4</c:v>
                </c:pt>
                <c:pt idx="974">
                  <c:v>5.2146510185682011E-4</c:v>
                </c:pt>
                <c:pt idx="975">
                  <c:v>5.2146510332434803E-4</c:v>
                </c:pt>
                <c:pt idx="976">
                  <c:v>5.2146510476864334E-4</c:v>
                </c:pt>
                <c:pt idx="977">
                  <c:v>5.2146510619007402E-4</c:v>
                </c:pt>
                <c:pt idx="978">
                  <c:v>5.2146510758900198E-4</c:v>
                </c:pt>
                <c:pt idx="979">
                  <c:v>5.2146510896578337E-4</c:v>
                </c:pt>
                <c:pt idx="980">
                  <c:v>5.2146511032076894E-4</c:v>
                </c:pt>
                <c:pt idx="981">
                  <c:v>5.2146511165430368E-4</c:v>
                </c:pt>
                <c:pt idx="982">
                  <c:v>5.2146511296672715E-4</c:v>
                </c:pt>
                <c:pt idx="983">
                  <c:v>5.2146511425837352E-4</c:v>
                </c:pt>
                <c:pt idx="984">
                  <c:v>5.2146511552957195E-4</c:v>
                </c:pt>
                <c:pt idx="985">
                  <c:v>5.2146511678064585E-4</c:v>
                </c:pt>
                <c:pt idx="986">
                  <c:v>5.2146511801191397E-4</c:v>
                </c:pt>
                <c:pt idx="987">
                  <c:v>5.2146511922368988E-4</c:v>
                </c:pt>
                <c:pt idx="988">
                  <c:v>5.2146512041628202E-4</c:v>
                </c:pt>
                <c:pt idx="989">
                  <c:v>5.2146512158999429E-4</c:v>
                </c:pt>
                <c:pt idx="990">
                  <c:v>5.2146512274512551E-4</c:v>
                </c:pt>
                <c:pt idx="991">
                  <c:v>5.2146512388196961E-4</c:v>
                </c:pt>
                <c:pt idx="992">
                  <c:v>5.2146512500081648E-4</c:v>
                </c:pt>
                <c:pt idx="993">
                  <c:v>5.2146512610195075E-4</c:v>
                </c:pt>
                <c:pt idx="994">
                  <c:v>5.2146512718565289E-4</c:v>
                </c:pt>
                <c:pt idx="995">
                  <c:v>5.2146512825219894E-4</c:v>
                </c:pt>
                <c:pt idx="996">
                  <c:v>5.2146512930186049E-4</c:v>
                </c:pt>
                <c:pt idx="997">
                  <c:v>5.2146513033490469E-4</c:v>
                </c:pt>
                <c:pt idx="998">
                  <c:v>5.2146513135159489E-4</c:v>
                </c:pt>
                <c:pt idx="999">
                  <c:v>5.2146513235218968E-4</c:v>
                </c:pt>
                <c:pt idx="1000">
                  <c:v>5.2146513333694406E-4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93-4A28-BFFE-02C8DD9E57D4}"/>
            </c:ext>
          </c:extLst>
        </c:ser>
        <c:ser>
          <c:idx val="2"/>
          <c:order val="2"/>
          <c:tx>
            <c:strRef>
              <c:f>analytics!$F$9:$F$9</c:f>
              <c:strCache>
                <c:ptCount val="1"/>
                <c:pt idx="0">
                  <c:v>1.00E-06</c:v>
                </c:pt>
              </c:strCache>
            </c:strRef>
          </c:tx>
          <c:spPr>
            <a:ln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analytics!$C$12:$C$1012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analytics!$F$12:$F$1012</c:f>
              <c:numCache>
                <c:formatCode>0.000000E+00</c:formatCode>
                <c:ptCount val="1001"/>
                <c:pt idx="0">
                  <c:v>0</c:v>
                </c:pt>
                <c:pt idx="1">
                  <c:v>5.8510316268157924E-6</c:v>
                </c:pt>
                <c:pt idx="2">
                  <c:v>1.1636412522853362E-5</c:v>
                </c:pt>
                <c:pt idx="3">
                  <c:v>1.7356879313502373E-5</c:v>
                </c:pt>
                <c:pt idx="4">
                  <c:v>2.3013160358944163E-5</c:v>
                </c:pt>
                <c:pt idx="5">
                  <c:v>2.8605975846890363E-5</c:v>
                </c:pt>
                <c:pt idx="6">
                  <c:v>3.4136037884281175E-5</c:v>
                </c:pt>
                <c:pt idx="7">
                  <c:v>3.9604050587954672E-5</c:v>
                </c:pt>
                <c:pt idx="8">
                  <c:v>4.501071017429832E-5</c:v>
                </c:pt>
                <c:pt idx="9">
                  <c:v>5.0356705047895307E-5</c:v>
                </c:pt>
                <c:pt idx="10">
                  <c:v>5.564271588917578E-5</c:v>
                </c:pt>
                <c:pt idx="11">
                  <c:v>6.086941574108456E-5</c:v>
                </c:pt>
                <c:pt idx="12">
                  <c:v>6.6037470094776668E-5</c:v>
                </c:pt>
                <c:pt idx="13">
                  <c:v>7.1147536974351176E-5</c:v>
                </c:pt>
                <c:pt idx="14">
                  <c:v>7.6200267020634345E-5</c:v>
                </c:pt>
                <c:pt idx="15">
                  <c:v>8.119630357402246E-5</c:v>
                </c:pt>
                <c:pt idx="16">
                  <c:v>8.6136282756395707E-5</c:v>
                </c:pt>
                <c:pt idx="17">
                  <c:v>9.1020833552112173E-5</c:v>
                </c:pt>
                <c:pt idx="18">
                  <c:v>9.5850577888093957E-5</c:v>
                </c:pt>
                <c:pt idx="19">
                  <c:v>1.0062613071301361E-4</c:v>
                </c:pt>
                <c:pt idx="20">
                  <c:v>1.0534810007559334E-4</c:v>
                </c:pt>
                <c:pt idx="21">
                  <c:v>1.1001708720202429E-4</c:v>
                </c:pt>
                <c:pt idx="22">
                  <c:v>1.1463368657251848E-4</c:v>
                </c:pt>
                <c:pt idx="23">
                  <c:v>1.1919848599700076E-4</c:v>
                </c:pt>
                <c:pt idx="24">
                  <c:v>1.2371206668995203E-4</c:v>
                </c:pt>
                <c:pt idx="25">
                  <c:v>1.2817500334441268E-4</c:v>
                </c:pt>
                <c:pt idx="26">
                  <c:v>1.3258786420515534E-4</c:v>
                </c:pt>
                <c:pt idx="27">
                  <c:v>1.3695121114103685E-4</c:v>
                </c:pt>
                <c:pt idx="28">
                  <c:v>1.4126559971653854E-4</c:v>
                </c:pt>
                <c:pt idx="29">
                  <c:v>1.4553157926250356E-4</c:v>
                </c:pt>
                <c:pt idx="30">
                  <c:v>1.4974969294608045E-4</c:v>
                </c:pt>
                <c:pt idx="31">
                  <c:v>1.5392047783988245E-4</c:v>
                </c:pt>
                <c:pt idx="32">
                  <c:v>1.5804446499036995E-4</c:v>
                </c:pt>
                <c:pt idx="33">
                  <c:v>1.6212217948546645E-4</c:v>
                </c:pt>
                <c:pt idx="34">
                  <c:v>1.6615414052141553E-4</c:v>
                </c:pt>
                <c:pt idx="35">
                  <c:v>1.7014086146888754E-4</c:v>
                </c:pt>
                <c:pt idx="36">
                  <c:v>1.7408284993834485E-4</c:v>
                </c:pt>
                <c:pt idx="37">
                  <c:v>1.7798060784467322E-4</c:v>
                </c:pt>
                <c:pt idx="38">
                  <c:v>1.8183463147108858E-4</c:v>
                </c:pt>
                <c:pt idx="39">
                  <c:v>1.8564541153232638E-4</c:v>
                </c:pt>
                <c:pt idx="40">
                  <c:v>1.8941343323712175E-4</c:v>
                </c:pt>
                <c:pt idx="41">
                  <c:v>1.9313917634998913E-4</c:v>
                </c:pt>
                <c:pt idx="42">
                  <c:v>1.968231152523084E-4</c:v>
                </c:pt>
                <c:pt idx="43">
                  <c:v>2.0046571900272529E-4</c:v>
                </c:pt>
                <c:pt idx="44">
                  <c:v>2.0406745139687503E-4</c:v>
                </c:pt>
                <c:pt idx="45">
                  <c:v>2.0762877102643477E-4</c:v>
                </c:pt>
                <c:pt idx="46">
                  <c:v>2.1115013133751395E-4</c:v>
                </c:pt>
                <c:pt idx="47">
                  <c:v>2.1463198068838994E-4</c:v>
                </c:pt>
                <c:pt idx="48">
                  <c:v>2.1807476240659452E-4</c:v>
                </c:pt>
                <c:pt idx="49">
                  <c:v>2.2147891484536165E-4</c:v>
                </c:pt>
                <c:pt idx="50">
                  <c:v>2.2484487143944023E-4</c:v>
                </c:pt>
                <c:pt idx="51">
                  <c:v>2.2817306076028176E-4</c:v>
                </c:pt>
                <c:pt idx="52">
                  <c:v>2.3146390657060797E-4</c:v>
                </c:pt>
                <c:pt idx="53">
                  <c:v>2.3471782787836675E-4</c:v>
                </c:pt>
                <c:pt idx="54">
                  <c:v>2.3793523899008262E-4</c:v>
                </c:pt>
                <c:pt idx="55">
                  <c:v>2.411165495636078E-4</c:v>
                </c:pt>
                <c:pt idx="56">
                  <c:v>2.4426216466028294E-4</c:v>
                </c:pt>
                <c:pt idx="57">
                  <c:v>2.4737248479651087E-4</c:v>
                </c:pt>
                <c:pt idx="58">
                  <c:v>2.5044790599475307E-4</c:v>
                </c:pt>
                <c:pt idx="59">
                  <c:v>2.5348881983395269E-4</c:v>
                </c:pt>
                <c:pt idx="60">
                  <c:v>2.5649561349939324E-4</c:v>
                </c:pt>
                <c:pt idx="61">
                  <c:v>2.5946866983199657E-4</c:v>
                </c:pt>
                <c:pt idx="62">
                  <c:v>2.6240836737706816E-4</c:v>
                </c:pt>
                <c:pt idx="63">
                  <c:v>2.6531508043249591E-4</c:v>
                </c:pt>
                <c:pt idx="64">
                  <c:v>2.681891790964073E-4</c:v>
                </c:pt>
                <c:pt idx="65">
                  <c:v>2.7103102931429261E-4</c:v>
                </c:pt>
                <c:pt idx="66">
                  <c:v>2.738409929255988E-4</c:v>
                </c:pt>
                <c:pt idx="67">
                  <c:v>2.7661942770980093E-4</c:v>
                </c:pt>
                <c:pt idx="68">
                  <c:v>2.7936668743195649E-4</c:v>
                </c:pt>
                <c:pt idx="69">
                  <c:v>2.8208312188774862E-4</c:v>
                </c:pt>
                <c:pt idx="70">
                  <c:v>2.8476907694802432E-4</c:v>
                </c:pt>
                <c:pt idx="71">
                  <c:v>2.8742489460283169E-4</c:v>
                </c:pt>
                <c:pt idx="72">
                  <c:v>2.9005091300496512E-4</c:v>
                </c:pt>
                <c:pt idx="73">
                  <c:v>2.9264746651301945E-4</c:v>
                </c:pt>
                <c:pt idx="74">
                  <c:v>2.9521488573396319E-4</c:v>
                </c:pt>
                <c:pt idx="75">
                  <c:v>2.9775349756523299E-4</c:v>
                </c:pt>
                <c:pt idx="76">
                  <c:v>3.0026362523635552E-4</c:v>
                </c:pt>
                <c:pt idx="77">
                  <c:v>3.0274558835010311E-4</c:v>
                </c:pt>
                <c:pt idx="78">
                  <c:v>3.0519970292318735E-4</c:v>
                </c:pt>
                <c:pt idx="79">
                  <c:v>3.0762628142649579E-4</c:v>
                </c:pt>
                <c:pt idx="80">
                  <c:v>3.1002563282487753E-4</c:v>
                </c:pt>
                <c:pt idx="81">
                  <c:v>3.1239806261648218E-4</c:v>
                </c:pt>
                <c:pt idx="82">
                  <c:v>3.1474387287165758E-4</c:v>
                </c:pt>
                <c:pt idx="83">
                  <c:v>3.1706336227141097E-4</c:v>
                </c:pt>
                <c:pt idx="84">
                  <c:v>3.193568261454386E-4</c:v>
                </c:pt>
                <c:pt idx="85">
                  <c:v>3.2162455650972866E-4</c:v>
                </c:pt>
                <c:pt idx="86">
                  <c:v>3.2386684210374244E-4</c:v>
                </c:pt>
                <c:pt idx="87">
                  <c:v>3.2608396842717809E-4</c:v>
                </c:pt>
                <c:pt idx="88">
                  <c:v>3.2827621777632189E-4</c:v>
                </c:pt>
                <c:pt idx="89">
                  <c:v>3.3044386927999177E-4</c:v>
                </c:pt>
                <c:pt idx="90">
                  <c:v>3.3258719893507752E-4</c:v>
                </c:pt>
                <c:pt idx="91">
                  <c:v>3.3470647964168221E-4</c:v>
                </c:pt>
                <c:pt idx="92">
                  <c:v>3.3680198123786891E-4</c:v>
                </c:pt>
                <c:pt idx="93">
                  <c:v>3.3887397053401845E-4</c:v>
                </c:pt>
                <c:pt idx="94">
                  <c:v>3.4092271134680087E-4</c:v>
                </c:pt>
                <c:pt idx="95">
                  <c:v>3.4294846453276581E-4</c:v>
                </c:pt>
                <c:pt idx="96">
                  <c:v>3.4495148802155651E-4</c:v>
                </c:pt>
                <c:pt idx="97">
                  <c:v>3.4693203684875039E-4</c:v>
                </c:pt>
                <c:pt idx="98">
                  <c:v>3.4889036318833171E-4</c:v>
                </c:pt>
                <c:pt idx="99">
                  <c:v>3.5082671638479994E-4</c:v>
                </c:pt>
                <c:pt idx="100">
                  <c:v>3.5274134298491716E-4</c:v>
                </c:pt>
                <c:pt idx="101">
                  <c:v>3.5463448676909996E-4</c:v>
                </c:pt>
                <c:pt idx="102">
                  <c:v>3.5650638878245906E-4</c:v>
                </c:pt>
                <c:pt idx="103">
                  <c:v>3.5835728736548987E-4</c:v>
                </c:pt>
                <c:pt idx="104">
                  <c:v>3.601874181844197E-4</c:v>
                </c:pt>
                <c:pt idx="105">
                  <c:v>3.619970142612143E-4</c:v>
                </c:pt>
                <c:pt idx="106">
                  <c:v>3.6378630600324672E-4</c:v>
                </c:pt>
                <c:pt idx="107">
                  <c:v>3.6555552123263457E-4</c:v>
                </c:pt>
                <c:pt idx="108">
                  <c:v>3.6730488521524729E-4</c:v>
                </c:pt>
                <c:pt idx="109">
                  <c:v>3.6903462068938814E-4</c:v>
                </c:pt>
                <c:pt idx="110">
                  <c:v>3.7074494789415482E-4</c:v>
                </c:pt>
                <c:pt idx="111">
                  <c:v>3.7243608459748095E-4</c:v>
                </c:pt>
                <c:pt idx="112">
                  <c:v>3.7410824612386402E-4</c:v>
                </c:pt>
                <c:pt idx="113">
                  <c:v>3.7576164538178085E-4</c:v>
                </c:pt>
                <c:pt idx="114">
                  <c:v>3.7739649289079697E-4</c:v>
                </c:pt>
                <c:pt idx="115">
                  <c:v>3.7901299680837106E-4</c:v>
                </c:pt>
                <c:pt idx="116">
                  <c:v>3.8061136295635789E-4</c:v>
                </c:pt>
                <c:pt idx="117">
                  <c:v>3.8219179484721538E-4</c:v>
                </c:pt>
                <c:pt idx="118">
                  <c:v>3.8375449370991706E-4</c:v>
                </c:pt>
                <c:pt idx="119">
                  <c:v>3.8529965851557261E-4</c:v>
                </c:pt>
                <c:pt idx="120">
                  <c:v>3.8682748600276306E-4</c:v>
                </c:pt>
                <c:pt idx="121">
                  <c:v>3.8833817070258977E-4</c:v>
                </c:pt>
                <c:pt idx="122">
                  <c:v>3.8983190496344342E-4</c:v>
                </c:pt>
                <c:pt idx="123">
                  <c:v>3.913088789754953E-4</c:v>
                </c:pt>
                <c:pt idx="124">
                  <c:v>3.9276928079491234E-4</c:v>
                </c:pt>
                <c:pt idx="125">
                  <c:v>3.9421329636780229E-4</c:v>
                </c:pt>
                <c:pt idx="126">
                  <c:v>3.9564110955388914E-4</c:v>
                </c:pt>
                <c:pt idx="127">
                  <c:v>3.9705290214992281E-4</c:v>
                </c:pt>
                <c:pt idx="128">
                  <c:v>3.9844885391282682E-4</c:v>
                </c:pt>
                <c:pt idx="129">
                  <c:v>3.9982914258258575E-4</c:v>
                </c:pt>
                <c:pt idx="130">
                  <c:v>4.0119394390487602E-4</c:v>
                </c:pt>
                <c:pt idx="131">
                  <c:v>4.0254343165344281E-4</c:v>
                </c:pt>
                <c:pt idx="132">
                  <c:v>4.0387777765222595E-4</c:v>
                </c:pt>
                <c:pt idx="133">
                  <c:v>4.0519715179723731E-4</c:v>
                </c:pt>
                <c:pt idx="134">
                  <c:v>4.0650172207819273E-4</c:v>
                </c:pt>
                <c:pt idx="135">
                  <c:v>4.0779165459990186E-4</c:v>
                </c:pt>
                <c:pt idx="136">
                  <c:v>4.0906711360341692E-4</c:v>
                </c:pt>
                <c:pt idx="137">
                  <c:v>4.1032826148694506E-4</c:v>
                </c:pt>
                <c:pt idx="138">
                  <c:v>4.1157525882652587E-4</c:v>
                </c:pt>
                <c:pt idx="139">
                  <c:v>4.1280826439647636E-4</c:v>
                </c:pt>
                <c:pt idx="140">
                  <c:v>4.140274351896073E-4</c:v>
                </c:pt>
                <c:pt idx="141">
                  <c:v>4.152329264372124E-4</c:v>
                </c:pt>
                <c:pt idx="142">
                  <c:v>4.1642489162883292E-4</c:v>
                </c:pt>
                <c:pt idx="143">
                  <c:v>4.1760348253180087E-4</c:v>
                </c:pt>
                <c:pt idx="144">
                  <c:v>4.1876884921056301E-4</c:v>
                </c:pt>
                <c:pt idx="145">
                  <c:v>4.199211400457876E-4</c:v>
                </c:pt>
                <c:pt idx="146">
                  <c:v>4.2106050175325728E-4</c:v>
                </c:pt>
                <c:pt idx="147">
                  <c:v>4.2218707940254934E-4</c:v>
                </c:pt>
                <c:pt idx="148">
                  <c:v>4.233010164355072E-4</c:v>
                </c:pt>
                <c:pt idx="149">
                  <c:v>4.2440245468450364E-4</c:v>
                </c:pt>
                <c:pt idx="150">
                  <c:v>4.2549153439050023E-4</c:v>
                </c:pt>
                <c:pt idx="151">
                  <c:v>4.265683942209031E-4</c:v>
                </c:pt>
                <c:pt idx="152">
                  <c:v>4.2763317128721918E-4</c:v>
                </c:pt>
                <c:pt idx="153">
                  <c:v>4.2868600116251351E-4</c:v>
                </c:pt>
                <c:pt idx="154">
                  <c:v>4.2972701789867161E-4</c:v>
                </c:pt>
                <c:pt idx="155">
                  <c:v>4.3075635404346731E-4</c:v>
                </c:pt>
                <c:pt idx="156">
                  <c:v>4.3177414065743969E-4</c:v>
                </c:pt>
                <c:pt idx="157">
                  <c:v>4.3278050733058028E-4</c:v>
                </c:pt>
                <c:pt idx="158">
                  <c:v>4.3377558219883299E-4</c:v>
                </c:pt>
                <c:pt idx="159">
                  <c:v>4.3475949196040942E-4</c:v>
                </c:pt>
                <c:pt idx="160">
                  <c:v>4.3573236189192044E-4</c:v>
                </c:pt>
                <c:pt idx="161">
                  <c:v>4.3669431586432726E-4</c:v>
                </c:pt>
                <c:pt idx="162">
                  <c:v>4.3764547635871323E-4</c:v>
                </c:pt>
                <c:pt idx="163">
                  <c:v>4.3858596448187876E-4</c:v>
                </c:pt>
                <c:pt idx="164">
                  <c:v>4.3951589998176139E-4</c:v>
                </c:pt>
                <c:pt idx="165">
                  <c:v>4.4043540126268273E-4</c:v>
                </c:pt>
                <c:pt idx="166">
                  <c:v>4.4134458540042419E-4</c:v>
                </c:pt>
                <c:pt idx="167">
                  <c:v>4.4224356815713369E-4</c:v>
                </c:pt>
                <c:pt idx="168">
                  <c:v>4.4313246399606547E-4</c:v>
                </c:pt>
                <c:pt idx="169">
                  <c:v>4.440113860961536E-4</c:v>
                </c:pt>
                <c:pt idx="170">
                  <c:v>4.4488044636642303E-4</c:v>
                </c:pt>
                <c:pt idx="171">
                  <c:v>4.45739755460238E-4</c:v>
                </c:pt>
                <c:pt idx="172">
                  <c:v>4.4658942278939139E-4</c:v>
                </c:pt>
                <c:pt idx="173">
                  <c:v>4.4742955653803533E-4</c:v>
                </c:pt>
                <c:pt idx="174">
                  <c:v>4.4826026367645612E-4</c:v>
                </c:pt>
                <c:pt idx="175">
                  <c:v>4.4908164997469369E-4</c:v>
                </c:pt>
                <c:pt idx="176">
                  <c:v>4.4989382001600945E-4</c:v>
                </c:pt>
                <c:pt idx="177">
                  <c:v>4.5069687721020193E-4</c:v>
                </c:pt>
                <c:pt idx="178">
                  <c:v>4.5149092380677378E-4</c:v>
                </c:pt>
                <c:pt idx="179">
                  <c:v>4.5227606090795022E-4</c:v>
                </c:pt>
                <c:pt idx="180">
                  <c:v>4.5305238848155266E-4</c:v>
                </c:pt>
                <c:pt idx="181">
                  <c:v>4.5382000537372644E-4</c:v>
                </c:pt>
                <c:pt idx="182">
                  <c:v>4.5457900932152672E-4</c:v>
                </c:pt>
                <c:pt idx="183">
                  <c:v>4.553294969653631E-4</c:v>
                </c:pt>
                <c:pt idx="184">
                  <c:v>4.5607156386130406E-4</c:v>
                </c:pt>
                <c:pt idx="185">
                  <c:v>4.5680530449324362E-4</c:v>
                </c:pt>
                <c:pt idx="186">
                  <c:v>4.5753081228493196E-4</c:v>
                </c:pt>
                <c:pt idx="187">
                  <c:v>4.5824817961187032E-4</c:v>
                </c:pt>
                <c:pt idx="188">
                  <c:v>4.5895749781307252E-4</c:v>
                </c:pt>
                <c:pt idx="189">
                  <c:v>4.5965885720269538E-4</c:v>
                </c:pt>
                <c:pt idx="190">
                  <c:v>4.6035234708153726E-4</c:v>
                </c:pt>
                <c:pt idx="191">
                  <c:v>4.610380557484088E-4</c:v>
                </c:pt>
                <c:pt idx="192">
                  <c:v>4.6171607051137547E-4</c:v>
                </c:pt>
                <c:pt idx="193">
                  <c:v>4.6238647769887412E-4</c:v>
                </c:pt>
                <c:pt idx="194">
                  <c:v>4.6304936267070449E-4</c:v>
                </c:pt>
                <c:pt idx="195">
                  <c:v>4.6370480982889833E-4</c:v>
                </c:pt>
                <c:pt idx="196">
                  <c:v>4.6435290262846499E-4</c:v>
                </c:pt>
                <c:pt idx="197">
                  <c:v>4.649937235880183E-4</c:v>
                </c:pt>
                <c:pt idx="198">
                  <c:v>4.6562735430028256E-4</c:v>
                </c:pt>
                <c:pt idx="199">
                  <c:v>4.6625387544248171E-4</c:v>
                </c:pt>
                <c:pt idx="200">
                  <c:v>4.6687336678661169E-4</c:v>
                </c:pt>
                <c:pt idx="201">
                  <c:v>4.6748590720959706E-4</c:v>
                </c:pt>
                <c:pt idx="202">
                  <c:v>4.6809157470333409E-4</c:v>
                </c:pt>
                <c:pt idx="203">
                  <c:v>4.6869044638462166E-4</c:v>
                </c:pt>
                <c:pt idx="204">
                  <c:v>4.6928259850497926E-4</c:v>
                </c:pt>
                <c:pt idx="205">
                  <c:v>4.6986810646035667E-4</c:v>
                </c:pt>
                <c:pt idx="206">
                  <c:v>4.7044704480073309E-4</c:v>
                </c:pt>
                <c:pt idx="207">
                  <c:v>4.7101948723960937E-4</c:v>
                </c:pt>
                <c:pt idx="208">
                  <c:v>4.7158550666339413E-4</c:v>
                </c:pt>
                <c:pt idx="209">
                  <c:v>4.7214517514068325E-4</c:v>
                </c:pt>
                <c:pt idx="210">
                  <c:v>4.7269856393143656E-4</c:v>
                </c:pt>
                <c:pt idx="211">
                  <c:v>4.7324574349605082E-4</c:v>
                </c:pt>
                <c:pt idx="212">
                  <c:v>4.7378678350433126E-4</c:v>
                </c:pt>
                <c:pt idx="213">
                  <c:v>4.7432175284436225E-4</c:v>
                </c:pt>
                <c:pt idx="214">
                  <c:v>4.7485071963127826E-4</c:v>
                </c:pt>
                <c:pt idx="215">
                  <c:v>4.7537375121593708E-4</c:v>
                </c:pt>
                <c:pt idx="216">
                  <c:v>4.7589091419349502E-4</c:v>
                </c:pt>
                <c:pt idx="217">
                  <c:v>4.7640227441188602E-4</c:v>
                </c:pt>
                <c:pt idx="218">
                  <c:v>4.769078969802062E-4</c:v>
                </c:pt>
                <c:pt idx="219">
                  <c:v>4.7740784627700345E-4</c:v>
                </c:pt>
                <c:pt idx="220">
                  <c:v>4.7790218595847469E-4</c:v>
                </c:pt>
                <c:pt idx="221">
                  <c:v>4.7839097896657087E-4</c:v>
                </c:pt>
                <c:pt idx="222">
                  <c:v>4.7887428753701098E-4</c:v>
                </c:pt>
                <c:pt idx="223">
                  <c:v>4.7935217320720639E-4</c:v>
                </c:pt>
                <c:pt idx="224">
                  <c:v>4.7982469682409599E-4</c:v>
                </c:pt>
                <c:pt idx="225">
                  <c:v>4.8029191855189371E-4</c:v>
                </c:pt>
                <c:pt idx="226">
                  <c:v>4.8075389787974874E-4</c:v>
                </c:pt>
                <c:pt idx="227">
                  <c:v>4.8121069362931998E-4</c:v>
                </c:pt>
                <c:pt idx="228">
                  <c:v>4.8166236396226592E-4</c:v>
                </c:pt>
                <c:pt idx="229">
                  <c:v>4.8210896638764945E-4</c:v>
                </c:pt>
                <c:pt idx="230">
                  <c:v>4.82550557769261E-4</c:v>
                </c:pt>
                <c:pt idx="231">
                  <c:v>4.8298719433285801E-4</c:v>
                </c:pt>
                <c:pt idx="232">
                  <c:v>4.8341893167332432E-4</c:v>
                </c:pt>
                <c:pt idx="233">
                  <c:v>4.8384582476174864E-4</c:v>
                </c:pt>
                <c:pt idx="234">
                  <c:v>4.8426792795242381E-4</c:v>
                </c:pt>
                <c:pt idx="235">
                  <c:v>4.8468529498976758E-4</c:v>
                </c:pt>
                <c:pt idx="236">
                  <c:v>4.8509797901516552E-4</c:v>
                </c:pt>
                <c:pt idx="237">
                  <c:v>4.8550603257373703E-4</c:v>
                </c:pt>
                <c:pt idx="238">
                  <c:v>4.8590950762102619E-4</c:v>
                </c:pt>
                <c:pt idx="239">
                  <c:v>4.8630845552961654E-4</c:v>
                </c:pt>
                <c:pt idx="240">
                  <c:v>4.8670292709567257E-4</c:v>
                </c:pt>
                <c:pt idx="241">
                  <c:v>4.8709297254540679E-4</c:v>
                </c:pt>
                <c:pt idx="242">
                  <c:v>4.8747864154147523E-4</c:v>
                </c:pt>
                <c:pt idx="243">
                  <c:v>4.8785998318930058E-4</c:v>
                </c:pt>
                <c:pt idx="244">
                  <c:v>4.8823704604332468E-4</c:v>
                </c:pt>
                <c:pt idx="245">
                  <c:v>4.8860987811319054E-4</c:v>
                </c:pt>
                <c:pt idx="246">
                  <c:v>4.889785268698553E-4</c:v>
                </c:pt>
                <c:pt idx="247">
                  <c:v>4.8934303925163465E-4</c:v>
                </c:pt>
                <c:pt idx="248">
                  <c:v>4.8970346167017884E-4</c:v>
                </c:pt>
                <c:pt idx="249">
                  <c:v>4.9005984001638224E-4</c:v>
                </c:pt>
                <c:pt idx="250">
                  <c:v>4.9041221966622691E-4</c:v>
                </c:pt>
                <c:pt idx="251">
                  <c:v>4.9076064548655919E-4</c:v>
                </c:pt>
                <c:pt idx="252">
                  <c:v>4.9110516184080306E-4</c:v>
                </c:pt>
                <c:pt idx="253">
                  <c:v>4.9144581259460876E-4</c:v>
                </c:pt>
                <c:pt idx="254">
                  <c:v>4.9178264112143737E-4</c:v>
                </c:pt>
                <c:pt idx="255">
                  <c:v>4.9211569030808402E-4</c:v>
                </c:pt>
                <c:pt idx="256">
                  <c:v>4.9244500256013807E-4</c:v>
                </c:pt>
                <c:pt idx="257">
                  <c:v>4.9277061980738262E-4</c:v>
                </c:pt>
                <c:pt idx="258">
                  <c:v>4.9309258350913325E-4</c:v>
                </c:pt>
                <c:pt idx="259">
                  <c:v>4.9341093465951646E-4</c:v>
                </c:pt>
                <c:pt idx="260">
                  <c:v>4.9372571379268976E-4</c:v>
                </c:pt>
                <c:pt idx="261">
                  <c:v>4.9403696098800239E-4</c:v>
                </c:pt>
                <c:pt idx="262">
                  <c:v>4.9434471587509853E-4</c:v>
                </c:pt>
                <c:pt idx="263">
                  <c:v>4.9464901763896342E-4</c:v>
                </c:pt>
                <c:pt idx="264">
                  <c:v>4.9494990502491174E-4</c:v>
                </c:pt>
                <c:pt idx="265">
                  <c:v>4.9524741634352203E-4</c:v>
                </c:pt>
                <c:pt idx="266">
                  <c:v>4.9554158947551371E-4</c:v>
                </c:pt>
                <c:pt idx="267">
                  <c:v>4.9583246187657061E-4</c:v>
                </c:pt>
                <c:pt idx="268">
                  <c:v>4.9612007058211021E-4</c:v>
                </c:pt>
                <c:pt idx="269">
                  <c:v>4.9640445221199874E-4</c:v>
                </c:pt>
                <c:pt idx="270">
                  <c:v>4.9668564297521394E-4</c:v>
                </c:pt>
                <c:pt idx="271">
                  <c:v>4.9696367867445572E-4</c:v>
                </c:pt>
                <c:pt idx="272">
                  <c:v>4.9723859471070451E-4</c:v>
                </c:pt>
                <c:pt idx="273">
                  <c:v>4.975104260877283E-4</c:v>
                </c:pt>
                <c:pt idx="274">
                  <c:v>4.9777920741654049E-4</c:v>
                </c:pt>
                <c:pt idx="275">
                  <c:v>4.980449729198057E-4</c:v>
                </c:pt>
                <c:pt idx="276">
                  <c:v>4.9830775643619788E-4</c:v>
                </c:pt>
                <c:pt idx="277">
                  <c:v>4.9856759142470847E-4</c:v>
                </c:pt>
                <c:pt idx="278">
                  <c:v>4.9882451096890676E-4</c:v>
                </c:pt>
                <c:pt idx="279">
                  <c:v>4.9907854778115227E-4</c:v>
                </c:pt>
                <c:pt idx="280">
                  <c:v>4.9932973420675959E-4</c:v>
                </c:pt>
                <c:pt idx="281">
                  <c:v>4.9957810222811712E-4</c:v>
                </c:pt>
                <c:pt idx="282">
                  <c:v>4.9982368346875895E-4</c:v>
                </c:pt>
                <c:pt idx="283">
                  <c:v>5.0006650919739179E-4</c:v>
                </c:pt>
                <c:pt idx="284">
                  <c:v>5.0030661033187537E-4</c:v>
                </c:pt>
                <c:pt idx="285">
                  <c:v>5.0054401744316032E-4</c:v>
                </c:pt>
                <c:pt idx="286">
                  <c:v>5.007787607591794E-4</c:v>
                </c:pt>
                <c:pt idx="287">
                  <c:v>5.0101087016869706E-4</c:v>
                </c:pt>
                <c:pt idx="288">
                  <c:v>5.0124037522511467E-4</c:v>
                </c:pt>
                <c:pt idx="289">
                  <c:v>5.0146730515023366E-4</c:v>
                </c:pt>
                <c:pt idx="290">
                  <c:v>5.0169168883797632E-4</c:v>
                </c:pt>
                <c:pt idx="291">
                  <c:v>5.0191355485806389E-4</c:v>
                </c:pt>
                <c:pt idx="292">
                  <c:v>5.0213293145965525E-4</c:v>
                </c:pt>
                <c:pt idx="293">
                  <c:v>5.023498465749432E-4</c:v>
                </c:pt>
                <c:pt idx="294">
                  <c:v>5.0256432782271119E-4</c:v>
                </c:pt>
                <c:pt idx="295">
                  <c:v>5.027764025118494E-4</c:v>
                </c:pt>
                <c:pt idx="296">
                  <c:v>5.029860976448324E-4</c:v>
                </c:pt>
                <c:pt idx="297">
                  <c:v>5.0319343992115731E-4</c:v>
                </c:pt>
                <c:pt idx="298">
                  <c:v>5.0339845574074251E-4</c:v>
                </c:pt>
                <c:pt idx="299">
                  <c:v>5.0360117120728989E-4</c:v>
                </c:pt>
                <c:pt idx="300">
                  <c:v>5.0380161213160822E-4</c:v>
                </c:pt>
                <c:pt idx="301">
                  <c:v>5.039998040348993E-4</c:v>
                </c:pt>
                <c:pt idx="302">
                  <c:v>5.0419577215200795E-4</c:v>
                </c:pt>
                <c:pt idx="303">
                  <c:v>5.0438954143463438E-4</c:v>
                </c:pt>
                <c:pt idx="304">
                  <c:v>5.0458113655451166E-4</c:v>
                </c:pt>
                <c:pt idx="305">
                  <c:v>5.0477058190654712E-4</c:v>
                </c:pt>
                <c:pt idx="306">
                  <c:v>5.0495790161192791E-4</c:v>
                </c:pt>
                <c:pt idx="307">
                  <c:v>5.0514311952119275E-4</c:v>
                </c:pt>
                <c:pt idx="308">
                  <c:v>5.0532625921726848E-4</c:v>
                </c:pt>
                <c:pt idx="309">
                  <c:v>5.0550734401847298E-4</c:v>
                </c:pt>
                <c:pt idx="310">
                  <c:v>5.0568639698148369E-4</c:v>
                </c:pt>
                <c:pt idx="311">
                  <c:v>5.0586344090427398E-4</c:v>
                </c:pt>
                <c:pt idx="312">
                  <c:v>5.0603849832901531E-4</c:v>
                </c:pt>
                <c:pt idx="313">
                  <c:v>5.0621159154494769E-4</c:v>
                </c:pt>
                <c:pt idx="314">
                  <c:v>5.0638274259121789E-4</c:v>
                </c:pt>
                <c:pt idx="315">
                  <c:v>5.0655197325968503E-4</c:v>
                </c:pt>
                <c:pt idx="316">
                  <c:v>5.0671930509769557E-4</c:v>
                </c:pt>
                <c:pt idx="317">
                  <c:v>5.0688475941082706E-4</c:v>
                </c:pt>
                <c:pt idx="318">
                  <c:v>5.0704835726560042E-4</c:v>
                </c:pt>
                <c:pt idx="319">
                  <c:v>5.0721011949216238E-4</c:v>
                </c:pt>
                <c:pt idx="320">
                  <c:v>5.0737006668693792E-4</c:v>
                </c:pt>
                <c:pt idx="321">
                  <c:v>5.0752821921525243E-4</c:v>
                </c:pt>
                <c:pt idx="322">
                  <c:v>5.0768459721392491E-4</c:v>
                </c:pt>
                <c:pt idx="323">
                  <c:v>5.0783922059383188E-4</c:v>
                </c:pt>
                <c:pt idx="324">
                  <c:v>5.0799210904244226E-4</c:v>
                </c:pt>
                <c:pt idx="325">
                  <c:v>5.0814328202632457E-4</c:v>
                </c:pt>
                <c:pt idx="326">
                  <c:v>5.0829275879362508E-4</c:v>
                </c:pt>
                <c:pt idx="327">
                  <c:v>5.0844055837651894E-4</c:v>
                </c:pt>
                <c:pt idx="328">
                  <c:v>5.0858669959363302E-4</c:v>
                </c:pt>
                <c:pt idx="329">
                  <c:v>5.0873120105244271E-4</c:v>
                </c:pt>
                <c:pt idx="330">
                  <c:v>5.0887408115164008E-4</c:v>
                </c:pt>
                <c:pt idx="331">
                  <c:v>5.0901535808347761E-4</c:v>
                </c:pt>
                <c:pt idx="332">
                  <c:v>5.0915504983608357E-4</c:v>
                </c:pt>
                <c:pt idx="333">
                  <c:v>5.0929317419575327E-4</c:v>
                </c:pt>
                <c:pt idx="334">
                  <c:v>5.0942974874921296E-4</c:v>
                </c:pt>
                <c:pt idx="335">
                  <c:v>5.0956479088585919E-4</c:v>
                </c:pt>
                <c:pt idx="336">
                  <c:v>5.0969831779997346E-4</c:v>
                </c:pt>
                <c:pt idx="337">
                  <c:v>5.0983034649291082E-4</c:v>
                </c:pt>
                <c:pt idx="338">
                  <c:v>5.0996089377526479E-4</c:v>
                </c:pt>
                <c:pt idx="339">
                  <c:v>5.1008997626900826E-4</c:v>
                </c:pt>
                <c:pt idx="340">
                  <c:v>5.1021761040960891E-4</c:v>
                </c:pt>
                <c:pt idx="341">
                  <c:v>5.1034381244812268E-4</c:v>
                </c:pt>
                <c:pt idx="342">
                  <c:v>5.1046859845326289E-4</c:v>
                </c:pt>
                <c:pt idx="343">
                  <c:v>5.1059198431344544E-4</c:v>
                </c:pt>
                <c:pt idx="344">
                  <c:v>5.1071398573881305E-4</c:v>
                </c:pt>
                <c:pt idx="345">
                  <c:v>5.1083461826323417E-4</c:v>
                </c:pt>
                <c:pt idx="346">
                  <c:v>5.1095389724628191E-4</c:v>
                </c:pt>
                <c:pt idx="347">
                  <c:v>5.1107183787518925E-4</c:v>
                </c:pt>
                <c:pt idx="348">
                  <c:v>5.1118845516678261E-4</c:v>
                </c:pt>
                <c:pt idx="349">
                  <c:v>5.1130376396939453E-4</c:v>
                </c:pt>
                <c:pt idx="350">
                  <c:v>5.1141777896475339E-4</c:v>
                </c:pt>
                <c:pt idx="351">
                  <c:v>5.1153051466985334E-4</c:v>
                </c:pt>
                <c:pt idx="352">
                  <c:v>5.1164198543880235E-4</c:v>
                </c:pt>
                <c:pt idx="353">
                  <c:v>5.1175220546465026E-4</c:v>
                </c:pt>
                <c:pt idx="354">
                  <c:v>5.1186118878119539E-4</c:v>
                </c:pt>
                <c:pt idx="355">
                  <c:v>5.1196894926477195E-4</c:v>
                </c:pt>
                <c:pt idx="356">
                  <c:v>5.1207550063601633E-4</c:v>
                </c:pt>
                <c:pt idx="357">
                  <c:v>5.121808564616144E-4</c:v>
                </c:pt>
                <c:pt idx="358">
                  <c:v>5.1228503015602895E-4</c:v>
                </c:pt>
                <c:pt idx="359">
                  <c:v>5.1238803498320721E-4</c:v>
                </c:pt>
                <c:pt idx="360">
                  <c:v>5.1248988405827058E-4</c:v>
                </c:pt>
                <c:pt idx="361">
                  <c:v>5.1259059034918343E-4</c:v>
                </c:pt>
                <c:pt idx="362">
                  <c:v>5.1269016667840513E-4</c:v>
                </c:pt>
                <c:pt idx="363">
                  <c:v>5.1278862572452203E-4</c:v>
                </c:pt>
                <c:pt idx="364">
                  <c:v>5.1288598002386244E-4</c:v>
                </c:pt>
                <c:pt idx="365">
                  <c:v>5.1298224197209215E-4</c:v>
                </c:pt>
                <c:pt idx="366">
                  <c:v>5.1307742382579328E-4</c:v>
                </c:pt>
                <c:pt idx="367">
                  <c:v>5.1317153770402419E-4</c:v>
                </c:pt>
                <c:pt idx="368">
                  <c:v>5.1326459558986327E-4</c:v>
                </c:pt>
                <c:pt idx="369">
                  <c:v>5.1335660933193427E-4</c:v>
                </c:pt>
                <c:pt idx="370">
                  <c:v>5.1344759064591498E-4</c:v>
                </c:pt>
                <c:pt idx="371">
                  <c:v>5.1353755111602901E-4</c:v>
                </c:pt>
                <c:pt idx="372">
                  <c:v>5.1362650219652069E-4</c:v>
                </c:pt>
                <c:pt idx="373">
                  <c:v>5.1371445521311359E-4</c:v>
                </c:pt>
                <c:pt idx="374">
                  <c:v>5.1380142136445226E-4</c:v>
                </c:pt>
                <c:pt idx="375">
                  <c:v>5.1388741172352862E-4</c:v>
                </c:pt>
                <c:pt idx="376">
                  <c:v>5.1397243723909131E-4</c:v>
                </c:pt>
                <c:pt idx="377">
                  <c:v>5.1405650873704006E-4</c:v>
                </c:pt>
                <c:pt idx="378">
                  <c:v>5.1413963692180408E-4</c:v>
                </c:pt>
                <c:pt idx="379">
                  <c:v>5.1422183237770488E-4</c:v>
                </c:pt>
                <c:pt idx="380">
                  <c:v>5.1430310557030404E-4</c:v>
                </c:pt>
                <c:pt idx="381">
                  <c:v>5.1438346684773548E-4</c:v>
                </c:pt>
                <c:pt idx="382">
                  <c:v>5.144629264420235E-4</c:v>
                </c:pt>
                <c:pt idx="383">
                  <c:v>5.1454149447038519E-4</c:v>
                </c:pt>
                <c:pt idx="384">
                  <c:v>5.1461918093651871E-4</c:v>
                </c:pt>
                <c:pt idx="385">
                  <c:v>5.1469599573187718E-4</c:v>
                </c:pt>
                <c:pt idx="386">
                  <c:v>5.1477194863692782E-4</c:v>
                </c:pt>
                <c:pt idx="387">
                  <c:v>5.1484704932239754E-4</c:v>
                </c:pt>
                <c:pt idx="388">
                  <c:v>5.1492130735050399E-4</c:v>
                </c:pt>
                <c:pt idx="389">
                  <c:v>5.1499473217617316E-4</c:v>
                </c:pt>
                <c:pt idx="390">
                  <c:v>5.150673331482436E-4</c:v>
                </c:pt>
                <c:pt idx="391">
                  <c:v>5.1513911951065622E-4</c:v>
                </c:pt>
                <c:pt idx="392">
                  <c:v>5.1521010040363158E-4</c:v>
                </c:pt>
                <c:pt idx="393">
                  <c:v>5.1528028486483334E-4</c:v>
                </c:pt>
                <c:pt idx="394">
                  <c:v>5.1534968183051969E-4</c:v>
                </c:pt>
                <c:pt idx="395">
                  <c:v>5.1541830013668028E-4</c:v>
                </c:pt>
                <c:pt idx="396">
                  <c:v>5.154861485201621E-4</c:v>
                </c:pt>
                <c:pt idx="397">
                  <c:v>5.1555323561978126E-4</c:v>
                </c:pt>
                <c:pt idx="398">
                  <c:v>5.1561956997742305E-4</c:v>
                </c:pt>
                <c:pt idx="399">
                  <c:v>5.1568516003912995E-4</c:v>
                </c:pt>
                <c:pt idx="400">
                  <c:v>5.157500141561766E-4</c:v>
                </c:pt>
                <c:pt idx="401">
                  <c:v>5.1581414058613319E-4</c:v>
                </c:pt>
                <c:pt idx="402">
                  <c:v>5.1587754749391704E-4</c:v>
                </c:pt>
                <c:pt idx="403">
                  <c:v>5.1594024295283211E-4</c:v>
                </c:pt>
                <c:pt idx="404">
                  <c:v>5.1600223494559683E-4</c:v>
                </c:pt>
                <c:pt idx="405">
                  <c:v>5.1606353136536055E-4</c:v>
                </c:pt>
                <c:pt idx="406">
                  <c:v>5.161241400167087E-4</c:v>
                </c:pt>
                <c:pt idx="407">
                  <c:v>5.1618406861665624E-4</c:v>
                </c:pt>
                <c:pt idx="408">
                  <c:v>5.162433247956306E-4</c:v>
                </c:pt>
                <c:pt idx="409">
                  <c:v>5.163019160984427E-4</c:v>
                </c:pt>
                <c:pt idx="410">
                  <c:v>5.1635984998524818E-4</c:v>
                </c:pt>
                <c:pt idx="411">
                  <c:v>5.1641713383249698E-4</c:v>
                </c:pt>
                <c:pt idx="412">
                  <c:v>5.164737749338721E-4</c:v>
                </c:pt>
                <c:pt idx="413">
                  <c:v>5.1652978050121948E-4</c:v>
                </c:pt>
                <c:pt idx="414">
                  <c:v>5.1658515766546474E-4</c:v>
                </c:pt>
                <c:pt idx="415">
                  <c:v>5.1663991347752252E-4</c:v>
                </c:pt>
                <c:pt idx="416">
                  <c:v>5.1669405490919302E-4</c:v>
                </c:pt>
                <c:pt idx="417">
                  <c:v>5.1674758885405082E-4</c:v>
                </c:pt>
                <c:pt idx="418">
                  <c:v>5.1680052212832168E-4</c:v>
                </c:pt>
                <c:pt idx="419">
                  <c:v>5.1685286147175097E-4</c:v>
                </c:pt>
                <c:pt idx="420">
                  <c:v>5.1690461354846149E-4</c:v>
                </c:pt>
                <c:pt idx="421">
                  <c:v>5.1695578494780233E-4</c:v>
                </c:pt>
                <c:pt idx="422">
                  <c:v>5.1700638218518744E-4</c:v>
                </c:pt>
                <c:pt idx="423">
                  <c:v>5.1705641170292555E-4</c:v>
                </c:pt>
                <c:pt idx="424">
                  <c:v>5.171058798710403E-4</c:v>
                </c:pt>
                <c:pt idx="425">
                  <c:v>5.1715479298808137E-4</c:v>
                </c:pt>
                <c:pt idx="426">
                  <c:v>5.1720315728192613E-4</c:v>
                </c:pt>
                <c:pt idx="427">
                  <c:v>5.1725097891057328E-4</c:v>
                </c:pt>
                <c:pt idx="428">
                  <c:v>5.172982639629263E-4</c:v>
                </c:pt>
                <c:pt idx="429">
                  <c:v>5.1734501845956873E-4</c:v>
                </c:pt>
                <c:pt idx="430">
                  <c:v>5.1739124835353117E-4</c:v>
                </c:pt>
                <c:pt idx="431">
                  <c:v>5.1743695953104915E-4</c:v>
                </c:pt>
                <c:pt idx="432">
                  <c:v>5.1748215781231214E-4</c:v>
                </c:pt>
                <c:pt idx="433">
                  <c:v>5.1752684895220522E-4</c:v>
                </c:pt>
                <c:pt idx="434">
                  <c:v>5.1757103864104141E-4</c:v>
                </c:pt>
                <c:pt idx="435">
                  <c:v>5.1761473250528636E-4</c:v>
                </c:pt>
                <c:pt idx="436">
                  <c:v>5.1765793610827459E-4</c:v>
                </c:pt>
                <c:pt idx="437">
                  <c:v>5.1770065495091811E-4</c:v>
                </c:pt>
                <c:pt idx="438">
                  <c:v>5.1774289447240659E-4</c:v>
                </c:pt>
                <c:pt idx="439">
                  <c:v>5.1778466005089998E-4</c:v>
                </c:pt>
                <c:pt idx="440">
                  <c:v>5.1782595700421326E-4</c:v>
                </c:pt>
                <c:pt idx="441">
                  <c:v>5.1786679059049386E-4</c:v>
                </c:pt>
                <c:pt idx="442">
                  <c:v>5.179071660088904E-4</c:v>
                </c:pt>
                <c:pt idx="443">
                  <c:v>5.1794708840021536E-4</c:v>
                </c:pt>
                <c:pt idx="444">
                  <c:v>5.1798656284759959E-4</c:v>
                </c:pt>
                <c:pt idx="445">
                  <c:v>5.1802559437713895E-4</c:v>
                </c:pt>
                <c:pt idx="446">
                  <c:v>5.1806418795853507E-4</c:v>
                </c:pt>
                <c:pt idx="447">
                  <c:v>5.1810234850572731E-4</c:v>
                </c:pt>
                <c:pt idx="448">
                  <c:v>5.1814008087751903E-4</c:v>
                </c:pt>
                <c:pt idx="449">
                  <c:v>5.1817738987819612E-4</c:v>
                </c:pt>
                <c:pt idx="450">
                  <c:v>5.1821428025813833E-4</c:v>
                </c:pt>
                <c:pt idx="451">
                  <c:v>5.1825075671442468E-4</c:v>
                </c:pt>
                <c:pt idx="452">
                  <c:v>5.1828682389143095E-4</c:v>
                </c:pt>
                <c:pt idx="453">
                  <c:v>5.1832248638142156E-4</c:v>
                </c:pt>
                <c:pt idx="454">
                  <c:v>5.1835774872513408E-4</c:v>
                </c:pt>
                <c:pt idx="455">
                  <c:v>5.1839261541235693E-4</c:v>
                </c:pt>
                <c:pt idx="456">
                  <c:v>5.1842709088250195E-4</c:v>
                </c:pt>
                <c:pt idx="457">
                  <c:v>5.1846117952516872E-4</c:v>
                </c:pt>
                <c:pt idx="458">
                  <c:v>5.1849488568070411E-4</c:v>
                </c:pt>
                <c:pt idx="459">
                  <c:v>5.185282136407547E-4</c:v>
                </c:pt>
                <c:pt idx="460">
                  <c:v>5.185611676488133E-4</c:v>
                </c:pt>
                <c:pt idx="461">
                  <c:v>5.1859375190075891E-4</c:v>
                </c:pt>
                <c:pt idx="462">
                  <c:v>5.1862597054539144E-4</c:v>
                </c:pt>
                <c:pt idx="463">
                  <c:v>5.1865782768495947E-4</c:v>
                </c:pt>
                <c:pt idx="464">
                  <c:v>5.1868932737568333E-4</c:v>
                </c:pt>
                <c:pt idx="465">
                  <c:v>5.1872047362827047E-4</c:v>
                </c:pt>
                <c:pt idx="466">
                  <c:v>5.1875127040842722E-4</c:v>
                </c:pt>
                <c:pt idx="467">
                  <c:v>5.1878172163736288E-4</c:v>
                </c:pt>
                <c:pt idx="468">
                  <c:v>5.1881183119228957E-4</c:v>
                </c:pt>
                <c:pt idx="469">
                  <c:v>5.188416029069155E-4</c:v>
                </c:pt>
                <c:pt idx="470">
                  <c:v>5.1887104057193347E-4</c:v>
                </c:pt>
                <c:pt idx="471">
                  <c:v>5.1890014793550302E-4</c:v>
                </c:pt>
                <c:pt idx="472">
                  <c:v>5.1892892870372817E-4</c:v>
                </c:pt>
                <c:pt idx="473">
                  <c:v>5.1895738654112898E-4</c:v>
                </c:pt>
                <c:pt idx="474">
                  <c:v>5.1898552507110825E-4</c:v>
                </c:pt>
                <c:pt idx="475">
                  <c:v>5.1901334787641303E-4</c:v>
                </c:pt>
                <c:pt idx="476">
                  <c:v>5.1904085849959045E-4</c:v>
                </c:pt>
                <c:pt idx="477">
                  <c:v>5.1906806044343902E-4</c:v>
                </c:pt>
                <c:pt idx="478">
                  <c:v>5.1909495717145451E-4</c:v>
                </c:pt>
                <c:pt idx="479">
                  <c:v>5.1912155210827099E-4</c:v>
                </c:pt>
                <c:pt idx="480">
                  <c:v>5.1914784864009707E-4</c:v>
                </c:pt>
                <c:pt idx="481">
                  <c:v>5.1917385011514652E-4</c:v>
                </c:pt>
                <c:pt idx="482">
                  <c:v>5.1919955984406512E-4</c:v>
                </c:pt>
                <c:pt idx="483">
                  <c:v>5.192249811003521E-4</c:v>
                </c:pt>
                <c:pt idx="484">
                  <c:v>5.1925011712077658E-4</c:v>
                </c:pt>
                <c:pt idx="485">
                  <c:v>5.1927497110579009E-4</c:v>
                </c:pt>
                <c:pt idx="486">
                  <c:v>5.1929954621993373E-4</c:v>
                </c:pt>
                <c:pt idx="487">
                  <c:v>5.1932384559224155E-4</c:v>
                </c:pt>
                <c:pt idx="488">
                  <c:v>5.1934787231663849E-4</c:v>
                </c:pt>
                <c:pt idx="489">
                  <c:v>5.1937162945233468E-4</c:v>
                </c:pt>
                <c:pt idx="490">
                  <c:v>5.193951200242145E-4</c:v>
                </c:pt>
                <c:pt idx="491">
                  <c:v>5.1941834702322223E-4</c:v>
                </c:pt>
                <c:pt idx="492">
                  <c:v>5.1944131340674277E-4</c:v>
                </c:pt>
                <c:pt idx="493">
                  <c:v>5.1946402209897768E-4</c:v>
                </c:pt>
                <c:pt idx="494">
                  <c:v>5.1948647599131829E-4</c:v>
                </c:pt>
                <c:pt idx="495">
                  <c:v>5.1950867794271327E-4</c:v>
                </c:pt>
                <c:pt idx="496">
                  <c:v>5.1953063078003295E-4</c:v>
                </c:pt>
                <c:pt idx="497">
                  <c:v>5.1955233729842883E-4</c:v>
                </c:pt>
                <c:pt idx="498">
                  <c:v>5.195738002616902E-4</c:v>
                </c:pt>
                <c:pt idx="499">
                  <c:v>5.1959502240259538E-4</c:v>
                </c:pt>
                <c:pt idx="500">
                  <c:v>5.196160064232598E-4</c:v>
                </c:pt>
                <c:pt idx="501">
                  <c:v>5.1963675499548049E-4</c:v>
                </c:pt>
                <c:pt idx="502">
                  <c:v>5.1965727076107554E-4</c:v>
                </c:pt>
                <c:pt idx="503">
                  <c:v>5.1967755633222125E-4</c:v>
                </c:pt>
                <c:pt idx="504">
                  <c:v>5.1969761429178417E-4</c:v>
                </c:pt>
                <c:pt idx="505">
                  <c:v>5.1971744719364989E-4</c:v>
                </c:pt>
                <c:pt idx="506">
                  <c:v>5.1973705756304899E-4</c:v>
                </c:pt>
                <c:pt idx="507">
                  <c:v>5.1975644789687748E-4</c:v>
                </c:pt>
                <c:pt idx="508">
                  <c:v>5.1977562066401583E-4</c:v>
                </c:pt>
                <c:pt idx="509">
                  <c:v>5.1979457830564227E-4</c:v>
                </c:pt>
                <c:pt idx="510">
                  <c:v>5.1981332323554428E-4</c:v>
                </c:pt>
                <c:pt idx="511">
                  <c:v>5.1983185784042598E-4</c:v>
                </c:pt>
                <c:pt idx="512">
                  <c:v>5.1985018448021136E-4</c:v>
                </c:pt>
                <c:pt idx="513">
                  <c:v>5.198683054883456E-4</c:v>
                </c:pt>
                <c:pt idx="514">
                  <c:v>5.198862231720916E-4</c:v>
                </c:pt>
                <c:pt idx="515">
                  <c:v>5.1990393981282365E-4</c:v>
                </c:pt>
                <c:pt idx="516">
                  <c:v>5.1992145766631881E-4</c:v>
                </c:pt>
                <c:pt idx="517">
                  <c:v>5.1993877896304289E-4</c:v>
                </c:pt>
                <c:pt idx="518">
                  <c:v>5.199559059084354E-4</c:v>
                </c:pt>
                <c:pt idx="519">
                  <c:v>5.1997284068318989E-4</c:v>
                </c:pt>
                <c:pt idx="520">
                  <c:v>5.1998958544353165E-4</c:v>
                </c:pt>
                <c:pt idx="521">
                  <c:v>5.2000614232149253E-4</c:v>
                </c:pt>
                <c:pt idx="522">
                  <c:v>5.200225134251819E-4</c:v>
                </c:pt>
                <c:pt idx="523">
                  <c:v>5.2003870083905564E-4</c:v>
                </c:pt>
                <c:pt idx="524">
                  <c:v>5.2005470662418109E-4</c:v>
                </c:pt>
                <c:pt idx="525">
                  <c:v>5.2007053281849991E-4</c:v>
                </c:pt>
                <c:pt idx="526">
                  <c:v>5.2008618143708693E-4</c:v>
                </c:pt>
                <c:pt idx="527">
                  <c:v>5.2010165447240739E-4</c:v>
                </c:pt>
                <c:pt idx="528">
                  <c:v>5.2011695389457015E-4</c:v>
                </c:pt>
                <c:pt idx="529">
                  <c:v>5.2013208165157903E-4</c:v>
                </c:pt>
                <c:pt idx="530">
                  <c:v>5.2014703966958E-4</c:v>
                </c:pt>
                <c:pt idx="531">
                  <c:v>5.2016182985310756E-4</c:v>
                </c:pt>
                <c:pt idx="532">
                  <c:v>5.201764540853261E-4</c:v>
                </c:pt>
                <c:pt idx="533">
                  <c:v>5.2019091422827058E-4</c:v>
                </c:pt>
                <c:pt idx="534">
                  <c:v>5.2020521212308313E-4</c:v>
                </c:pt>
                <c:pt idx="535">
                  <c:v>5.2021934959024763E-4</c:v>
                </c:pt>
                <c:pt idx="536">
                  <c:v>5.2023332842982125E-4</c:v>
                </c:pt>
                <c:pt idx="537">
                  <c:v>5.2024715042166411E-4</c:v>
                </c:pt>
                <c:pt idx="538">
                  <c:v>5.2026081732566552E-4</c:v>
                </c:pt>
                <c:pt idx="539">
                  <c:v>5.2027433088196813E-4</c:v>
                </c:pt>
                <c:pt idx="540">
                  <c:v>5.2028769281118974E-4</c:v>
                </c:pt>
                <c:pt idx="541">
                  <c:v>5.2030090481464206E-4</c:v>
                </c:pt>
                <c:pt idx="542">
                  <c:v>5.2031396857454728E-4</c:v>
                </c:pt>
                <c:pt idx="543">
                  <c:v>5.2032688575425292E-4</c:v>
                </c:pt>
                <c:pt idx="544">
                  <c:v>5.203396579984426E-4</c:v>
                </c:pt>
                <c:pt idx="545">
                  <c:v>5.2035228693334641E-4</c:v>
                </c:pt>
                <c:pt idx="546">
                  <c:v>5.2036477416694707E-4</c:v>
                </c:pt>
                <c:pt idx="547">
                  <c:v>5.2037712128918565E-4</c:v>
                </c:pt>
                <c:pt idx="548">
                  <c:v>5.2038932987216323E-4</c:v>
                </c:pt>
                <c:pt idx="549">
                  <c:v>5.2040140147034122E-4</c:v>
                </c:pt>
                <c:pt idx="550">
                  <c:v>5.2041333762073969E-4</c:v>
                </c:pt>
                <c:pt idx="551">
                  <c:v>5.2042513984313255E-4</c:v>
                </c:pt>
                <c:pt idx="552">
                  <c:v>5.2043680964024145E-4</c:v>
                </c:pt>
                <c:pt idx="553">
                  <c:v>5.2044834849792677E-4</c:v>
                </c:pt>
                <c:pt idx="554">
                  <c:v>5.204597578853772E-4</c:v>
                </c:pt>
                <c:pt idx="555">
                  <c:v>5.2047103925529639E-4</c:v>
                </c:pt>
                <c:pt idx="556">
                  <c:v>5.2048219404408826E-4</c:v>
                </c:pt>
                <c:pt idx="557">
                  <c:v>5.2049322367203968E-4</c:v>
                </c:pt>
                <c:pt idx="558">
                  <c:v>5.2050412954350144E-4</c:v>
                </c:pt>
                <c:pt idx="559">
                  <c:v>5.2051491304706691E-4</c:v>
                </c:pt>
                <c:pt idx="560">
                  <c:v>5.2052557555574887E-4</c:v>
                </c:pt>
                <c:pt idx="561">
                  <c:v>5.2053611842715485E-4</c:v>
                </c:pt>
                <c:pt idx="562">
                  <c:v>5.2054654300365873E-4</c:v>
                </c:pt>
                <c:pt idx="563">
                  <c:v>5.2055685061257314E-4</c:v>
                </c:pt>
                <c:pt idx="564">
                  <c:v>5.2056704256631754E-4</c:v>
                </c:pt>
                <c:pt idx="565">
                  <c:v>5.2057712016258554E-4</c:v>
                </c:pt>
                <c:pt idx="566">
                  <c:v>5.2058708468451004E-4</c:v>
                </c:pt>
                <c:pt idx="567">
                  <c:v>5.205969374008269E-4</c:v>
                </c:pt>
                <c:pt idx="568">
                  <c:v>5.2060667956603643E-4</c:v>
                </c:pt>
                <c:pt idx="569">
                  <c:v>5.2061631242056251E-4</c:v>
                </c:pt>
                <c:pt idx="570">
                  <c:v>5.2062583719091136E-4</c:v>
                </c:pt>
                <c:pt idx="571">
                  <c:v>5.2063525508982728E-4</c:v>
                </c:pt>
                <c:pt idx="572">
                  <c:v>5.206445673164473E-4</c:v>
                </c:pt>
                <c:pt idx="573">
                  <c:v>5.2065377505645331E-4</c:v>
                </c:pt>
                <c:pt idx="574">
                  <c:v>5.2066287948222367E-4</c:v>
                </c:pt>
                <c:pt idx="575">
                  <c:v>5.2067188175298216E-4</c:v>
                </c:pt>
                <c:pt idx="576">
                  <c:v>5.2068078301494578E-4</c:v>
                </c:pt>
                <c:pt idx="577">
                  <c:v>5.2068958440147021E-4</c:v>
                </c:pt>
                <c:pt idx="578">
                  <c:v>5.2069828703319484E-4</c:v>
                </c:pt>
                <c:pt idx="579">
                  <c:v>5.2070689201818491E-4</c:v>
                </c:pt>
                <c:pt idx="580">
                  <c:v>5.2071540045207259E-4</c:v>
                </c:pt>
                <c:pt idx="581">
                  <c:v>5.2072381341819712E-4</c:v>
                </c:pt>
                <c:pt idx="582">
                  <c:v>5.2073213198774169E-4</c:v>
                </c:pt>
                <c:pt idx="583">
                  <c:v>5.2074035721987088E-4</c:v>
                </c:pt>
                <c:pt idx="584">
                  <c:v>5.2074849016186479E-4</c:v>
                </c:pt>
                <c:pt idx="585">
                  <c:v>5.2075653184925283E-4</c:v>
                </c:pt>
                <c:pt idx="586">
                  <c:v>5.2076448330594534E-4</c:v>
                </c:pt>
                <c:pt idx="587">
                  <c:v>5.2077234554436381E-4</c:v>
                </c:pt>
                <c:pt idx="588">
                  <c:v>5.2078011956557021E-4</c:v>
                </c:pt>
                <c:pt idx="589">
                  <c:v>5.2078780635939428E-4</c:v>
                </c:pt>
                <c:pt idx="590">
                  <c:v>5.207954069045592E-4</c:v>
                </c:pt>
                <c:pt idx="591">
                  <c:v>5.2080292216880682E-4</c:v>
                </c:pt>
                <c:pt idx="592">
                  <c:v>5.2081035310902045E-4</c:v>
                </c:pt>
                <c:pt idx="593">
                  <c:v>5.2081770067134681E-4</c:v>
                </c:pt>
                <c:pt idx="594">
                  <c:v>5.2082496579131652E-4</c:v>
                </c:pt>
                <c:pt idx="595">
                  <c:v>5.2083214939396317E-4</c:v>
                </c:pt>
                <c:pt idx="596">
                  <c:v>5.2083925239394119E-4</c:v>
                </c:pt>
                <c:pt idx="597">
                  <c:v>5.2084627569564225E-4</c:v>
                </c:pt>
                <c:pt idx="598">
                  <c:v>5.2085322019331036E-4</c:v>
                </c:pt>
                <c:pt idx="599">
                  <c:v>5.2086008677115585E-4</c:v>
                </c:pt>
                <c:pt idx="600">
                  <c:v>5.2086687630346765E-4</c:v>
                </c:pt>
                <c:pt idx="601">
                  <c:v>5.2087358965472526E-4</c:v>
                </c:pt>
                <c:pt idx="602">
                  <c:v>5.2088022767970814E-4</c:v>
                </c:pt>
                <c:pt idx="603">
                  <c:v>5.2088679122360478E-4</c:v>
                </c:pt>
                <c:pt idx="604">
                  <c:v>5.208932811221204E-4</c:v>
                </c:pt>
                <c:pt idx="605">
                  <c:v>5.2089969820158337E-4</c:v>
                </c:pt>
                <c:pt idx="606">
                  <c:v>5.2090604327905028E-4</c:v>
                </c:pt>
                <c:pt idx="607">
                  <c:v>5.2091231716240994E-4</c:v>
                </c:pt>
                <c:pt idx="608">
                  <c:v>5.2091852065048669E-4</c:v>
                </c:pt>
                <c:pt idx="609">
                  <c:v>5.2092465453314142E-4</c:v>
                </c:pt>
                <c:pt idx="610">
                  <c:v>5.2093071959137256E-4</c:v>
                </c:pt>
                <c:pt idx="611">
                  <c:v>5.2093671659741558E-4</c:v>
                </c:pt>
                <c:pt idx="612">
                  <c:v>5.209426463148411E-4</c:v>
                </c:pt>
                <c:pt idx="613">
                  <c:v>5.2094850949865217E-4</c:v>
                </c:pt>
                <c:pt idx="614">
                  <c:v>5.2095430689538043E-4</c:v>
                </c:pt>
                <c:pt idx="615">
                  <c:v>5.209600392431814E-4</c:v>
                </c:pt>
                <c:pt idx="616">
                  <c:v>5.2096570727192763E-4</c:v>
                </c:pt>
                <c:pt idx="617">
                  <c:v>5.2097131170330299E-4</c:v>
                </c:pt>
                <c:pt idx="618">
                  <c:v>5.2097685325089315E-4</c:v>
                </c:pt>
                <c:pt idx="619">
                  <c:v>5.2098233262027759E-4</c:v>
                </c:pt>
                <c:pt idx="620">
                  <c:v>5.2098775050911838E-4</c:v>
                </c:pt>
                <c:pt idx="621">
                  <c:v>5.2099310760725024E-4</c:v>
                </c:pt>
                <c:pt idx="622">
                  <c:v>5.2099840459676706E-4</c:v>
                </c:pt>
                <c:pt idx="623">
                  <c:v>5.2100364215210972E-4</c:v>
                </c:pt>
                <c:pt idx="624">
                  <c:v>5.2100882094015147E-4</c:v>
                </c:pt>
                <c:pt idx="625">
                  <c:v>5.2101394162028334E-4</c:v>
                </c:pt>
                <c:pt idx="626">
                  <c:v>5.2101900484449726E-4</c:v>
                </c:pt>
                <c:pt idx="627">
                  <c:v>5.2102401125746981E-4</c:v>
                </c:pt>
                <c:pt idx="628">
                  <c:v>5.2102896149664401E-4</c:v>
                </c:pt>
                <c:pt idx="629">
                  <c:v>5.210338561923108E-4</c:v>
                </c:pt>
                <c:pt idx="630">
                  <c:v>5.2103869596768868E-4</c:v>
                </c:pt>
                <c:pt idx="631">
                  <c:v>5.2104348143900347E-4</c:v>
                </c:pt>
                <c:pt idx="632">
                  <c:v>5.2104821321556681E-4</c:v>
                </c:pt>
                <c:pt idx="633">
                  <c:v>5.2105289189985349E-4</c:v>
                </c:pt>
                <c:pt idx="634">
                  <c:v>5.2105751808757871E-4</c:v>
                </c:pt>
                <c:pt idx="635">
                  <c:v>5.2106209236777291E-4</c:v>
                </c:pt>
                <c:pt idx="636">
                  <c:v>5.2106661532285792E-4</c:v>
                </c:pt>
                <c:pt idx="637">
                  <c:v>5.2107108752872018E-4</c:v>
                </c:pt>
                <c:pt idx="638">
                  <c:v>5.2107550955478494E-4</c:v>
                </c:pt>
                <c:pt idx="639">
                  <c:v>5.2107988196408784E-4</c:v>
                </c:pt>
                <c:pt idx="640">
                  <c:v>5.2108420531334727E-4</c:v>
                </c:pt>
                <c:pt idx="641">
                  <c:v>5.2108848015303491E-4</c:v>
                </c:pt>
                <c:pt idx="642">
                  <c:v>5.2109270702744616E-4</c:v>
                </c:pt>
                <c:pt idx="643">
                  <c:v>5.2109688647476911E-4</c:v>
                </c:pt>
                <c:pt idx="644">
                  <c:v>5.2110101902715306E-4</c:v>
                </c:pt>
                <c:pt idx="645">
                  <c:v>5.2110510521077651E-4</c:v>
                </c:pt>
                <c:pt idx="646">
                  <c:v>5.2110914554591404E-4</c:v>
                </c:pt>
                <c:pt idx="647">
                  <c:v>5.2111314054700266E-4</c:v>
                </c:pt>
                <c:pt idx="648">
                  <c:v>5.2111709072270699E-4</c:v>
                </c:pt>
                <c:pt idx="649">
                  <c:v>5.2112099657598441E-4</c:v>
                </c:pt>
                <c:pt idx="650">
                  <c:v>5.211248586041488E-4</c:v>
                </c:pt>
                <c:pt idx="651">
                  <c:v>5.2112867729893432E-4</c:v>
                </c:pt>
                <c:pt idx="652">
                  <c:v>5.2113245314655717E-4</c:v>
                </c:pt>
                <c:pt idx="653">
                  <c:v>5.2113618662777829E-4</c:v>
                </c:pt>
                <c:pt idx="654">
                  <c:v>5.211398782179646E-4</c:v>
                </c:pt>
                <c:pt idx="655">
                  <c:v>5.2114352838714877E-4</c:v>
                </c:pt>
                <c:pt idx="656">
                  <c:v>5.2114713760008965E-4</c:v>
                </c:pt>
                <c:pt idx="657">
                  <c:v>5.2115070631633155E-4</c:v>
                </c:pt>
                <c:pt idx="658">
                  <c:v>5.2115423499026218E-4</c:v>
                </c:pt>
                <c:pt idx="659">
                  <c:v>5.2115772407117103E-4</c:v>
                </c:pt>
                <c:pt idx="660">
                  <c:v>5.2116117400330658E-4</c:v>
                </c:pt>
                <c:pt idx="661">
                  <c:v>5.2116458522593234E-4</c:v>
                </c:pt>
                <c:pt idx="662">
                  <c:v>5.2116795817338331E-4</c:v>
                </c:pt>
                <c:pt idx="663">
                  <c:v>5.2117129327512105E-4</c:v>
                </c:pt>
                <c:pt idx="664">
                  <c:v>5.2117459095578844E-4</c:v>
                </c:pt>
                <c:pt idx="665">
                  <c:v>5.2117785163526356E-4</c:v>
                </c:pt>
                <c:pt idx="666">
                  <c:v>5.2118107572871357E-4</c:v>
                </c:pt>
                <c:pt idx="667">
                  <c:v>5.2118426364664711E-4</c:v>
                </c:pt>
                <c:pt idx="668">
                  <c:v>5.211874157949667E-4</c:v>
                </c:pt>
                <c:pt idx="669">
                  <c:v>5.211905325750208E-4</c:v>
                </c:pt>
                <c:pt idx="670">
                  <c:v>5.2119361438365418E-4</c:v>
                </c:pt>
                <c:pt idx="671">
                  <c:v>5.2119666161325911E-4</c:v>
                </c:pt>
                <c:pt idx="672">
                  <c:v>5.2119967465182515E-4</c:v>
                </c:pt>
                <c:pt idx="673">
                  <c:v>5.2120265388298824E-4</c:v>
                </c:pt>
                <c:pt idx="674">
                  <c:v>5.2120559968607983E-4</c:v>
                </c:pt>
                <c:pt idx="675">
                  <c:v>5.2120851243617542E-4</c:v>
                </c:pt>
                <c:pt idx="676">
                  <c:v>5.2121139250414165E-4</c:v>
                </c:pt>
                <c:pt idx="677">
                  <c:v>5.21214240256684E-4</c:v>
                </c:pt>
                <c:pt idx="678">
                  <c:v>5.2121705605639361E-4</c:v>
                </c:pt>
                <c:pt idx="679">
                  <c:v>5.2121984026179294E-4</c:v>
                </c:pt>
                <c:pt idx="680">
                  <c:v>5.2122259322738172E-4</c:v>
                </c:pt>
                <c:pt idx="681">
                  <c:v>5.212253153036823E-4</c:v>
                </c:pt>
                <c:pt idx="682">
                  <c:v>5.2122800683728377E-4</c:v>
                </c:pt>
                <c:pt idx="683">
                  <c:v>5.2123066817088648E-4</c:v>
                </c:pt>
                <c:pt idx="684">
                  <c:v>5.2123329964334547E-4</c:v>
                </c:pt>
                <c:pt idx="685">
                  <c:v>5.212359015897139E-4</c:v>
                </c:pt>
                <c:pt idx="686">
                  <c:v>5.2123847434128537E-4</c:v>
                </c:pt>
                <c:pt idx="687">
                  <c:v>5.2124101822563626E-4</c:v>
                </c:pt>
                <c:pt idx="688">
                  <c:v>5.2124353356666731E-4</c:v>
                </c:pt>
                <c:pt idx="689">
                  <c:v>5.2124602068464513E-4</c:v>
                </c:pt>
                <c:pt idx="690">
                  <c:v>5.2124847989624295E-4</c:v>
                </c:pt>
                <c:pt idx="691">
                  <c:v>5.212509115145803E-4</c:v>
                </c:pt>
                <c:pt idx="692">
                  <c:v>5.2125331584926412E-4</c:v>
                </c:pt>
                <c:pt idx="693">
                  <c:v>5.2125569320642681E-4</c:v>
                </c:pt>
                <c:pt idx="694">
                  <c:v>5.2125804388876613E-4</c:v>
                </c:pt>
                <c:pt idx="695">
                  <c:v>5.2126036819558346E-4</c:v>
                </c:pt>
                <c:pt idx="696">
                  <c:v>5.2126266642282186E-4</c:v>
                </c:pt>
                <c:pt idx="697">
                  <c:v>5.2126493886310381E-4</c:v>
                </c:pt>
                <c:pt idx="698">
                  <c:v>5.2126718580576851E-4</c:v>
                </c:pt>
                <c:pt idx="699">
                  <c:v>5.212694075369085E-4</c:v>
                </c:pt>
                <c:pt idx="700">
                  <c:v>5.2127160433940655E-4</c:v>
                </c:pt>
                <c:pt idx="701">
                  <c:v>5.212737764929711E-4</c:v>
                </c:pt>
                <c:pt idx="702">
                  <c:v>5.2127592427417225E-4</c:v>
                </c:pt>
                <c:pt idx="703">
                  <c:v>5.2127804795647692E-4</c:v>
                </c:pt>
                <c:pt idx="704">
                  <c:v>5.2128014781028359E-4</c:v>
                </c:pt>
                <c:pt idx="705">
                  <c:v>5.2128222410295698E-4</c:v>
                </c:pt>
                <c:pt idx="706">
                  <c:v>5.2128427709886133E-4</c:v>
                </c:pt>
                <c:pt idx="707">
                  <c:v>5.2128630705939531E-4</c:v>
                </c:pt>
                <c:pt idx="708">
                  <c:v>5.2128831424302403E-4</c:v>
                </c:pt>
                <c:pt idx="709">
                  <c:v>5.2129029890531293E-4</c:v>
                </c:pt>
                <c:pt idx="710">
                  <c:v>5.212922612989596E-4</c:v>
                </c:pt>
                <c:pt idx="711">
                  <c:v>5.2129420167382646E-4</c:v>
                </c:pt>
                <c:pt idx="712">
                  <c:v>5.2129612027697239E-4</c:v>
                </c:pt>
                <c:pt idx="713">
                  <c:v>5.2129801735268408E-4</c:v>
                </c:pt>
                <c:pt idx="714">
                  <c:v>5.2129989314250724E-4</c:v>
                </c:pt>
                <c:pt idx="715">
                  <c:v>5.2130174788527742E-4</c:v>
                </c:pt>
                <c:pt idx="716">
                  <c:v>5.2130358181715032E-4</c:v>
                </c:pt>
                <c:pt idx="717">
                  <c:v>5.2130539517163186E-4</c:v>
                </c:pt>
                <c:pt idx="718">
                  <c:v>5.2130718817960801E-4</c:v>
                </c:pt>
                <c:pt idx="719">
                  <c:v>5.2130896106937388E-4</c:v>
                </c:pt>
                <c:pt idx="720">
                  <c:v>5.2131071406666331E-4</c:v>
                </c:pt>
                <c:pt idx="721">
                  <c:v>5.2131244739467731E-4</c:v>
                </c:pt>
                <c:pt idx="722">
                  <c:v>5.2131416127411238E-4</c:v>
                </c:pt>
                <c:pt idx="723">
                  <c:v>5.213158559231885E-4</c:v>
                </c:pt>
                <c:pt idx="724">
                  <c:v>5.2131753155767763E-4</c:v>
                </c:pt>
                <c:pt idx="725">
                  <c:v>5.2131918839093047E-4</c:v>
                </c:pt>
                <c:pt idx="726">
                  <c:v>5.2132082663390361E-4</c:v>
                </c:pt>
                <c:pt idx="727">
                  <c:v>5.2132244649518702E-4</c:v>
                </c:pt>
                <c:pt idx="728">
                  <c:v>5.213240481810299E-4</c:v>
                </c:pt>
                <c:pt idx="729">
                  <c:v>5.2132563189536741E-4</c:v>
                </c:pt>
                <c:pt idx="730">
                  <c:v>5.2132719783984664E-4</c:v>
                </c:pt>
                <c:pt idx="731">
                  <c:v>5.2132874621385172E-4</c:v>
                </c:pt>
                <c:pt idx="732">
                  <c:v>5.2133027721452995E-4</c:v>
                </c:pt>
                <c:pt idx="733">
                  <c:v>5.2133179103681644E-4</c:v>
                </c:pt>
                <c:pt idx="734">
                  <c:v>5.2133328787345903E-4</c:v>
                </c:pt>
                <c:pt idx="735">
                  <c:v>5.2133476791504311E-4</c:v>
                </c:pt>
                <c:pt idx="736">
                  <c:v>5.2133623135001517E-4</c:v>
                </c:pt>
                <c:pt idx="737">
                  <c:v>5.2133767836470759E-4</c:v>
                </c:pt>
                <c:pt idx="738">
                  <c:v>5.21339109143362E-4</c:v>
                </c:pt>
                <c:pt idx="739">
                  <c:v>5.2134052386815265E-4</c:v>
                </c:pt>
                <c:pt idx="740">
                  <c:v>5.2134192271920989E-4</c:v>
                </c:pt>
                <c:pt idx="741">
                  <c:v>5.2134330587464285E-4</c:v>
                </c:pt>
                <c:pt idx="742">
                  <c:v>5.2134467351056229E-4</c:v>
                </c:pt>
                <c:pt idx="743">
                  <c:v>5.2134602580110269E-4</c:v>
                </c:pt>
                <c:pt idx="744">
                  <c:v>5.2134736291844499E-4</c:v>
                </c:pt>
                <c:pt idx="745">
                  <c:v>5.21348685032838E-4</c:v>
                </c:pt>
                <c:pt idx="746">
                  <c:v>5.2134999231262036E-4</c:v>
                </c:pt>
                <c:pt idx="747">
                  <c:v>5.2135128492424184E-4</c:v>
                </c:pt>
                <c:pt idx="748">
                  <c:v>5.2135256303228474E-4</c:v>
                </c:pt>
                <c:pt idx="749">
                  <c:v>5.2135382679948435E-4</c:v>
                </c:pt>
                <c:pt idx="750">
                  <c:v>5.2135507638675037E-4</c:v>
                </c:pt>
                <c:pt idx="751">
                  <c:v>5.2135631195318675E-4</c:v>
                </c:pt>
                <c:pt idx="752">
                  <c:v>5.2135753365611253E-4</c:v>
                </c:pt>
                <c:pt idx="753">
                  <c:v>5.2135874165108135E-4</c:v>
                </c:pt>
                <c:pt idx="754">
                  <c:v>5.2135993609190147E-4</c:v>
                </c:pt>
                <c:pt idx="755">
                  <c:v>5.2136111713065546E-4</c:v>
                </c:pt>
                <c:pt idx="756">
                  <c:v>5.2136228491771945E-4</c:v>
                </c:pt>
                <c:pt idx="757">
                  <c:v>5.2136343960178233E-4</c:v>
                </c:pt>
                <c:pt idx="758">
                  <c:v>5.2136458132986453E-4</c:v>
                </c:pt>
                <c:pt idx="759">
                  <c:v>5.2136571024733694E-4</c:v>
                </c:pt>
                <c:pt idx="760">
                  <c:v>5.2136682649793931E-4</c:v>
                </c:pt>
                <c:pt idx="761">
                  <c:v>5.2136793022379872E-4</c:v>
                </c:pt>
                <c:pt idx="762">
                  <c:v>5.2136902156544728E-4</c:v>
                </c:pt>
                <c:pt idx="763">
                  <c:v>5.2137010066184036E-4</c:v>
                </c:pt>
                <c:pt idx="764">
                  <c:v>5.2137116765037434E-4</c:v>
                </c:pt>
                <c:pt idx="765">
                  <c:v>5.2137222266690378E-4</c:v>
                </c:pt>
                <c:pt idx="766">
                  <c:v>5.2137326584575903E-4</c:v>
                </c:pt>
                <c:pt idx="767">
                  <c:v>5.2137429731976311E-4</c:v>
                </c:pt>
                <c:pt idx="768">
                  <c:v>5.213753172202488E-4</c:v>
                </c:pt>
                <c:pt idx="769">
                  <c:v>5.213763256770753E-4</c:v>
                </c:pt>
                <c:pt idx="770">
                  <c:v>5.213773228186446E-4</c:v>
                </c:pt>
                <c:pt idx="771">
                  <c:v>5.2137830877191805E-4</c:v>
                </c:pt>
                <c:pt idx="772">
                  <c:v>5.213792836624325E-4</c:v>
                </c:pt>
                <c:pt idx="773">
                  <c:v>5.213802476143162E-4</c:v>
                </c:pt>
                <c:pt idx="774">
                  <c:v>5.2138120075030452E-4</c:v>
                </c:pt>
                <c:pt idx="775">
                  <c:v>5.213821431917559E-4</c:v>
                </c:pt>
                <c:pt idx="776">
                  <c:v>5.213830750586669E-4</c:v>
                </c:pt>
                <c:pt idx="777">
                  <c:v>5.2138399646968773E-4</c:v>
                </c:pt>
                <c:pt idx="778">
                  <c:v>5.2138490754213753E-4</c:v>
                </c:pt>
                <c:pt idx="779">
                  <c:v>5.2138580839201866E-4</c:v>
                </c:pt>
                <c:pt idx="780">
                  <c:v>5.2138669913403223E-4</c:v>
                </c:pt>
                <c:pt idx="781">
                  <c:v>5.2138757988159218E-4</c:v>
                </c:pt>
                <c:pt idx="782">
                  <c:v>5.2138845074683993E-4</c:v>
                </c:pt>
                <c:pt idx="783">
                  <c:v>5.2138931184065869E-4</c:v>
                </c:pt>
                <c:pt idx="784">
                  <c:v>5.2139016327268763E-4</c:v>
                </c:pt>
                <c:pt idx="785">
                  <c:v>5.2139100515133548E-4</c:v>
                </c:pt>
                <c:pt idx="786">
                  <c:v>5.2139183758379459E-4</c:v>
                </c:pt>
                <c:pt idx="787">
                  <c:v>5.2139266067605474E-4</c:v>
                </c:pt>
                <c:pt idx="788">
                  <c:v>5.2139347453291664E-4</c:v>
                </c:pt>
                <c:pt idx="789">
                  <c:v>5.2139427925800453E-4</c:v>
                </c:pt>
                <c:pt idx="790">
                  <c:v>5.213950749537804E-4</c:v>
                </c:pt>
                <c:pt idx="791">
                  <c:v>5.2139586172155654E-4</c:v>
                </c:pt>
                <c:pt idx="792">
                  <c:v>5.2139663966150837E-4</c:v>
                </c:pt>
                <c:pt idx="793">
                  <c:v>5.2139740887268728E-4</c:v>
                </c:pt>
                <c:pt idx="794">
                  <c:v>5.2139816945303327E-4</c:v>
                </c:pt>
                <c:pt idx="795">
                  <c:v>5.213989214993876E-4</c:v>
                </c:pt>
                <c:pt idx="796">
                  <c:v>5.2139966510750463E-4</c:v>
                </c:pt>
                <c:pt idx="797">
                  <c:v>5.2140040037206459E-4</c:v>
                </c:pt>
                <c:pt idx="798">
                  <c:v>5.2140112738668541E-4</c:v>
                </c:pt>
                <c:pt idx="799">
                  <c:v>5.214018462439342E-4</c:v>
                </c:pt>
                <c:pt idx="800">
                  <c:v>5.2140255703533975E-4</c:v>
                </c:pt>
                <c:pt idx="801">
                  <c:v>5.2140325985140388E-4</c:v>
                </c:pt>
                <c:pt idx="802">
                  <c:v>5.2140395478161275E-4</c:v>
                </c:pt>
                <c:pt idx="803">
                  <c:v>5.2140464191444873E-4</c:v>
                </c:pt>
                <c:pt idx="804">
                  <c:v>5.2140532133740098E-4</c:v>
                </c:pt>
                <c:pt idx="805">
                  <c:v>5.2140599313697745E-4</c:v>
                </c:pt>
                <c:pt idx="806">
                  <c:v>5.2140665739871508E-4</c:v>
                </c:pt>
                <c:pt idx="807">
                  <c:v>5.2140731420719129E-4</c:v>
                </c:pt>
                <c:pt idx="808">
                  <c:v>5.2140796364603438E-4</c:v>
                </c:pt>
                <c:pt idx="809">
                  <c:v>5.2140860579793428E-4</c:v>
                </c:pt>
                <c:pt idx="810">
                  <c:v>5.2140924074465329E-4</c:v>
                </c:pt>
                <c:pt idx="811">
                  <c:v>5.2140986856703613E-4</c:v>
                </c:pt>
                <c:pt idx="812">
                  <c:v>5.214104893450206E-4</c:v>
                </c:pt>
                <c:pt idx="813">
                  <c:v>5.214111031576473E-4</c:v>
                </c:pt>
                <c:pt idx="814">
                  <c:v>5.214117100830702E-4</c:v>
                </c:pt>
                <c:pt idx="815">
                  <c:v>5.2141231019856612E-4</c:v>
                </c:pt>
                <c:pt idx="816">
                  <c:v>5.2141290358054509E-4</c:v>
                </c:pt>
                <c:pt idx="817">
                  <c:v>5.2141349030455962E-4</c:v>
                </c:pt>
                <c:pt idx="818">
                  <c:v>5.214140704453145E-4</c:v>
                </c:pt>
                <c:pt idx="819">
                  <c:v>5.2141464407667642E-4</c:v>
                </c:pt>
                <c:pt idx="820">
                  <c:v>5.2141521127168299E-4</c:v>
                </c:pt>
                <c:pt idx="821">
                  <c:v>5.2141577210255269E-4</c:v>
                </c:pt>
                <c:pt idx="822">
                  <c:v>5.2141632664069325E-4</c:v>
                </c:pt>
                <c:pt idx="823">
                  <c:v>5.2141687495671171E-4</c:v>
                </c:pt>
                <c:pt idx="824">
                  <c:v>5.2141741712042223E-4</c:v>
                </c:pt>
                <c:pt idx="825">
                  <c:v>5.2141795320085628E-4</c:v>
                </c:pt>
                <c:pt idx="826">
                  <c:v>5.2141848326627026E-4</c:v>
                </c:pt>
                <c:pt idx="827">
                  <c:v>5.2141900738415499E-4</c:v>
                </c:pt>
                <c:pt idx="828">
                  <c:v>5.2141952562124397E-4</c:v>
                </c:pt>
                <c:pt idx="829">
                  <c:v>5.2142003804352187E-4</c:v>
                </c:pt>
                <c:pt idx="830">
                  <c:v>5.2142054471623293E-4</c:v>
                </c:pt>
                <c:pt idx="831">
                  <c:v>5.2142104570388956E-4</c:v>
                </c:pt>
                <c:pt idx="832">
                  <c:v>5.2142154107028005E-4</c:v>
                </c:pt>
                <c:pt idx="833">
                  <c:v>5.2142203087847709E-4</c:v>
                </c:pt>
                <c:pt idx="834">
                  <c:v>5.2142251519084561E-4</c:v>
                </c:pt>
                <c:pt idx="835">
                  <c:v>5.2142299406905104E-4</c:v>
                </c:pt>
                <c:pt idx="836">
                  <c:v>5.2142346757406651E-4</c:v>
                </c:pt>
                <c:pt idx="837">
                  <c:v>5.2142393576618126E-4</c:v>
                </c:pt>
                <c:pt idx="838">
                  <c:v>5.2142439870500785E-4</c:v>
                </c:pt>
                <c:pt idx="839">
                  <c:v>5.2142485644949036E-4</c:v>
                </c:pt>
                <c:pt idx="840">
                  <c:v>5.2142530905791105E-4</c:v>
                </c:pt>
                <c:pt idx="841">
                  <c:v>5.2142575658789851E-4</c:v>
                </c:pt>
                <c:pt idx="842">
                  <c:v>5.2142619909643462E-4</c:v>
                </c:pt>
                <c:pt idx="843">
                  <c:v>5.2142663663986189E-4</c:v>
                </c:pt>
                <c:pt idx="844">
                  <c:v>5.2142706927389064E-4</c:v>
                </c:pt>
                <c:pt idx="845">
                  <c:v>5.2142749705360626E-4</c:v>
                </c:pt>
                <c:pt idx="846">
                  <c:v>5.2142792003347571E-4</c:v>
                </c:pt>
                <c:pt idx="847">
                  <c:v>5.2142833826735531E-4</c:v>
                </c:pt>
                <c:pt idx="848">
                  <c:v>5.2142875180849664E-4</c:v>
                </c:pt>
                <c:pt idx="849">
                  <c:v>5.2142916070955397E-4</c:v>
                </c:pt>
                <c:pt idx="850">
                  <c:v>5.2142956502259068E-4</c:v>
                </c:pt>
                <c:pt idx="851">
                  <c:v>5.2142996479908634E-4</c:v>
                </c:pt>
                <c:pt idx="852">
                  <c:v>5.2143036008994227E-4</c:v>
                </c:pt>
                <c:pt idx="853">
                  <c:v>5.2143075094548909E-4</c:v>
                </c:pt>
                <c:pt idx="854">
                  <c:v>5.2143113741549276E-4</c:v>
                </c:pt>
                <c:pt idx="855">
                  <c:v>5.2143151954916057E-4</c:v>
                </c:pt>
                <c:pt idx="856">
                  <c:v>5.2143189739514782E-4</c:v>
                </c:pt>
                <c:pt idx="857">
                  <c:v>5.2143227100156391E-4</c:v>
                </c:pt>
                <c:pt idx="858">
                  <c:v>5.2143264041597834E-4</c:v>
                </c:pt>
                <c:pt idx="859">
                  <c:v>5.2143300568542681E-4</c:v>
                </c:pt>
                <c:pt idx="860">
                  <c:v>5.2143336685641761E-4</c:v>
                </c:pt>
                <c:pt idx="861">
                  <c:v>5.2143372397493672E-4</c:v>
                </c:pt>
                <c:pt idx="862">
                  <c:v>5.214340770864545E-4</c:v>
                </c:pt>
                <c:pt idx="863">
                  <c:v>5.2143442623593097E-4</c:v>
                </c:pt>
                <c:pt idx="864">
                  <c:v>5.2143477146782157E-4</c:v>
                </c:pt>
                <c:pt idx="865">
                  <c:v>5.2143511282608333E-4</c:v>
                </c:pt>
                <c:pt idx="866">
                  <c:v>5.2143545035417951E-4</c:v>
                </c:pt>
                <c:pt idx="867">
                  <c:v>5.2143578409508606E-4</c:v>
                </c:pt>
                <c:pt idx="868">
                  <c:v>5.2143611409129654E-4</c:v>
                </c:pt>
                <c:pt idx="869">
                  <c:v>5.2143644038482812E-4</c:v>
                </c:pt>
                <c:pt idx="870">
                  <c:v>5.2143676301722602E-4</c:v>
                </c:pt>
                <c:pt idx="871">
                  <c:v>5.2143708202956947E-4</c:v>
                </c:pt>
                <c:pt idx="872">
                  <c:v>5.2143739746247702E-4</c:v>
                </c:pt>
                <c:pt idx="873">
                  <c:v>5.2143770935611099E-4</c:v>
                </c:pt>
                <c:pt idx="874">
                  <c:v>5.2143801775018353E-4</c:v>
                </c:pt>
                <c:pt idx="875">
                  <c:v>5.2143832268396087E-4</c:v>
                </c:pt>
                <c:pt idx="876">
                  <c:v>5.2143862419626894E-4</c:v>
                </c:pt>
                <c:pt idx="877">
                  <c:v>5.2143892232549781E-4</c:v>
                </c:pt>
                <c:pt idx="878">
                  <c:v>5.2143921710960683E-4</c:v>
                </c:pt>
                <c:pt idx="879">
                  <c:v>5.2143950858612954E-4</c:v>
                </c:pt>
                <c:pt idx="880">
                  <c:v>5.214397967921783E-4</c:v>
                </c:pt>
                <c:pt idx="881">
                  <c:v>5.2144008176444902E-4</c:v>
                </c:pt>
                <c:pt idx="882">
                  <c:v>5.2144036353922582E-4</c:v>
                </c:pt>
                <c:pt idx="883">
                  <c:v>5.2144064215238581E-4</c:v>
                </c:pt>
                <c:pt idx="884">
                  <c:v>5.2144091763940345E-4</c:v>
                </c:pt>
                <c:pt idx="885">
                  <c:v>5.2144119003535527E-4</c:v>
                </c:pt>
                <c:pt idx="886">
                  <c:v>5.2144145937492415E-4</c:v>
                </c:pt>
                <c:pt idx="887">
                  <c:v>5.2144172569240383E-4</c:v>
                </c:pt>
                <c:pt idx="888">
                  <c:v>5.2144198902170328E-4</c:v>
                </c:pt>
                <c:pt idx="889">
                  <c:v>5.214422493963509E-4</c:v>
                </c:pt>
                <c:pt idx="890">
                  <c:v>5.21442506849499E-4</c:v>
                </c:pt>
                <c:pt idx="891">
                  <c:v>5.21442761413928E-4</c:v>
                </c:pt>
                <c:pt idx="892">
                  <c:v>5.2144301312205023E-4</c:v>
                </c:pt>
                <c:pt idx="893">
                  <c:v>5.214432620059147E-4</c:v>
                </c:pt>
                <c:pt idx="894">
                  <c:v>5.2144350809721037E-4</c:v>
                </c:pt>
                <c:pt idx="895">
                  <c:v>5.2144375142727112E-4</c:v>
                </c:pt>
                <c:pt idx="896">
                  <c:v>5.2144399202707888E-4</c:v>
                </c:pt>
                <c:pt idx="897">
                  <c:v>5.2144422992726812E-4</c:v>
                </c:pt>
                <c:pt idx="898">
                  <c:v>5.2144446515812971E-4</c:v>
                </c:pt>
                <c:pt idx="899">
                  <c:v>5.2144469774961419E-4</c:v>
                </c:pt>
                <c:pt idx="900">
                  <c:v>5.2144492773133666E-4</c:v>
                </c:pt>
                <c:pt idx="901">
                  <c:v>5.2144515513257936E-4</c:v>
                </c:pt>
                <c:pt idx="902">
                  <c:v>5.2144537998229643E-4</c:v>
                </c:pt>
                <c:pt idx="903">
                  <c:v>5.2144560230911669E-4</c:v>
                </c:pt>
                <c:pt idx="904">
                  <c:v>5.2144582214134821E-4</c:v>
                </c:pt>
                <c:pt idx="905">
                  <c:v>5.2144603950698097E-4</c:v>
                </c:pt>
                <c:pt idx="906">
                  <c:v>5.2144625443369141E-4</c:v>
                </c:pt>
                <c:pt idx="907">
                  <c:v>5.2144646694884478E-4</c:v>
                </c:pt>
                <c:pt idx="908">
                  <c:v>5.2144667707949995E-4</c:v>
                </c:pt>
                <c:pt idx="909">
                  <c:v>5.2144688485241178E-4</c:v>
                </c:pt>
                <c:pt idx="910">
                  <c:v>5.2144709029403481E-4</c:v>
                </c:pt>
                <c:pt idx="911">
                  <c:v>5.2144729343052724E-4</c:v>
                </c:pt>
                <c:pt idx="912">
                  <c:v>5.2144749428775338E-4</c:v>
                </c:pt>
                <c:pt idx="913">
                  <c:v>5.214476928912875E-4</c:v>
                </c:pt>
                <c:pt idx="914">
                  <c:v>5.2144788926641666E-4</c:v>
                </c:pt>
                <c:pt idx="915">
                  <c:v>5.2144808343814462E-4</c:v>
                </c:pt>
                <c:pt idx="916">
                  <c:v>5.2144827543119411E-4</c:v>
                </c:pt>
                <c:pt idx="917">
                  <c:v>5.2144846527001098E-4</c:v>
                </c:pt>
                <c:pt idx="918">
                  <c:v>5.2144865297876631E-4</c:v>
                </c:pt>
                <c:pt idx="919">
                  <c:v>5.2144883858136026E-4</c:v>
                </c:pt>
                <c:pt idx="920">
                  <c:v>5.2144902210142464E-4</c:v>
                </c:pt>
                <c:pt idx="921">
                  <c:v>5.2144920356232628E-4</c:v>
                </c:pt>
                <c:pt idx="922">
                  <c:v>5.2144938298716987E-4</c:v>
                </c:pt>
                <c:pt idx="923">
                  <c:v>5.214495603988005E-4</c:v>
                </c:pt>
                <c:pt idx="924">
                  <c:v>5.2144973581980732E-4</c:v>
                </c:pt>
                <c:pt idx="925">
                  <c:v>5.2144990927252576E-4</c:v>
                </c:pt>
                <c:pt idx="926">
                  <c:v>5.2145008077904081E-4</c:v>
                </c:pt>
                <c:pt idx="927">
                  <c:v>5.2145025036118959E-4</c:v>
                </c:pt>
                <c:pt idx="928">
                  <c:v>5.214504180405641E-4</c:v>
                </c:pt>
                <c:pt idx="929">
                  <c:v>5.2145058383851433E-4</c:v>
                </c:pt>
                <c:pt idx="930">
                  <c:v>5.2145074777615037E-4</c:v>
                </c:pt>
                <c:pt idx="931">
                  <c:v>5.2145090987434581E-4</c:v>
                </c:pt>
                <c:pt idx="932">
                  <c:v>5.2145107015373973E-4</c:v>
                </c:pt>
                <c:pt idx="933">
                  <c:v>5.2145122863473986E-4</c:v>
                </c:pt>
                <c:pt idx="934">
                  <c:v>5.2145138533752473E-4</c:v>
                </c:pt>
                <c:pt idx="935">
                  <c:v>5.2145154028204656E-4</c:v>
                </c:pt>
                <c:pt idx="936">
                  <c:v>5.2145169348803385E-4</c:v>
                </c:pt>
                <c:pt idx="937">
                  <c:v>5.2145184497499344E-4</c:v>
                </c:pt>
                <c:pt idx="938">
                  <c:v>5.2145199476221361E-4</c:v>
                </c:pt>
                <c:pt idx="939">
                  <c:v>5.214521428687658E-4</c:v>
                </c:pt>
                <c:pt idx="940">
                  <c:v>5.2145228931350809E-4</c:v>
                </c:pt>
                <c:pt idx="941">
                  <c:v>5.2145243411508637E-4</c:v>
                </c:pt>
                <c:pt idx="942">
                  <c:v>5.214525772919375E-4</c:v>
                </c:pt>
                <c:pt idx="943">
                  <c:v>5.2145271886229168E-4</c:v>
                </c:pt>
                <c:pt idx="944">
                  <c:v>5.2145285884417432E-4</c:v>
                </c:pt>
                <c:pt idx="945">
                  <c:v>5.2145299725540862E-4</c:v>
                </c:pt>
                <c:pt idx="946">
                  <c:v>5.2145313411361795E-4</c:v>
                </c:pt>
                <c:pt idx="947">
                  <c:v>5.2145326943622762E-4</c:v>
                </c:pt>
                <c:pt idx="948">
                  <c:v>5.2145340324046788E-4</c:v>
                </c:pt>
                <c:pt idx="949">
                  <c:v>5.2145353554337512E-4</c:v>
                </c:pt>
                <c:pt idx="950">
                  <c:v>5.2145366636179513E-4</c:v>
                </c:pt>
                <c:pt idx="951">
                  <c:v>5.2145379571238418E-4</c:v>
                </c:pt>
                <c:pt idx="952">
                  <c:v>5.2145392361161195E-4</c:v>
                </c:pt>
                <c:pt idx="953">
                  <c:v>5.2145405007576339E-4</c:v>
                </c:pt>
                <c:pt idx="954">
                  <c:v>5.2145417512094029E-4</c:v>
                </c:pt>
                <c:pt idx="955">
                  <c:v>5.2145429876306428E-4</c:v>
                </c:pt>
                <c:pt idx="956">
                  <c:v>5.2145442101787808E-4</c:v>
                </c:pt>
                <c:pt idx="957">
                  <c:v>5.2145454190094781E-4</c:v>
                </c:pt>
                <c:pt idx="958">
                  <c:v>5.21454661427665E-4</c:v>
                </c:pt>
                <c:pt idx="959">
                  <c:v>5.2145477961324839E-4</c:v>
                </c:pt>
                <c:pt idx="960">
                  <c:v>5.2145489647274594E-4</c:v>
                </c:pt>
                <c:pt idx="961">
                  <c:v>5.2145501202103693E-4</c:v>
                </c:pt>
                <c:pt idx="962">
                  <c:v>5.2145512627283343E-4</c:v>
                </c:pt>
                <c:pt idx="963">
                  <c:v>5.2145523924268273E-4</c:v>
                </c:pt>
                <c:pt idx="964">
                  <c:v>5.2145535094496871E-4</c:v>
                </c:pt>
                <c:pt idx="965">
                  <c:v>5.2145546139391384E-4</c:v>
                </c:pt>
                <c:pt idx="966">
                  <c:v>5.2145557060358108E-4</c:v>
                </c:pt>
                <c:pt idx="967">
                  <c:v>5.2145567858787566E-4</c:v>
                </c:pt>
                <c:pt idx="968">
                  <c:v>5.2145578536054666E-4</c:v>
                </c:pt>
                <c:pt idx="969">
                  <c:v>5.21455890935189E-4</c:v>
                </c:pt>
                <c:pt idx="970">
                  <c:v>5.2145599532524485E-4</c:v>
                </c:pt>
                <c:pt idx="971">
                  <c:v>5.2145609854400586E-4</c:v>
                </c:pt>
                <c:pt idx="972">
                  <c:v>5.2145620060461441E-4</c:v>
                </c:pt>
                <c:pt idx="973">
                  <c:v>5.2145630152006521E-4</c:v>
                </c:pt>
                <c:pt idx="974">
                  <c:v>5.2145640130320757E-4</c:v>
                </c:pt>
                <c:pt idx="975">
                  <c:v>5.2145649996674617E-4</c:v>
                </c:pt>
                <c:pt idx="976">
                  <c:v>5.2145659752324367E-4</c:v>
                </c:pt>
                <c:pt idx="977">
                  <c:v>5.2145669398512122E-4</c:v>
                </c:pt>
                <c:pt idx="978">
                  <c:v>5.2145678936466099E-4</c:v>
                </c:pt>
                <c:pt idx="979">
                  <c:v>5.2145688367400713E-4</c:v>
                </c:pt>
                <c:pt idx="980">
                  <c:v>5.2145697692516772E-4</c:v>
                </c:pt>
                <c:pt idx="981">
                  <c:v>5.2145706913001597E-4</c:v>
                </c:pt>
                <c:pt idx="982">
                  <c:v>5.2145716030029172E-4</c:v>
                </c:pt>
                <c:pt idx="983">
                  <c:v>5.2145725044760354E-4</c:v>
                </c:pt>
                <c:pt idx="984">
                  <c:v>5.214573395834291E-4</c:v>
                </c:pt>
                <c:pt idx="985">
                  <c:v>5.2145742771911806E-4</c:v>
                </c:pt>
                <c:pt idx="986">
                  <c:v>5.2145751486589202E-4</c:v>
                </c:pt>
                <c:pt idx="987">
                  <c:v>5.2145760103484702E-4</c:v>
                </c:pt>
                <c:pt idx="988">
                  <c:v>5.2145768623695465E-4</c:v>
                </c:pt>
                <c:pt idx="989">
                  <c:v>5.2145777048306333E-4</c:v>
                </c:pt>
                <c:pt idx="990">
                  <c:v>5.214578537838995E-4</c:v>
                </c:pt>
                <c:pt idx="991">
                  <c:v>5.2145793615006959E-4</c:v>
                </c:pt>
                <c:pt idx="992">
                  <c:v>5.2145801759206098E-4</c:v>
                </c:pt>
                <c:pt idx="993">
                  <c:v>5.2145809812024319E-4</c:v>
                </c:pt>
                <c:pt idx="994">
                  <c:v>5.2145817774486942E-4</c:v>
                </c:pt>
                <c:pt idx="995">
                  <c:v>5.2145825647607804E-4</c:v>
                </c:pt>
                <c:pt idx="996">
                  <c:v>5.2145833432389358E-4</c:v>
                </c:pt>
                <c:pt idx="997">
                  <c:v>5.2145841129822793E-4</c:v>
                </c:pt>
                <c:pt idx="998">
                  <c:v>5.2145848740888184E-4</c:v>
                </c:pt>
                <c:pt idx="999">
                  <c:v>5.2145856266554624E-4</c:v>
                </c:pt>
                <c:pt idx="1000">
                  <c:v>5.2145863707780309E-4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93-4A28-BFFE-02C8DD9E57D4}"/>
            </c:ext>
          </c:extLst>
        </c:ser>
        <c:ser>
          <c:idx val="3"/>
          <c:order val="3"/>
          <c:tx>
            <c:strRef>
              <c:f>analytics!$G$9:$G$9</c:f>
              <c:strCache>
                <c:ptCount val="1"/>
                <c:pt idx="0">
                  <c:v>1.00E-06</c:v>
                </c:pt>
              </c:strCache>
            </c:strRef>
          </c:tx>
          <c:spPr>
            <a:ln w="19080">
              <a:solidFill>
                <a:srgbClr val="FFC000"/>
              </a:solidFill>
              <a:round/>
            </a:ln>
          </c:spPr>
          <c:marker>
            <c:symbol val="squar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analytics!$C$12:$C$1012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analytics!$G$12:$G$1012</c:f>
              <c:numCache>
                <c:formatCode>0.000000E+00</c:formatCode>
                <c:ptCount val="1001"/>
                <c:pt idx="0">
                  <c:v>0</c:v>
                </c:pt>
                <c:pt idx="1">
                  <c:v>4.1276686549282476E-6</c:v>
                </c:pt>
                <c:pt idx="2">
                  <c:v>8.1899920147045302E-6</c:v>
                </c:pt>
                <c:pt idx="3">
                  <c:v>1.218800456343003E-5</c:v>
                </c:pt>
                <c:pt idx="4">
                  <c:v>1.6122724408244855E-5</c:v>
                </c:pt>
                <c:pt idx="5">
                  <c:v>1.9995153538592387E-5</c:v>
                </c:pt>
                <c:pt idx="6">
                  <c:v>2.3806278081379198E-5</c:v>
                </c:pt>
                <c:pt idx="7">
                  <c:v>2.7557068552095611E-5</c:v>
                </c:pt>
                <c:pt idx="8">
                  <c:v>3.1248480101960496E-5</c:v>
                </c:pt>
                <c:pt idx="9">
                  <c:v>3.488145276115394E-5</c:v>
                </c:pt>
                <c:pt idx="10">
                  <c:v>3.8456911678198882E-5</c:v>
                </c:pt>
                <c:pt idx="11">
                  <c:v>4.1975767355553289E-5</c:v>
                </c:pt>
                <c:pt idx="12">
                  <c:v>4.5438915881472599E-5</c:v>
                </c:pt>
                <c:pt idx="13">
                  <c:v>4.8847239158201667E-5</c:v>
                </c:pt>
                <c:pt idx="14">
                  <c:v>5.2201605126553911E-5</c:v>
                </c:pt>
                <c:pt idx="15">
                  <c:v>5.5502867986935539E-5</c:v>
                </c:pt>
                <c:pt idx="16">
                  <c:v>5.8751868416870296E-5</c:v>
                </c:pt>
                <c:pt idx="17">
                  <c:v>6.1949433785080921E-5</c:v>
                </c:pt>
                <c:pt idx="18">
                  <c:v>6.5096378362181323E-5</c:v>
                </c:pt>
                <c:pt idx="19">
                  <c:v>6.8193503528033168E-5</c:v>
                </c:pt>
                <c:pt idx="20">
                  <c:v>7.124159797582011E-5</c:v>
                </c:pt>
                <c:pt idx="21">
                  <c:v>7.4241437912890977E-5</c:v>
                </c:pt>
                <c:pt idx="22">
                  <c:v>7.7193787258423549E-5</c:v>
                </c:pt>
                <c:pt idx="23">
                  <c:v>8.009939783795917E-5</c:v>
                </c:pt>
                <c:pt idx="24">
                  <c:v>8.295900957485762E-5</c:v>
                </c:pt>
                <c:pt idx="25">
                  <c:v>8.5773350678721027E-5</c:v>
                </c:pt>
                <c:pt idx="26">
                  <c:v>8.8543137830834754E-5</c:v>
                </c:pt>
                <c:pt idx="27">
                  <c:v>9.1269076366672802E-5</c:v>
                </c:pt>
                <c:pt idx="28">
                  <c:v>9.3951860455513829E-5</c:v>
                </c:pt>
                <c:pt idx="29">
                  <c:v>9.6592173277213541E-5</c:v>
                </c:pt>
                <c:pt idx="30">
                  <c:v>9.9190687196178736E-5</c:v>
                </c:pt>
                <c:pt idx="31">
                  <c:v>1.0174806393258729E-4</c:v>
                </c:pt>
                <c:pt idx="32">
                  <c:v>1.0426495473089713E-4</c:v>
                </c:pt>
                <c:pt idx="33">
                  <c:v>1.0674200052568795E-4</c:v>
                </c:pt>
                <c:pt idx="34">
                  <c:v>1.091798321048774E-4</c:v>
                </c:pt>
                <c:pt idx="35">
                  <c:v>1.1157907027035305E-4</c:v>
                </c:pt>
                <c:pt idx="36">
                  <c:v>1.13940325996062E-4</c:v>
                </c:pt>
                <c:pt idx="37">
                  <c:v>1.1626420058359708E-4</c:v>
                </c:pt>
                <c:pt idx="38">
                  <c:v>1.1855128581532055E-4</c:v>
                </c:pt>
                <c:pt idx="39">
                  <c:v>1.2080216410506328E-4</c:v>
                </c:pt>
                <c:pt idx="40">
                  <c:v>1.2301740864643847E-4</c:v>
                </c:pt>
                <c:pt idx="41">
                  <c:v>1.2519758355880717E-4</c:v>
                </c:pt>
                <c:pt idx="42">
                  <c:v>1.273432440309333E-4</c:v>
                </c:pt>
                <c:pt idx="43">
                  <c:v>1.2945493646236421E-4</c:v>
                </c:pt>
                <c:pt idx="44">
                  <c:v>1.3153319860257316E-4</c:v>
                </c:pt>
                <c:pt idx="45">
                  <c:v>1.3357855968789897E-4</c:v>
                </c:pt>
                <c:pt idx="46">
                  <c:v>1.355915405763179E-4</c:v>
                </c:pt>
                <c:pt idx="47">
                  <c:v>1.3757265388008181E-4</c:v>
                </c:pt>
                <c:pt idx="48">
                  <c:v>1.395224040962564E-4</c:v>
                </c:pt>
                <c:pt idx="49">
                  <c:v>1.4144128773519344E-4</c:v>
                </c:pt>
                <c:pt idx="50">
                  <c:v>1.4332979344696835E-4</c:v>
                </c:pt>
                <c:pt idx="51">
                  <c:v>1.451884021458169E-4</c:v>
                </c:pt>
                <c:pt idx="52">
                  <c:v>1.4701758713260148E-4</c:v>
                </c:pt>
                <c:pt idx="53">
                  <c:v>1.4881781421533861E-4</c:v>
                </c:pt>
                <c:pt idx="54">
                  <c:v>1.5058954182781869E-4</c:v>
                </c:pt>
                <c:pt idx="55">
                  <c:v>1.5233322114634765E-4</c:v>
                </c:pt>
                <c:pt idx="56">
                  <c:v>1.5404929620464031E-4</c:v>
                </c:pt>
                <c:pt idx="57">
                  <c:v>1.5573820400689535E-4</c:v>
                </c:pt>
                <c:pt idx="58">
                  <c:v>1.5740037463907953E-4</c:v>
                </c:pt>
                <c:pt idx="59">
                  <c:v>1.5903623137845086E-4</c:v>
                </c:pt>
                <c:pt idx="60">
                  <c:v>1.6064619080134715E-4</c:v>
                </c:pt>
                <c:pt idx="61">
                  <c:v>1.6223066288926897E-4</c:v>
                </c:pt>
                <c:pt idx="62">
                  <c:v>1.6379005113328248E-4</c:v>
                </c:pt>
                <c:pt idx="63">
                  <c:v>1.6532475263676997E-4</c:v>
                </c:pt>
                <c:pt idx="64">
                  <c:v>1.6683515821655352E-4</c:v>
                </c:pt>
                <c:pt idx="65">
                  <c:v>1.6832165250241758E-4</c:v>
                </c:pt>
                <c:pt idx="66">
                  <c:v>1.697846140350565E-4</c:v>
                </c:pt>
                <c:pt idx="67">
                  <c:v>1.7122441536247107E-4</c:v>
                </c:pt>
                <c:pt idx="68">
                  <c:v>1.7264142313483909E-4</c:v>
                </c:pt>
                <c:pt idx="69">
                  <c:v>1.7403599819788401E-4</c:v>
                </c:pt>
                <c:pt idx="70">
                  <c:v>1.7540849568476556E-4</c:v>
                </c:pt>
                <c:pt idx="71">
                  <c:v>1.7675926510651562E-4</c:v>
                </c:pt>
                <c:pt idx="72">
                  <c:v>1.7808865044104222E-4</c:v>
                </c:pt>
                <c:pt idx="73">
                  <c:v>1.7939699022072477E-4</c:v>
                </c:pt>
                <c:pt idx="74">
                  <c:v>1.8068461761862242E-4</c:v>
                </c:pt>
                <c:pt idx="75">
                  <c:v>1.8195186053331769E-4</c:v>
                </c:pt>
                <c:pt idx="76">
                  <c:v>1.8319904167241692E-4</c:v>
                </c:pt>
                <c:pt idx="77">
                  <c:v>1.8442647863472881E-4</c:v>
                </c:pt>
                <c:pt idx="78">
                  <c:v>1.8563448399114206E-4</c:v>
                </c:pt>
                <c:pt idx="79">
                  <c:v>1.868233653642226E-4</c:v>
                </c:pt>
                <c:pt idx="80">
                  <c:v>1.8799342550655053E-4</c:v>
                </c:pt>
                <c:pt idx="81">
                  <c:v>1.8914496237781725E-4</c:v>
                </c:pt>
                <c:pt idx="82">
                  <c:v>1.9027826922070185E-4</c:v>
                </c:pt>
                <c:pt idx="83">
                  <c:v>1.9139363463554636E-4</c:v>
                </c:pt>
                <c:pt idx="84">
                  <c:v>1.924913426538485E-4</c:v>
                </c:pt>
                <c:pt idx="85">
                  <c:v>1.9357167281059171E-4</c:v>
                </c:pt>
                <c:pt idx="86">
                  <c:v>1.9463490021542923E-4</c:v>
                </c:pt>
                <c:pt idx="87">
                  <c:v>1.9568129562274201E-4</c:v>
                </c:pt>
                <c:pt idx="88">
                  <c:v>1.9671112550058702E-4</c:v>
                </c:pt>
                <c:pt idx="89">
                  <c:v>1.9772465209855422E-4</c:v>
                </c:pt>
                <c:pt idx="90">
                  <c:v>1.9872213351454938E-4</c:v>
                </c:pt>
                <c:pt idx="91">
                  <c:v>1.9970382376051956E-4</c:v>
                </c:pt>
                <c:pt idx="92">
                  <c:v>2.0066997282713802E-4</c:v>
                </c:pt>
                <c:pt idx="93">
                  <c:v>2.016208267474652E-4</c:v>
                </c:pt>
                <c:pt idx="94">
                  <c:v>2.0255662765960192E-4</c:v>
                </c:pt>
                <c:pt idx="95">
                  <c:v>2.0347761386835055E-4</c:v>
                </c:pt>
                <c:pt idx="96">
                  <c:v>2.043840199059002E-4</c:v>
                </c:pt>
                <c:pt idx="97">
                  <c:v>2.0527607659155103E-4</c:v>
                </c:pt>
                <c:pt idx="98">
                  <c:v>2.0615401109049328E-4</c:v>
                </c:pt>
                <c:pt idx="99">
                  <c:v>2.0701804697165549E-4</c:v>
                </c:pt>
                <c:pt idx="100">
                  <c:v>2.0786840426463717E-4</c:v>
                </c:pt>
                <c:pt idx="101">
                  <c:v>2.0870529951574001E-4</c:v>
                </c:pt>
                <c:pt idx="102">
                  <c:v>2.095289458431122E-4</c:v>
                </c:pt>
                <c:pt idx="103">
                  <c:v>2.103395529910196E-4</c:v>
                </c:pt>
                <c:pt idx="104">
                  <c:v>2.111373273832577E-4</c:v>
                </c:pt>
                <c:pt idx="105">
                  <c:v>2.1192247217571841E-4</c:v>
                </c:pt>
                <c:pt idx="106">
                  <c:v>2.1269518730812414E-4</c:v>
                </c:pt>
                <c:pt idx="107">
                  <c:v>2.1345566955494318E-4</c:v>
                </c:pt>
                <c:pt idx="108">
                  <c:v>2.1420411257549904E-4</c:v>
                </c:pt>
                <c:pt idx="109">
                  <c:v>2.149407069632863E-4</c:v>
                </c:pt>
                <c:pt idx="110">
                  <c:v>2.15665640294506E-4</c:v>
                </c:pt>
                <c:pt idx="111">
                  <c:v>2.1637909717583254E-4</c:v>
                </c:pt>
                <c:pt idx="112">
                  <c:v>2.1708125929142415E-4</c:v>
                </c:pt>
                <c:pt idx="113">
                  <c:v>2.1777230544918981E-4</c:v>
                </c:pt>
                <c:pt idx="114">
                  <c:v>2.1845241162632282E-4</c:v>
                </c:pt>
                <c:pt idx="115">
                  <c:v>2.1912175101411428E-4</c:v>
                </c:pt>
                <c:pt idx="116">
                  <c:v>2.1978049406205661E-4</c:v>
                </c:pt>
                <c:pt idx="117">
                  <c:v>2.2042880852124933E-4</c:v>
                </c:pt>
                <c:pt idx="118">
                  <c:v>2.2106685948711715E-4</c:v>
                </c:pt>
                <c:pt idx="119">
                  <c:v>2.2169480944145222E-4</c:v>
                </c:pt>
                <c:pt idx="120">
                  <c:v>2.2231281829379073E-4</c:v>
                </c:pt>
                <c:pt idx="121">
                  <c:v>2.2292104342213424E-4</c:v>
                </c:pt>
                <c:pt idx="122">
                  <c:v>2.2351963971302668E-4</c:v>
                </c:pt>
                <c:pt idx="123">
                  <c:v>2.2410875960099643E-4</c:v>
                </c:pt>
                <c:pt idx="124">
                  <c:v>2.2468855310737467E-4</c:v>
                </c:pt>
                <c:pt idx="125">
                  <c:v>2.2525916787849849E-4</c:v>
                </c:pt>
                <c:pt idx="126">
                  <c:v>2.2582074922330967E-4</c:v>
                </c:pt>
                <c:pt idx="127">
                  <c:v>2.2637344015035815E-4</c:v>
                </c:pt>
                <c:pt idx="128">
                  <c:v>2.2691738140421939E-4</c:v>
                </c:pt>
                <c:pt idx="129">
                  <c:v>2.2745271150133564E-4</c:v>
                </c:pt>
                <c:pt idx="130">
                  <c:v>2.2797956676528957E-4</c:v>
                </c:pt>
                <c:pt idx="131">
                  <c:v>2.2849808136151957E-4</c:v>
                </c:pt>
                <c:pt idx="132">
                  <c:v>2.2900838733148519E-4</c:v>
                </c:pt>
                <c:pt idx="133">
                  <c:v>2.2951061462629234E-4</c:v>
                </c:pt>
                <c:pt idx="134">
                  <c:v>2.3000489113978532E-4</c:v>
                </c:pt>
                <c:pt idx="135">
                  <c:v>2.3049134274111577E-4</c:v>
                </c:pt>
                <c:pt idx="136">
                  <c:v>2.3097009330679547E-4</c:v>
                </c:pt>
                <c:pt idx="137">
                  <c:v>2.3144126475224198E-4</c:v>
                </c:pt>
                <c:pt idx="138">
                  <c:v>2.3190497706282475E-4</c:v>
                </c:pt>
                <c:pt idx="139">
                  <c:v>2.3236134832441987E-4</c:v>
                </c:pt>
                <c:pt idx="140">
                  <c:v>2.3281049475348096E-4</c:v>
                </c:pt>
                <c:pt idx="141">
                  <c:v>2.3325253072663409E-4</c:v>
                </c:pt>
                <c:pt idx="142">
                  <c:v>2.3368756880980424E-4</c:v>
                </c:pt>
                <c:pt idx="143">
                  <c:v>2.3411571978688045E-4</c:v>
                </c:pt>
                <c:pt idx="144">
                  <c:v>2.3453709268792742E-4</c:v>
                </c:pt>
                <c:pt idx="145">
                  <c:v>2.349517948169503E-4</c:v>
                </c:pt>
                <c:pt idx="146">
                  <c:v>2.3535993177922009E-4</c:v>
                </c:pt>
                <c:pt idx="147">
                  <c:v>2.357616075081663E-4</c:v>
                </c:pt>
                <c:pt idx="148">
                  <c:v>2.3615692429184394E-4</c:v>
                </c:pt>
                <c:pt idx="149">
                  <c:v>2.3654598279898163E-4</c:v>
                </c:pt>
                <c:pt idx="150">
                  <c:v>2.3692888210461704E-4</c:v>
                </c:pt>
                <c:pt idx="151">
                  <c:v>2.3730571971532682E-4</c:v>
                </c:pt>
                <c:pt idx="152">
                  <c:v>2.3767659159405695E-4</c:v>
                </c:pt>
                <c:pt idx="153">
                  <c:v>2.3804159218455991E-4</c:v>
                </c:pt>
                <c:pt idx="154">
                  <c:v>2.3840081443544532E-4</c:v>
                </c:pt>
                <c:pt idx="155">
                  <c:v>2.3875434982384934E-4</c:v>
                </c:pt>
                <c:pt idx="156">
                  <c:v>2.3910228837872982E-4</c:v>
                </c:pt>
                <c:pt idx="157">
                  <c:v>2.3944471870379242E-4</c:v>
                </c:pt>
                <c:pt idx="158">
                  <c:v>2.3978172800005382E-4</c:v>
                </c:pt>
                <c:pt idx="159">
                  <c:v>2.4011340208804775E-4</c:v>
                </c:pt>
                <c:pt idx="160">
                  <c:v>2.4043982542967947E-4</c:v>
                </c:pt>
                <c:pt idx="161">
                  <c:v>2.4076108114973432E-4</c:v>
                </c:pt>
                <c:pt idx="162">
                  <c:v>2.4107725105704565E-4</c:v>
                </c:pt>
                <c:pt idx="163">
                  <c:v>2.4138841566532777E-4</c:v>
                </c:pt>
                <c:pt idx="164">
                  <c:v>2.4169465421367898E-4</c:v>
                </c:pt>
                <c:pt idx="165">
                  <c:v>2.4199604468676017E-4</c:v>
                </c:pt>
                <c:pt idx="166">
                  <c:v>2.4229266383465371E-4</c:v>
                </c:pt>
                <c:pt idx="167">
                  <c:v>2.4258458719240826E-4</c:v>
                </c:pt>
                <c:pt idx="168">
                  <c:v>2.4287188909927397E-4</c:v>
                </c:pt>
                <c:pt idx="169">
                  <c:v>2.4315464271763314E-4</c:v>
                </c:pt>
                <c:pt idx="170">
                  <c:v>2.4343292005163142E-4</c:v>
                </c:pt>
                <c:pt idx="171">
                  <c:v>2.4370679196551384E-4</c:v>
                </c:pt>
                <c:pt idx="172">
                  <c:v>2.4397632820167048E-4</c:v>
                </c:pt>
                <c:pt idx="173">
                  <c:v>2.4424159739839683E-4</c:v>
                </c:pt>
                <c:pt idx="174">
                  <c:v>2.4450266710737256E-4</c:v>
                </c:pt>
                <c:pt idx="175">
                  <c:v>2.4475960381086398E-4</c:v>
                </c:pt>
                <c:pt idx="176">
                  <c:v>2.4501247293865386E-4</c:v>
                </c:pt>
                <c:pt idx="177">
                  <c:v>2.4526133888470321E-4</c:v>
                </c:pt>
                <c:pt idx="178">
                  <c:v>2.4550626502354965E-4</c:v>
                </c:pt>
                <c:pt idx="179">
                  <c:v>2.4574731372644585E-4</c:v>
                </c:pt>
                <c:pt idx="180">
                  <c:v>2.4598454637724253E-4</c:v>
                </c:pt>
                <c:pt idx="181">
                  <c:v>2.4621802338802012E-4</c:v>
                </c:pt>
                <c:pt idx="182">
                  <c:v>2.4644780421447286E-4</c:v>
                </c:pt>
                <c:pt idx="183">
                  <c:v>2.4667394737104944E-4</c:v>
                </c:pt>
                <c:pt idx="184">
                  <c:v>2.4689651044585385E-4</c:v>
                </c:pt>
                <c:pt idx="185">
                  <c:v>2.4711555011531041E-4</c:v>
                </c:pt>
                <c:pt idx="186">
                  <c:v>2.4733112215859649E-4</c:v>
                </c:pt>
                <c:pt idx="187">
                  <c:v>2.4754328147184716E-4</c:v>
                </c:pt>
                <c:pt idx="188">
                  <c:v>2.4775208208213439E-4</c:v>
                </c:pt>
                <c:pt idx="189">
                  <c:v>2.4795757716122516E-4</c:v>
                </c:pt>
                <c:pt idx="190">
                  <c:v>2.481598190391223E-4</c:v>
                </c:pt>
                <c:pt idx="191">
                  <c:v>2.483588592173899E-4</c:v>
                </c:pt>
                <c:pt idx="192">
                  <c:v>2.4855474838226871E-4</c:v>
                </c:pt>
                <c:pt idx="193">
                  <c:v>2.4874753641758359E-4</c:v>
                </c:pt>
                <c:pt idx="194">
                  <c:v>2.4893727241744631E-4</c:v>
                </c:pt>
                <c:pt idx="195">
                  <c:v>2.4912400469875791E-4</c:v>
                </c:pt>
                <c:pt idx="196">
                  <c:v>2.4930778081351231E-4</c:v>
                </c:pt>
                <c:pt idx="197">
                  <c:v>2.4948864756090596E-4</c:v>
                </c:pt>
                <c:pt idx="198">
                  <c:v>2.4966665099925538E-4</c:v>
                </c:pt>
                <c:pt idx="199">
                  <c:v>2.4984183645772567E-4</c:v>
                </c:pt>
                <c:pt idx="200">
                  <c:v>2.5001424854787429E-4</c:v>
                </c:pt>
                <c:pt idx="201">
                  <c:v>2.5018393117501108E-4</c:v>
                </c:pt>
                <c:pt idx="202">
                  <c:v>2.5035092754937925E-4</c:v>
                </c:pt>
                <c:pt idx="203">
                  <c:v>2.505152801971587E-4</c:v>
                </c:pt>
                <c:pt idx="204">
                  <c:v>2.5067703097129566E-4</c:v>
                </c:pt>
                <c:pt idx="205">
                  <c:v>2.5083622106216065E-4</c:v>
                </c:pt>
                <c:pt idx="206">
                  <c:v>2.509928910080376E-4</c:v>
                </c:pt>
                <c:pt idx="207">
                  <c:v>2.5114708070544728E-4</c:v>
                </c:pt>
                <c:pt idx="208">
                  <c:v>2.5129882941930695E-4</c:v>
                </c:pt>
                <c:pt idx="209">
                  <c:v>2.5144817579292935E-4</c:v>
                </c:pt>
                <c:pt idx="210">
                  <c:v>2.5159515785786314E-4</c:v>
                </c:pt>
                <c:pt idx="211">
                  <c:v>2.5173981304357817E-4</c:v>
                </c:pt>
                <c:pt idx="212">
                  <c:v>2.5188217818699672E-4</c:v>
                </c:pt>
                <c:pt idx="213">
                  <c:v>2.5202228954187411E-4</c:v>
                </c:pt>
                <c:pt idx="214">
                  <c:v>2.5216018278803105E-4</c:v>
                </c:pt>
                <c:pt idx="215">
                  <c:v>2.5229589304043954E-4</c:v>
                </c:pt>
                <c:pt idx="216">
                  <c:v>2.5242945485816478E-4</c:v>
                </c:pt>
                <c:pt idx="217">
                  <c:v>2.5256090225316631E-4</c:v>
                </c:pt>
                <c:pt idx="218">
                  <c:v>2.5269026869895861E-4</c:v>
                </c:pt>
                <c:pt idx="219">
                  <c:v>2.5281758713913572E-4</c:v>
                </c:pt>
                <c:pt idx="220">
                  <c:v>2.5294288999576012E-4</c:v>
                </c:pt>
                <c:pt idx="221">
                  <c:v>2.5306620917761943E-4</c:v>
                </c:pt>
                <c:pt idx="222">
                  <c:v>2.5318757608835187E-4</c:v>
                </c:pt>
                <c:pt idx="223">
                  <c:v>2.5330702163444324E-4</c:v>
                </c:pt>
                <c:pt idx="224">
                  <c:v>2.5342457623309762E-4</c:v>
                </c:pt>
                <c:pt idx="225">
                  <c:v>2.5354026981998289E-4</c:v>
                </c:pt>
                <c:pt idx="226">
                  <c:v>2.5365413185685429E-4</c:v>
                </c:pt>
                <c:pt idx="227">
                  <c:v>2.5376619133905674E-4</c:v>
                </c:pt>
                <c:pt idx="228">
                  <c:v>2.5387647680290856E-4</c:v>
                </c:pt>
                <c:pt idx="229">
                  <c:v>2.5398501633296848E-4</c:v>
                </c:pt>
                <c:pt idx="230">
                  <c:v>2.5409183756918747E-4</c:v>
                </c:pt>
                <c:pt idx="231">
                  <c:v>2.5419696771394711E-4</c:v>
                </c:pt>
                <c:pt idx="232">
                  <c:v>2.5430043353898705E-4</c:v>
                </c:pt>
                <c:pt idx="233">
                  <c:v>2.5440226139222241E-4</c:v>
                </c:pt>
                <c:pt idx="234">
                  <c:v>2.545024772044534E-4</c:v>
                </c:pt>
                <c:pt idx="235">
                  <c:v>2.5460110649596854E-4</c:v>
                </c:pt>
                <c:pt idx="236">
                  <c:v>2.5469817438304368E-4</c:v>
                </c:pt>
                <c:pt idx="237">
                  <c:v>2.5479370558433777E-4</c:v>
                </c:pt>
                <c:pt idx="238">
                  <c:v>2.5488772442718781E-4</c:v>
                </c:pt>
                <c:pt idx="239">
                  <c:v>2.5498025485380351E-4</c:v>
                </c:pt>
                <c:pt idx="240">
                  <c:v>2.550713204273646E-4</c:v>
                </c:pt>
                <c:pt idx="241">
                  <c:v>2.5516094433802096E-4</c:v>
                </c:pt>
                <c:pt idx="242">
                  <c:v>2.5524914940879847E-4</c:v>
                </c:pt>
                <c:pt idx="243">
                  <c:v>2.5533595810141053E-4</c:v>
                </c:pt>
                <c:pt idx="244">
                  <c:v>2.5542139252197833E-4</c:v>
                </c:pt>
                <c:pt idx="245">
                  <c:v>2.5550547442666007E-4</c:v>
                </c:pt>
                <c:pt idx="246">
                  <c:v>2.5558822522719134E-4</c:v>
                </c:pt>
                <c:pt idx="247">
                  <c:v>2.556696659963376E-4</c:v>
                </c:pt>
                <c:pt idx="248">
                  <c:v>2.5574981747326057E-4</c:v>
                </c:pt>
                <c:pt idx="249">
                  <c:v>2.5582870006879931E-4</c:v>
                </c:pt>
                <c:pt idx="250">
                  <c:v>2.5590633387066817E-4</c:v>
                </c:pt>
                <c:pt idx="251">
                  <c:v>2.5598273864857192E-4</c:v>
                </c:pt>
                <c:pt idx="252">
                  <c:v>2.5605793385924034E-4</c:v>
                </c:pt>
                <c:pt idx="253">
                  <c:v>2.5613193865138296E-4</c:v>
                </c:pt>
                <c:pt idx="254">
                  <c:v>2.562047718705653E-4</c:v>
                </c:pt>
                <c:pt idx="255">
                  <c:v>2.5627645206400792E-4</c:v>
                </c:pt>
                <c:pt idx="256">
                  <c:v>2.5634699748530943E-4</c:v>
                </c:pt>
                <c:pt idx="257">
                  <c:v>2.5641642609909517E-4</c:v>
                </c:pt>
                <c:pt idx="258">
                  <c:v>2.5648475558559156E-4</c:v>
                </c:pt>
                <c:pt idx="259">
                  <c:v>2.5655200334512881E-4</c:v>
                </c:pt>
                <c:pt idx="260">
                  <c:v>2.5661818650257159E-4</c:v>
                </c:pt>
                <c:pt idx="261">
                  <c:v>2.5668332191168021E-4</c:v>
                </c:pt>
                <c:pt idx="262">
                  <c:v>2.5674742615940235E-4</c:v>
                </c:pt>
                <c:pt idx="263">
                  <c:v>2.5681051557009714E-4</c:v>
                </c:pt>
                <c:pt idx="264">
                  <c:v>2.5687260620969188E-4</c:v>
                </c:pt>
                <c:pt idx="265">
                  <c:v>2.5693371388977373E-4</c:v>
                </c:pt>
                <c:pt idx="266">
                  <c:v>2.5699385417161588E-4</c:v>
                </c:pt>
                <c:pt idx="267">
                  <c:v>2.5705304237014025E-4</c:v>
                </c:pt>
                <c:pt idx="268">
                  <c:v>2.5711129355781773E-4</c:v>
                </c:pt>
                <c:pt idx="269">
                  <c:v>2.5716862256850624E-4</c:v>
                </c:pt>
                <c:pt idx="270">
                  <c:v>2.5722504400122826E-4</c:v>
                </c:pt>
                <c:pt idx="271">
                  <c:v>2.5728057222388847E-4</c:v>
                </c:pt>
                <c:pt idx="272">
                  <c:v>2.5733522137693287E-4</c:v>
                </c:pt>
                <c:pt idx="273">
                  <c:v>2.5738900537694922E-4</c:v>
                </c:pt>
                <c:pt idx="274">
                  <c:v>2.574419379202113E-4</c:v>
                </c:pt>
                <c:pt idx="275">
                  <c:v>2.5749403248616668E-4</c:v>
                </c:pt>
                <c:pt idx="276">
                  <c:v>2.5754530234086906E-4</c:v>
                </c:pt>
                <c:pt idx="277">
                  <c:v>2.5759576054035688E-4</c:v>
                </c:pt>
                <c:pt idx="278">
                  <c:v>2.5764541993397776E-4</c:v>
                </c:pt>
                <c:pt idx="279">
                  <c:v>2.5769429316766071E-4</c:v>
                </c:pt>
                <c:pt idx="280">
                  <c:v>2.5774239268713675E-4</c:v>
                </c:pt>
                <c:pt idx="281">
                  <c:v>2.5778973074110778E-4</c:v>
                </c:pt>
                <c:pt idx="282">
                  <c:v>2.5783631938436602E-4</c:v>
                </c:pt>
                <c:pt idx="283">
                  <c:v>2.5788217048086388E-4</c:v>
                </c:pt>
                <c:pt idx="284">
                  <c:v>2.57927295706735E-4</c:v>
                </c:pt>
                <c:pt idx="285">
                  <c:v>2.5797170655326757E-4</c:v>
                </c:pt>
                <c:pt idx="286">
                  <c:v>2.5801541432983081E-4</c:v>
                </c:pt>
                <c:pt idx="287">
                  <c:v>2.5805843016675484E-4</c:v>
                </c:pt>
                <c:pt idx="288">
                  <c:v>2.5810076501816496E-4</c:v>
                </c:pt>
                <c:pt idx="289">
                  <c:v>2.5814242966477142E-4</c:v>
                </c:pt>
                <c:pt idx="290">
                  <c:v>2.5818343471661448E-4</c:v>
                </c:pt>
                <c:pt idx="291">
                  <c:v>2.5822379061576635E-4</c:v>
                </c:pt>
                <c:pt idx="292">
                  <c:v>2.5826350763899058E-4</c:v>
                </c:pt>
                <c:pt idx="293">
                  <c:v>2.5830259590035859E-4</c:v>
                </c:pt>
                <c:pt idx="294">
                  <c:v>2.5834106535382574E-4</c:v>
                </c:pt>
                <c:pt idx="295">
                  <c:v>2.5837892579576565E-4</c:v>
                </c:pt>
                <c:pt idx="296">
                  <c:v>2.5841618686746543E-4</c:v>
                </c:pt>
                <c:pt idx="297">
                  <c:v>2.5845285805758034E-4</c:v>
                </c:pt>
                <c:pt idx="298">
                  <c:v>2.5848894870455043E-4</c:v>
                </c:pt>
                <c:pt idx="299">
                  <c:v>2.5852446799897854E-4</c:v>
                </c:pt>
                <c:pt idx="300">
                  <c:v>2.5855942498597063E-4</c:v>
                </c:pt>
                <c:pt idx="301">
                  <c:v>2.5859382856743932E-4</c:v>
                </c:pt>
                <c:pt idx="302">
                  <c:v>2.5862768750437053E-4</c:v>
                </c:pt>
                <c:pt idx="303">
                  <c:v>2.5866101041905471E-4</c:v>
                </c:pt>
                <c:pt idx="304">
                  <c:v>2.5869380579728252E-4</c:v>
                </c:pt>
                <c:pt idx="305">
                  <c:v>2.5872608199050561E-4</c:v>
                </c:pt>
                <c:pt idx="306">
                  <c:v>2.5875784721796362E-4</c:v>
                </c:pt>
                <c:pt idx="307">
                  <c:v>2.5878910956877684E-4</c:v>
                </c:pt>
                <c:pt idx="308">
                  <c:v>2.5881987700400656E-4</c:v>
                </c:pt>
                <c:pt idx="309">
                  <c:v>2.58850157358682E-4</c:v>
                </c:pt>
                <c:pt idx="310">
                  <c:v>2.5887995834379587E-4</c:v>
                </c:pt>
                <c:pt idx="311">
                  <c:v>2.5890928754826768E-4</c:v>
                </c:pt>
                <c:pt idx="312">
                  <c:v>2.5893815244087655E-4</c:v>
                </c:pt>
                <c:pt idx="313">
                  <c:v>2.5896656037216302E-4</c:v>
                </c:pt>
                <c:pt idx="314">
                  <c:v>2.589945185763009E-4</c:v>
                </c:pt>
                <c:pt idx="315">
                  <c:v>2.5902203417293941E-4</c:v>
                </c:pt>
                <c:pt idx="316">
                  <c:v>2.5904911416901649E-4</c:v>
                </c:pt>
                <c:pt idx="317">
                  <c:v>2.5907576546054282E-4</c:v>
                </c:pt>
                <c:pt idx="318">
                  <c:v>2.5910199483435809E-4</c:v>
                </c:pt>
                <c:pt idx="319">
                  <c:v>2.591278089698592E-4</c:v>
                </c:pt>
                <c:pt idx="320">
                  <c:v>2.5915321444070128E-4</c:v>
                </c:pt>
                <c:pt idx="321">
                  <c:v>2.5917821771647169E-4</c:v>
                </c:pt>
                <c:pt idx="322">
                  <c:v>2.592028251643374E-4</c:v>
                </c:pt>
                <c:pt idx="323">
                  <c:v>2.592270430506665E-4</c:v>
                </c:pt>
                <c:pt idx="324">
                  <c:v>2.59250877542624E-4</c:v>
                </c:pt>
                <c:pt idx="325">
                  <c:v>2.5927433470974222E-4</c:v>
                </c:pt>
                <c:pt idx="326">
                  <c:v>2.5929742052546652E-4</c:v>
                </c:pt>
                <c:pt idx="327">
                  <c:v>2.5932014086867632E-4</c:v>
                </c:pt>
                <c:pt idx="328">
                  <c:v>2.5934250152518225E-4</c:v>
                </c:pt>
                <c:pt idx="329">
                  <c:v>2.5936450818919964E-4</c:v>
                </c:pt>
                <c:pt idx="330">
                  <c:v>2.5938616646479839E-4</c:v>
                </c:pt>
                <c:pt idx="331">
                  <c:v>2.5940748186733002E-4</c:v>
                </c:pt>
                <c:pt idx="332">
                  <c:v>2.5942845982483248E-4</c:v>
                </c:pt>
                <c:pt idx="333">
                  <c:v>2.5944910567941214E-4</c:v>
                </c:pt>
                <c:pt idx="334">
                  <c:v>2.5946942468860424E-4</c:v>
                </c:pt>
                <c:pt idx="335">
                  <c:v>2.5948942202671187E-4</c:v>
                </c:pt>
                <c:pt idx="336">
                  <c:v>2.5950910278612325E-4</c:v>
                </c:pt>
                <c:pt idx="337">
                  <c:v>2.5952847197860916E-4</c:v>
                </c:pt>
                <c:pt idx="338">
                  <c:v>2.5954753453659852E-4</c:v>
                </c:pt>
                <c:pt idx="339">
                  <c:v>2.5956629531443488E-4</c:v>
                </c:pt>
                <c:pt idx="340">
                  <c:v>2.5958475908961244E-4</c:v>
                </c:pt>
                <c:pt idx="341">
                  <c:v>2.5960293056399278E-4</c:v>
                </c:pt>
                <c:pt idx="342">
                  <c:v>2.5962081436500204E-4</c:v>
                </c:pt>
                <c:pt idx="343">
                  <c:v>2.5963841504680939E-4</c:v>
                </c:pt>
                <c:pt idx="344">
                  <c:v>2.5965573709148672E-4</c:v>
                </c:pt>
                <c:pt idx="345">
                  <c:v>2.5967278491015013E-4</c:v>
                </c:pt>
                <c:pt idx="346">
                  <c:v>2.5968956284408309E-4</c:v>
                </c:pt>
                <c:pt idx="347">
                  <c:v>2.5970607516584209E-4</c:v>
                </c:pt>
                <c:pt idx="348">
                  <c:v>2.5972232608034452E-4</c:v>
                </c:pt>
                <c:pt idx="349">
                  <c:v>2.5973831972593965E-4</c:v>
                </c:pt>
                <c:pt idx="350">
                  <c:v>2.5975406017546233E-4</c:v>
                </c:pt>
                <c:pt idx="351">
                  <c:v>2.5976955143727011E-4</c:v>
                </c:pt>
                <c:pt idx="352">
                  <c:v>2.597847974562641E-4</c:v>
                </c:pt>
                <c:pt idx="353">
                  <c:v>2.5979980211489367E-4</c:v>
                </c:pt>
                <c:pt idx="354">
                  <c:v>2.5981456923414471E-4</c:v>
                </c:pt>
                <c:pt idx="355">
                  <c:v>2.5982910257451317E-4</c:v>
                </c:pt>
                <c:pt idx="356">
                  <c:v>2.5984340583696223E-4</c:v>
                </c:pt>
                <c:pt idx="357">
                  <c:v>2.5985748266386515E-4</c:v>
                </c:pt>
                <c:pt idx="358">
                  <c:v>2.5987133663993246E-4</c:v>
                </c:pt>
                <c:pt idx="359">
                  <c:v>2.5988497129312508E-4</c:v>
                </c:pt>
                <c:pt idx="360">
                  <c:v>2.5989839009555265E-4</c:v>
                </c:pt>
                <c:pt idx="361">
                  <c:v>2.599115964643576E-4</c:v>
                </c:pt>
                <c:pt idx="362">
                  <c:v>2.5992459376258551E-4</c:v>
                </c:pt>
                <c:pt idx="363">
                  <c:v>2.5993738530004151E-4</c:v>
                </c:pt>
                <c:pt idx="364">
                  <c:v>2.5994997433413284E-4</c:v>
                </c:pt>
                <c:pt idx="365">
                  <c:v>2.5996236407069886E-4</c:v>
                </c:pt>
                <c:pt idx="366">
                  <c:v>2.5997455766482702E-4</c:v>
                </c:pt>
                <c:pt idx="367">
                  <c:v>2.5998655822165643E-4</c:v>
                </c:pt>
                <c:pt idx="368">
                  <c:v>2.5999836879716864E-4</c:v>
                </c:pt>
                <c:pt idx="369">
                  <c:v>2.600099923989658E-4</c:v>
                </c:pt>
                <c:pt idx="370">
                  <c:v>2.6002143198703667E-4</c:v>
                </c:pt>
                <c:pt idx="371">
                  <c:v>2.600326904745103E-4</c:v>
                </c:pt>
                <c:pt idx="372">
                  <c:v>2.6004377072839767E-4</c:v>
                </c:pt>
                <c:pt idx="373">
                  <c:v>2.6005467557032225E-4</c:v>
                </c:pt>
                <c:pt idx="374">
                  <c:v>2.6006540777723811E-4</c:v>
                </c:pt>
                <c:pt idx="375">
                  <c:v>2.6007597008213731E-4</c:v>
                </c:pt>
                <c:pt idx="376">
                  <c:v>2.6008636517474583E-4</c:v>
                </c:pt>
                <c:pt idx="377">
                  <c:v>2.600965957022084E-4</c:v>
                </c:pt>
                <c:pt idx="378">
                  <c:v>2.601066642697627E-4</c:v>
                </c:pt>
                <c:pt idx="379">
                  <c:v>2.6011657344140283E-4</c:v>
                </c:pt>
                <c:pt idx="380">
                  <c:v>2.6012632574053221E-4</c:v>
                </c:pt>
                <c:pt idx="381">
                  <c:v>2.6013592365060613E-4</c:v>
                </c:pt>
                <c:pt idx="382">
                  <c:v>2.6014536961576409E-4</c:v>
                </c:pt>
                <c:pt idx="383">
                  <c:v>2.6015466604145248E-4</c:v>
                </c:pt>
                <c:pt idx="384">
                  <c:v>2.6016381529503694E-4</c:v>
                </c:pt>
                <c:pt idx="385">
                  <c:v>2.601728197064051E-4</c:v>
                </c:pt>
                <c:pt idx="386">
                  <c:v>2.6018168156856028E-4</c:v>
                </c:pt>
                <c:pt idx="387">
                  <c:v>2.6019040313820488E-4</c:v>
                </c:pt>
                <c:pt idx="388">
                  <c:v>2.6019898663631562E-4</c:v>
                </c:pt>
                <c:pt idx="389">
                  <c:v>2.6020743424870864E-4</c:v>
                </c:pt>
                <c:pt idx="390">
                  <c:v>2.6021574812659654E-4</c:v>
                </c:pt>
                <c:pt idx="391">
                  <c:v>2.6022393038713579E-4</c:v>
                </c:pt>
                <c:pt idx="392">
                  <c:v>2.6023198311396609E-4</c:v>
                </c:pt>
                <c:pt idx="393">
                  <c:v>2.6023990835774113E-4</c:v>
                </c:pt>
                <c:pt idx="394">
                  <c:v>2.6024770813665036E-4</c:v>
                </c:pt>
                <c:pt idx="395">
                  <c:v>2.6025538443693344E-4</c:v>
                </c:pt>
                <c:pt idx="396">
                  <c:v>2.602629392133856E-4</c:v>
                </c:pt>
                <c:pt idx="397">
                  <c:v>2.6027037438985565E-4</c:v>
                </c:pt>
                <c:pt idx="398">
                  <c:v>2.6027769185973606E-4</c:v>
                </c:pt>
                <c:pt idx="399">
                  <c:v>2.6028489348644461E-4</c:v>
                </c:pt>
                <c:pt idx="400">
                  <c:v>2.6029198110389946E-4</c:v>
                </c:pt>
                <c:pt idx="401">
                  <c:v>2.602989565169859E-4</c:v>
                </c:pt>
                <c:pt idx="402">
                  <c:v>2.6030582150201594E-4</c:v>
                </c:pt>
                <c:pt idx="403">
                  <c:v>2.603125778071808E-4</c:v>
                </c:pt>
                <c:pt idx="404">
                  <c:v>2.6031922715299597E-4</c:v>
                </c:pt>
                <c:pt idx="405">
                  <c:v>2.6032577123273935E-4</c:v>
                </c:pt>
                <c:pt idx="406">
                  <c:v>2.6033221171288252E-4</c:v>
                </c:pt>
                <c:pt idx="407">
                  <c:v>2.6033855023351515E-4</c:v>
                </c:pt>
                <c:pt idx="408">
                  <c:v>2.6034478840876251E-4</c:v>
                </c:pt>
                <c:pt idx="409">
                  <c:v>2.6035092782719654E-4</c:v>
                </c:pt>
                <c:pt idx="410">
                  <c:v>2.6035697005224046E-4</c:v>
                </c:pt>
                <c:pt idx="411">
                  <c:v>2.60362916622567E-4</c:v>
                </c:pt>
                <c:pt idx="412">
                  <c:v>2.603687690524899E-4</c:v>
                </c:pt>
                <c:pt idx="413">
                  <c:v>2.6037452883234988E-4</c:v>
                </c:pt>
                <c:pt idx="414">
                  <c:v>2.6038019742889392E-4</c:v>
                </c:pt>
                <c:pt idx="415">
                  <c:v>2.6038577628564896E-4</c:v>
                </c:pt>
                <c:pt idx="416">
                  <c:v>2.6039126682328933E-4</c:v>
                </c:pt>
                <c:pt idx="417">
                  <c:v>2.6039667043999858E-4</c:v>
                </c:pt>
                <c:pt idx="418">
                  <c:v>2.6040198851182573E-4</c:v>
                </c:pt>
                <c:pt idx="419">
                  <c:v>2.6040722239303524E-4</c:v>
                </c:pt>
                <c:pt idx="420">
                  <c:v>2.604123734164524E-4</c:v>
                </c:pt>
                <c:pt idx="421">
                  <c:v>2.6041744289380235E-4</c:v>
                </c:pt>
                <c:pt idx="422">
                  <c:v>2.6042243211604429E-4</c:v>
                </c:pt>
                <c:pt idx="423">
                  <c:v>2.6042734235370016E-4</c:v>
                </c:pt>
                <c:pt idx="424">
                  <c:v>2.6043217485717838E-4</c:v>
                </c:pt>
                <c:pt idx="425">
                  <c:v>2.6043693085709183E-4</c:v>
                </c:pt>
                <c:pt idx="426">
                  <c:v>2.604416115645717E-4</c:v>
                </c:pt>
                <c:pt idx="427">
                  <c:v>2.6044621817157559E-4</c:v>
                </c:pt>
                <c:pt idx="428">
                  <c:v>2.6045075185119135E-4</c:v>
                </c:pt>
                <c:pt idx="429">
                  <c:v>2.6045521375793544E-4</c:v>
                </c:pt>
                <c:pt idx="430">
                  <c:v>2.6045960502804719E-4</c:v>
                </c:pt>
                <c:pt idx="431">
                  <c:v>2.6046392677977809E-4</c:v>
                </c:pt>
                <c:pt idx="432">
                  <c:v>2.6046818011367655E-4</c:v>
                </c:pt>
                <c:pt idx="433">
                  <c:v>2.6047236611286819E-4</c:v>
                </c:pt>
                <c:pt idx="434">
                  <c:v>2.6047648584333143E-4</c:v>
                </c:pt>
                <c:pt idx="435">
                  <c:v>2.604805403541694E-4</c:v>
                </c:pt>
                <c:pt idx="436">
                  <c:v>2.6048453067787671E-4</c:v>
                </c:pt>
                <c:pt idx="437">
                  <c:v>2.6048845783060244E-4</c:v>
                </c:pt>
                <c:pt idx="438">
                  <c:v>2.6049232281240905E-4</c:v>
                </c:pt>
                <c:pt idx="439">
                  <c:v>2.6049612660752707E-4</c:v>
                </c:pt>
                <c:pt idx="440">
                  <c:v>2.6049987018460539E-4</c:v>
                </c:pt>
                <c:pt idx="441">
                  <c:v>2.6050355449695837E-4</c:v>
                </c:pt>
                <c:pt idx="442">
                  <c:v>2.6050718048280838E-4</c:v>
                </c:pt>
                <c:pt idx="443">
                  <c:v>2.6051074906552471E-4</c:v>
                </c:pt>
                <c:pt idx="444">
                  <c:v>2.6051426115385879E-4</c:v>
                </c:pt>
                <c:pt idx="445">
                  <c:v>2.6051771764217549E-4</c:v>
                </c:pt>
                <c:pt idx="446">
                  <c:v>2.605211194106811E-4</c:v>
                </c:pt>
                <c:pt idx="447">
                  <c:v>2.6052446732564719E-4</c:v>
                </c:pt>
                <c:pt idx="448">
                  <c:v>2.6052776223963131E-4</c:v>
                </c:pt>
                <c:pt idx="449">
                  <c:v>2.6053100499169438E-4</c:v>
                </c:pt>
                <c:pt idx="450">
                  <c:v>2.605341964076139E-4</c:v>
                </c:pt>
                <c:pt idx="451">
                  <c:v>2.6053733730009446E-4</c:v>
                </c:pt>
                <c:pt idx="452">
                  <c:v>2.6054042846897473E-4</c:v>
                </c:pt>
                <c:pt idx="453">
                  <c:v>2.6054347070143119E-4</c:v>
                </c:pt>
                <c:pt idx="454">
                  <c:v>2.6054646477217833E-4</c:v>
                </c:pt>
                <c:pt idx="455">
                  <c:v>2.6054941144366625E-4</c:v>
                </c:pt>
                <c:pt idx="456">
                  <c:v>2.6055231146627459E-4</c:v>
                </c:pt>
                <c:pt idx="457">
                  <c:v>2.605551655785037E-4</c:v>
                </c:pt>
                <c:pt idx="458">
                  <c:v>2.6055797450716265E-4</c:v>
                </c:pt>
                <c:pt idx="459">
                  <c:v>2.6056073896755453E-4</c:v>
                </c:pt>
                <c:pt idx="460">
                  <c:v>2.6056345966365832E-4</c:v>
                </c:pt>
                <c:pt idx="461">
                  <c:v>2.6056613728830822E-4</c:v>
                </c:pt>
                <c:pt idx="462">
                  <c:v>2.6056877252337028E-4</c:v>
                </c:pt>
                <c:pt idx="463">
                  <c:v>2.605713660399159E-4</c:v>
                </c:pt>
                <c:pt idx="464">
                  <c:v>2.6057391849839252E-4</c:v>
                </c:pt>
                <c:pt idx="465">
                  <c:v>2.6057643054879225E-4</c:v>
                </c:pt>
                <c:pt idx="466">
                  <c:v>2.6057890283081697E-4</c:v>
                </c:pt>
                <c:pt idx="467">
                  <c:v>2.6058133597404157E-4</c:v>
                </c:pt>
                <c:pt idx="468">
                  <c:v>2.60583730598074E-4</c:v>
                </c:pt>
                <c:pt idx="469">
                  <c:v>2.605860873127132E-4</c:v>
                </c:pt>
                <c:pt idx="470">
                  <c:v>2.6058840671810431E-4</c:v>
                </c:pt>
                <c:pt idx="471">
                  <c:v>2.6059068940489173E-4</c:v>
                </c:pt>
                <c:pt idx="472">
                  <c:v>2.6059293595436905E-4</c:v>
                </c:pt>
                <c:pt idx="473">
                  <c:v>2.6059514693862763E-4</c:v>
                </c:pt>
                <c:pt idx="474">
                  <c:v>2.6059732292070195E-4</c:v>
                </c:pt>
                <c:pt idx="475">
                  <c:v>2.60599464454713E-4</c:v>
                </c:pt>
                <c:pt idx="476">
                  <c:v>2.6060157208600949E-4</c:v>
                </c:pt>
                <c:pt idx="477">
                  <c:v>2.6060364635130677E-4</c:v>
                </c:pt>
                <c:pt idx="478">
                  <c:v>2.6060568777882344E-4</c:v>
                </c:pt>
                <c:pt idx="479">
                  <c:v>2.6060769688841557E-4</c:v>
                </c:pt>
                <c:pt idx="480">
                  <c:v>2.6060967419170975E-4</c:v>
                </c:pt>
                <c:pt idx="481">
                  <c:v>2.606116201922328E-4</c:v>
                </c:pt>
                <c:pt idx="482">
                  <c:v>2.6061353538554013E-4</c:v>
                </c:pt>
                <c:pt idx="483">
                  <c:v>2.6061542025934209E-4</c:v>
                </c:pt>
                <c:pt idx="484">
                  <c:v>2.6061727529362805E-4</c:v>
                </c:pt>
                <c:pt idx="485">
                  <c:v>2.6061910096078863E-4</c:v>
                </c:pt>
                <c:pt idx="486">
                  <c:v>2.6062089772573602E-4</c:v>
                </c:pt>
                <c:pt idx="487">
                  <c:v>2.6062266604602233E-4</c:v>
                </c:pt>
                <c:pt idx="488">
                  <c:v>2.6062440637195626E-4</c:v>
                </c:pt>
                <c:pt idx="489">
                  <c:v>2.6062611914671747E-4</c:v>
                </c:pt>
                <c:pt idx="490">
                  <c:v>2.6062780480646982E-4</c:v>
                </c:pt>
                <c:pt idx="491">
                  <c:v>2.606294637804721E-4</c:v>
                </c:pt>
                <c:pt idx="492">
                  <c:v>2.6063109649118754E-4</c:v>
                </c:pt>
                <c:pt idx="493">
                  <c:v>2.6063270335439134E-4</c:v>
                </c:pt>
                <c:pt idx="494">
                  <c:v>2.6063428477927659E-4</c:v>
                </c:pt>
                <c:pt idx="495">
                  <c:v>2.6063584116855826E-4</c:v>
                </c:pt>
                <c:pt idx="496">
                  <c:v>2.6063737291857615E-4</c:v>
                </c:pt>
                <c:pt idx="497">
                  <c:v>2.6063888041939542E-4</c:v>
                </c:pt>
                <c:pt idx="498">
                  <c:v>2.6064036405490609E-4</c:v>
                </c:pt>
                <c:pt idx="499">
                  <c:v>2.6064182420292101E-4</c:v>
                </c:pt>
                <c:pt idx="500">
                  <c:v>2.6064326123527161E-4</c:v>
                </c:pt>
                <c:pt idx="501">
                  <c:v>2.6064467551790293E-4</c:v>
                </c:pt>
                <c:pt idx="502">
                  <c:v>2.6064606741096674E-4</c:v>
                </c:pt>
                <c:pt idx="503">
                  <c:v>2.6064743726891322E-4</c:v>
                </c:pt>
                <c:pt idx="504">
                  <c:v>2.6064878544058127E-4</c:v>
                </c:pt>
                <c:pt idx="505">
                  <c:v>2.6065011226928726E-4</c:v>
                </c:pt>
                <c:pt idx="506">
                  <c:v>2.6065141809291243E-4</c:v>
                </c:pt>
                <c:pt idx="507">
                  <c:v>2.6065270324398924E-4</c:v>
                </c:pt>
                <c:pt idx="508">
                  <c:v>2.6065396804978553E-4</c:v>
                </c:pt>
                <c:pt idx="509">
                  <c:v>2.6065521283238837E-4</c:v>
                </c:pt>
                <c:pt idx="510">
                  <c:v>2.6065643790878579E-4</c:v>
                </c:pt>
                <c:pt idx="511">
                  <c:v>2.6065764359094748E-4</c:v>
                </c:pt>
                <c:pt idx="512">
                  <c:v>2.6065883018590443E-4</c:v>
                </c:pt>
                <c:pt idx="513">
                  <c:v>2.6065999799582698E-4</c:v>
                </c:pt>
                <c:pt idx="514">
                  <c:v>2.6066114731810176E-4</c:v>
                </c:pt>
                <c:pt idx="515">
                  <c:v>2.6066227844540757E-4</c:v>
                </c:pt>
                <c:pt idx="516">
                  <c:v>2.6066339166578965E-4</c:v>
                </c:pt>
                <c:pt idx="517">
                  <c:v>2.6066448726273333E-4</c:v>
                </c:pt>
                <c:pt idx="518">
                  <c:v>2.6066556551523592E-4</c:v>
                </c:pt>
                <c:pt idx="519">
                  <c:v>2.6066662669787806E-4</c:v>
                </c:pt>
                <c:pt idx="520">
                  <c:v>2.606676710808934E-4</c:v>
                </c:pt>
                <c:pt idx="521">
                  <c:v>2.6066869893023756E-4</c:v>
                </c:pt>
                <c:pt idx="522">
                  <c:v>2.6066971050765569E-4</c:v>
                </c:pt>
                <c:pt idx="523">
                  <c:v>2.6067070607074946E-4</c:v>
                </c:pt>
                <c:pt idx="524">
                  <c:v>2.606716858730422E-4</c:v>
                </c:pt>
                <c:pt idx="525">
                  <c:v>2.606726501640439E-4</c:v>
                </c:pt>
                <c:pt idx="526">
                  <c:v>2.6067359918931432E-4</c:v>
                </c:pt>
                <c:pt idx="527">
                  <c:v>2.6067453319052604E-4</c:v>
                </c:pt>
                <c:pt idx="528">
                  <c:v>2.6067545240552551E-4</c:v>
                </c:pt>
                <c:pt idx="529">
                  <c:v>2.6067635706839389E-4</c:v>
                </c:pt>
                <c:pt idx="530">
                  <c:v>2.6067724740950652E-4</c:v>
                </c:pt>
                <c:pt idx="531">
                  <c:v>2.6067812365559176E-4</c:v>
                </c:pt>
                <c:pt idx="532">
                  <c:v>2.6067898602978855E-4</c:v>
                </c:pt>
                <c:pt idx="533">
                  <c:v>2.606798347517034E-4</c:v>
                </c:pt>
                <c:pt idx="534">
                  <c:v>2.6068067003746605E-4</c:v>
                </c:pt>
                <c:pt idx="535">
                  <c:v>2.6068149209978493E-4</c:v>
                </c:pt>
                <c:pt idx="536">
                  <c:v>2.6068230114800078E-4</c:v>
                </c:pt>
                <c:pt idx="537">
                  <c:v>2.6068309738814052E-4</c:v>
                </c:pt>
                <c:pt idx="538">
                  <c:v>2.6068388102296926E-4</c:v>
                </c:pt>
                <c:pt idx="539">
                  <c:v>2.6068465225204227E-4</c:v>
                </c:pt>
                <c:pt idx="540">
                  <c:v>2.6068541127175556E-4</c:v>
                </c:pt>
                <c:pt idx="541">
                  <c:v>2.6068615827539598E-4</c:v>
                </c:pt>
                <c:pt idx="542">
                  <c:v>2.6068689345319055E-4</c:v>
                </c:pt>
                <c:pt idx="543">
                  <c:v>2.6068761699235473E-4</c:v>
                </c:pt>
                <c:pt idx="544">
                  <c:v>2.6068832907714007E-4</c:v>
                </c:pt>
                <c:pt idx="545">
                  <c:v>2.6068902988888145E-4</c:v>
                </c:pt>
                <c:pt idx="546">
                  <c:v>2.6068971960604281E-4</c:v>
                </c:pt>
                <c:pt idx="547">
                  <c:v>2.6069039840426292E-4</c:v>
                </c:pt>
                <c:pt idx="548">
                  <c:v>2.6069106645639997E-4</c:v>
                </c:pt>
                <c:pt idx="549">
                  <c:v>2.6069172393257574E-4</c:v>
                </c:pt>
                <c:pt idx="550">
                  <c:v>2.606923710002187E-4</c:v>
                </c:pt>
                <c:pt idx="551">
                  <c:v>2.606930078241067E-4</c:v>
                </c:pt>
                <c:pt idx="552">
                  <c:v>2.6069363456640907E-4</c:v>
                </c:pt>
                <c:pt idx="553">
                  <c:v>2.6069425138672785E-4</c:v>
                </c:pt>
                <c:pt idx="554">
                  <c:v>2.606948584421384E-4</c:v>
                </c:pt>
                <c:pt idx="555">
                  <c:v>2.606954558872293E-4</c:v>
                </c:pt>
                <c:pt idx="556">
                  <c:v>2.6069604387414194E-4</c:v>
                </c:pt>
                <c:pt idx="557">
                  <c:v>2.6069662255260922E-4</c:v>
                </c:pt>
                <c:pt idx="558">
                  <c:v>2.6069719206999348E-4</c:v>
                </c:pt>
                <c:pt idx="559">
                  <c:v>2.6069775257132422E-4</c:v>
                </c:pt>
                <c:pt idx="560">
                  <c:v>2.606983041993349E-4</c:v>
                </c:pt>
                <c:pt idx="561">
                  <c:v>2.6069884709449949E-4</c:v>
                </c:pt>
                <c:pt idx="562">
                  <c:v>2.6069938139506801E-4</c:v>
                </c:pt>
                <c:pt idx="563">
                  <c:v>2.6069990723710183E-4</c:v>
                </c:pt>
                <c:pt idx="564">
                  <c:v>2.6070042475450852E-4</c:v>
                </c:pt>
                <c:pt idx="565">
                  <c:v>2.6070093407907542E-4</c:v>
                </c:pt>
                <c:pt idx="566">
                  <c:v>2.6070143534050378E-4</c:v>
                </c:pt>
                <c:pt idx="567">
                  <c:v>2.6070192866644155E-4</c:v>
                </c:pt>
                <c:pt idx="568">
                  <c:v>2.6070241418251578E-4</c:v>
                </c:pt>
                <c:pt idx="569">
                  <c:v>2.6070289201236466E-4</c:v>
                </c:pt>
                <c:pt idx="570">
                  <c:v>2.6070336227766922E-4</c:v>
                </c:pt>
                <c:pt idx="571">
                  <c:v>2.6070382509818415E-4</c:v>
                </c:pt>
                <c:pt idx="572">
                  <c:v>2.6070428059176803E-4</c:v>
                </c:pt>
                <c:pt idx="573">
                  <c:v>2.6070472887441401E-4</c:v>
                </c:pt>
                <c:pt idx="574">
                  <c:v>2.6070517006027865E-4</c:v>
                </c:pt>
                <c:pt idx="575">
                  <c:v>2.6070560426171143E-4</c:v>
                </c:pt>
                <c:pt idx="576">
                  <c:v>2.6070603158928309E-4</c:v>
                </c:pt>
                <c:pt idx="577">
                  <c:v>2.6070645215181418E-4</c:v>
                </c:pt>
                <c:pt idx="578">
                  <c:v>2.6070686605640219E-4</c:v>
                </c:pt>
                <c:pt idx="579">
                  <c:v>2.6070727340844936E-4</c:v>
                </c:pt>
                <c:pt idx="580">
                  <c:v>2.6070767431168927E-4</c:v>
                </c:pt>
                <c:pt idx="581">
                  <c:v>2.6070806886821317E-4</c:v>
                </c:pt>
                <c:pt idx="582">
                  <c:v>2.6070845717849624E-4</c:v>
                </c:pt>
                <c:pt idx="583">
                  <c:v>2.6070883934142298E-4</c:v>
                </c:pt>
                <c:pt idx="584">
                  <c:v>2.6070921545431246E-4</c:v>
                </c:pt>
                <c:pt idx="585">
                  <c:v>2.6070958561294304E-4</c:v>
                </c:pt>
                <c:pt idx="586">
                  <c:v>2.6070994991157683E-4</c:v>
                </c:pt>
                <c:pt idx="587">
                  <c:v>2.6071030844298376E-4</c:v>
                </c:pt>
                <c:pt idx="588">
                  <c:v>2.6071066129846492E-4</c:v>
                </c:pt>
                <c:pt idx="589">
                  <c:v>2.6071100856787623E-4</c:v>
                </c:pt>
                <c:pt idx="590">
                  <c:v>2.6071135033965096E-4</c:v>
                </c:pt>
                <c:pt idx="591">
                  <c:v>2.607116867008224E-4</c:v>
                </c:pt>
                <c:pt idx="592">
                  <c:v>2.6071201773704617E-4</c:v>
                </c:pt>
                <c:pt idx="593">
                  <c:v>2.6071234353262153E-4</c:v>
                </c:pt>
                <c:pt idx="594">
                  <c:v>2.6071266417051353E-4</c:v>
                </c:pt>
                <c:pt idx="595">
                  <c:v>2.6071297973237365E-4</c:v>
                </c:pt>
                <c:pt idx="596">
                  <c:v>2.6071329029856078E-4</c:v>
                </c:pt>
                <c:pt idx="597">
                  <c:v>2.6071359594816157E-4</c:v>
                </c:pt>
                <c:pt idx="598">
                  <c:v>2.6071389675901078E-4</c:v>
                </c:pt>
                <c:pt idx="599">
                  <c:v>2.6071419280771082E-4</c:v>
                </c:pt>
                <c:pt idx="600">
                  <c:v>2.6071448416965153E-4</c:v>
                </c:pt>
                <c:pt idx="601">
                  <c:v>2.6071477091902919E-4</c:v>
                </c:pt>
                <c:pt idx="602">
                  <c:v>2.6071505312886542E-4</c:v>
                </c:pt>
                <c:pt idx="603">
                  <c:v>2.607153308710259E-4</c:v>
                </c:pt>
                <c:pt idx="604">
                  <c:v>2.6071560421623869E-4</c:v>
                </c:pt>
                <c:pt idx="605">
                  <c:v>2.6071587323411193E-4</c:v>
                </c:pt>
                <c:pt idx="606">
                  <c:v>2.6071613799315198E-4</c:v>
                </c:pt>
                <c:pt idx="607">
                  <c:v>2.607163985607806E-4</c:v>
                </c:pt>
                <c:pt idx="608">
                  <c:v>2.607166550033522E-4</c:v>
                </c:pt>
                <c:pt idx="609">
                  <c:v>2.6071690738617068E-4</c:v>
                </c:pt>
                <c:pt idx="610">
                  <c:v>2.6071715577350623E-4</c:v>
                </c:pt>
                <c:pt idx="611">
                  <c:v>2.6071740022861147E-4</c:v>
                </c:pt>
                <c:pt idx="612">
                  <c:v>2.6071764081373773E-4</c:v>
                </c:pt>
                <c:pt idx="613">
                  <c:v>2.6071787759015077E-4</c:v>
                </c:pt>
                <c:pt idx="614">
                  <c:v>2.6071811061814654E-4</c:v>
                </c:pt>
                <c:pt idx="615">
                  <c:v>2.607183399570663E-4</c:v>
                </c:pt>
                <c:pt idx="616">
                  <c:v>2.6071856566531207E-4</c:v>
                </c:pt>
                <c:pt idx="617">
                  <c:v>2.6071878780036114E-4</c:v>
                </c:pt>
                <c:pt idx="618">
                  <c:v>2.60719006418781E-4</c:v>
                </c:pt>
                <c:pt idx="619">
                  <c:v>2.6071922157624349E-4</c:v>
                </c:pt>
                <c:pt idx="620">
                  <c:v>2.6071943332753918E-4</c:v>
                </c:pt>
                <c:pt idx="621">
                  <c:v>2.6071964172659127E-4</c:v>
                </c:pt>
                <c:pt idx="622">
                  <c:v>2.6071984682646916E-4</c:v>
                </c:pt>
                <c:pt idx="623">
                  <c:v>2.607200486794024E-4</c:v>
                </c:pt>
                <c:pt idx="624">
                  <c:v>2.6072024733679339E-4</c:v>
                </c:pt>
                <c:pt idx="625">
                  <c:v>2.607204428492309E-4</c:v>
                </c:pt>
                <c:pt idx="626">
                  <c:v>2.6072063526650285E-4</c:v>
                </c:pt>
                <c:pt idx="627">
                  <c:v>2.6072082463760889E-4</c:v>
                </c:pt>
                <c:pt idx="628">
                  <c:v>2.6072101101077308E-4</c:v>
                </c:pt>
                <c:pt idx="629">
                  <c:v>2.6072119443345583E-4</c:v>
                </c:pt>
                <c:pt idx="630">
                  <c:v>2.6072137495236646E-4</c:v>
                </c:pt>
                <c:pt idx="631">
                  <c:v>2.6072155261347467E-4</c:v>
                </c:pt>
                <c:pt idx="632">
                  <c:v>2.6072172746202242E-4</c:v>
                </c:pt>
                <c:pt idx="633">
                  <c:v>2.6072189954253557E-4</c:v>
                </c:pt>
                <c:pt idx="634">
                  <c:v>2.6072206889883484E-4</c:v>
                </c:pt>
                <c:pt idx="635">
                  <c:v>2.6072223557404748E-4</c:v>
                </c:pt>
                <c:pt idx="636">
                  <c:v>2.6072239961061783E-4</c:v>
                </c:pt>
                <c:pt idx="637">
                  <c:v>2.6072256105031842E-4</c:v>
                </c:pt>
                <c:pt idx="638">
                  <c:v>2.6072271993426033E-4</c:v>
                </c:pt>
                <c:pt idx="639">
                  <c:v>2.607228763029039E-4</c:v>
                </c:pt>
                <c:pt idx="640">
                  <c:v>2.6072303019606893E-4</c:v>
                </c:pt>
                <c:pt idx="641">
                  <c:v>2.6072318165294483E-4</c:v>
                </c:pt>
                <c:pt idx="642">
                  <c:v>2.6072333071210059E-4</c:v>
                </c:pt>
                <c:pt idx="643">
                  <c:v>2.6072347741149465E-4</c:v>
                </c:pt>
                <c:pt idx="644">
                  <c:v>2.6072362178848445E-4</c:v>
                </c:pt>
                <c:pt idx="645">
                  <c:v>2.6072376387983604E-4</c:v>
                </c:pt>
                <c:pt idx="646">
                  <c:v>2.6072390372173355E-4</c:v>
                </c:pt>
                <c:pt idx="647">
                  <c:v>2.6072404134978812E-4</c:v>
                </c:pt>
                <c:pt idx="648">
                  <c:v>2.6072417679904718E-4</c:v>
                </c:pt>
                <c:pt idx="649">
                  <c:v>2.607243101040034E-4</c:v>
                </c:pt>
                <c:pt idx="650">
                  <c:v>2.6072444129860323E-4</c:v>
                </c:pt>
                <c:pt idx="651">
                  <c:v>2.6072457041625589E-4</c:v>
                </c:pt>
                <c:pt idx="652">
                  <c:v>2.6072469748984159E-4</c:v>
                </c:pt>
                <c:pt idx="653">
                  <c:v>2.6072482255172003E-4</c:v>
                </c:pt>
                <c:pt idx="654">
                  <c:v>2.6072494563373868E-4</c:v>
                </c:pt>
                <c:pt idx="655">
                  <c:v>2.6072506676724067E-4</c:v>
                </c:pt>
                <c:pt idx="656">
                  <c:v>2.6072518598307313E-4</c:v>
                </c:pt>
                <c:pt idx="657">
                  <c:v>2.6072530331159482E-4</c:v>
                </c:pt>
                <c:pt idx="658">
                  <c:v>2.6072541878268372E-4</c:v>
                </c:pt>
                <c:pt idx="659">
                  <c:v>2.6072553242574505E-4</c:v>
                </c:pt>
                <c:pt idx="660">
                  <c:v>2.6072564426971826E-4</c:v>
                </c:pt>
                <c:pt idx="661">
                  <c:v>2.6072575434308486E-4</c:v>
                </c:pt>
                <c:pt idx="662">
                  <c:v>2.6072586267387538E-4</c:v>
                </c:pt>
                <c:pt idx="663">
                  <c:v>2.6072596928967663E-4</c:v>
                </c:pt>
                <c:pt idx="664">
                  <c:v>2.6072607421763873E-4</c:v>
                </c:pt>
                <c:pt idx="665">
                  <c:v>2.6072617748448178E-4</c:v>
                </c:pt>
                <c:pt idx="666">
                  <c:v>2.6072627911650315E-4</c:v>
                </c:pt>
                <c:pt idx="667">
                  <c:v>2.6072637913958374E-4</c:v>
                </c:pt>
                <c:pt idx="668">
                  <c:v>2.607264775791948E-4</c:v>
                </c:pt>
                <c:pt idx="669">
                  <c:v>2.6072657446040424E-4</c:v>
                </c:pt>
                <c:pt idx="670">
                  <c:v>2.6072666980788317E-4</c:v>
                </c:pt>
                <c:pt idx="671">
                  <c:v>2.6072676364591215E-4</c:v>
                </c:pt>
                <c:pt idx="672">
                  <c:v>2.6072685599838743E-4</c:v>
                </c:pt>
                <c:pt idx="673">
                  <c:v>2.6072694688882676E-4</c:v>
                </c:pt>
                <c:pt idx="674">
                  <c:v>2.6072703634037579E-4</c:v>
                </c:pt>
                <c:pt idx="675">
                  <c:v>2.6072712437581356E-4</c:v>
                </c:pt>
                <c:pt idx="676">
                  <c:v>2.6072721101755866E-4</c:v>
                </c:pt>
                <c:pt idx="677">
                  <c:v>2.6072729628767466E-4</c:v>
                </c:pt>
                <c:pt idx="678">
                  <c:v>2.6072738020787591E-4</c:v>
                </c:pt>
                <c:pt idx="679">
                  <c:v>2.6072746279953289E-4</c:v>
                </c:pt>
                <c:pt idx="680">
                  <c:v>2.6072754408367795E-4</c:v>
                </c:pt>
                <c:pt idx="681">
                  <c:v>2.6072762408101027E-4</c:v>
                </c:pt>
                <c:pt idx="682">
                  <c:v>2.6072770281190149E-4</c:v>
                </c:pt>
                <c:pt idx="683">
                  <c:v>2.6072778029640067E-4</c:v>
                </c:pt>
                <c:pt idx="684">
                  <c:v>2.6072785655423952E-4</c:v>
                </c:pt>
                <c:pt idx="685">
                  <c:v>2.6072793160483737E-4</c:v>
                </c:pt>
                <c:pt idx="686">
                  <c:v>2.6072800546730597E-4</c:v>
                </c:pt>
                <c:pt idx="687">
                  <c:v>2.6072807816045478E-4</c:v>
                </c:pt>
                <c:pt idx="688">
                  <c:v>2.6072814970279535E-4</c:v>
                </c:pt>
                <c:pt idx="689">
                  <c:v>2.6072822011254608E-4</c:v>
                </c:pt>
                <c:pt idx="690">
                  <c:v>2.6072828940763713E-4</c:v>
                </c:pt>
                <c:pt idx="691">
                  <c:v>2.6072835760571468E-4</c:v>
                </c:pt>
                <c:pt idx="692">
                  <c:v>2.6072842472414561E-4</c:v>
                </c:pt>
                <c:pt idx="693">
                  <c:v>2.6072849078002188E-4</c:v>
                </c:pt>
                <c:pt idx="694">
                  <c:v>2.6072855579016481E-4</c:v>
                </c:pt>
                <c:pt idx="695">
                  <c:v>2.6072861977112938E-4</c:v>
                </c:pt>
                <c:pt idx="696">
                  <c:v>2.607286827392087E-4</c:v>
                </c:pt>
                <c:pt idx="697">
                  <c:v>2.6072874471043769E-4</c:v>
                </c:pt>
                <c:pt idx="698">
                  <c:v>2.6072880570059755E-4</c:v>
                </c:pt>
                <c:pt idx="699">
                  <c:v>2.6072886572521965E-4</c:v>
                </c:pt>
                <c:pt idx="700">
                  <c:v>2.6072892479958945E-4</c:v>
                </c:pt>
                <c:pt idx="701">
                  <c:v>2.6072898293875041E-4</c:v>
                </c:pt>
                <c:pt idx="702">
                  <c:v>2.6072904015750792E-4</c:v>
                </c:pt>
                <c:pt idx="703">
                  <c:v>2.607290964704329E-4</c:v>
                </c:pt>
                <c:pt idx="704">
                  <c:v>2.6072915189186553E-4</c:v>
                </c:pt>
                <c:pt idx="705">
                  <c:v>2.6072920643591921E-4</c:v>
                </c:pt>
                <c:pt idx="706">
                  <c:v>2.6072926011648365E-4</c:v>
                </c:pt>
                <c:pt idx="707">
                  <c:v>2.6072931294722886E-4</c:v>
                </c:pt>
                <c:pt idx="708">
                  <c:v>2.6072936494160831E-4</c:v>
                </c:pt>
                <c:pt idx="709">
                  <c:v>2.6072941611286261E-4</c:v>
                </c:pt>
                <c:pt idx="710">
                  <c:v>2.6072946647402257E-4</c:v>
                </c:pt>
                <c:pt idx="711">
                  <c:v>2.6072951603791299E-4</c:v>
                </c:pt>
                <c:pt idx="712">
                  <c:v>2.607295648171553E-4</c:v>
                </c:pt>
                <c:pt idx="713">
                  <c:v>2.6072961282417142E-4</c:v>
                </c:pt>
                <c:pt idx="714">
                  <c:v>2.6072966007118647E-4</c:v>
                </c:pt>
                <c:pt idx="715">
                  <c:v>2.6072970657023203E-4</c:v>
                </c:pt>
                <c:pt idx="716">
                  <c:v>2.6072975233314925E-4</c:v>
                </c:pt>
                <c:pt idx="717">
                  <c:v>2.6072979737159184E-4</c:v>
                </c:pt>
                <c:pt idx="718">
                  <c:v>2.6072984169702893E-4</c:v>
                </c:pt>
                <c:pt idx="719">
                  <c:v>2.6072988532074821E-4</c:v>
                </c:pt>
                <c:pt idx="720">
                  <c:v>2.6072992825385856E-4</c:v>
                </c:pt>
                <c:pt idx="721">
                  <c:v>2.6072997050729298E-4</c:v>
                </c:pt>
                <c:pt idx="722">
                  <c:v>2.6073001209181158E-4</c:v>
                </c:pt>
                <c:pt idx="723">
                  <c:v>2.6073005301800392E-4</c:v>
                </c:pt>
                <c:pt idx="724">
                  <c:v>2.60730093296292E-4</c:v>
                </c:pt>
                <c:pt idx="725">
                  <c:v>2.6073013293693276E-4</c:v>
                </c:pt>
                <c:pt idx="726">
                  <c:v>2.6073017195002093E-4</c:v>
                </c:pt>
                <c:pt idx="727">
                  <c:v>2.6073021034549122E-4</c:v>
                </c:pt>
                <c:pt idx="728">
                  <c:v>2.6073024813312129E-4</c:v>
                </c:pt>
                <c:pt idx="729">
                  <c:v>2.6073028532253375E-4</c:v>
                </c:pt>
                <c:pt idx="730">
                  <c:v>2.6073032192319912E-4</c:v>
                </c:pt>
                <c:pt idx="731">
                  <c:v>2.6073035794443774E-4</c:v>
                </c:pt>
                <c:pt idx="732">
                  <c:v>2.6073039339542272E-4</c:v>
                </c:pt>
                <c:pt idx="733">
                  <c:v>2.607304282851816E-4</c:v>
                </c:pt>
                <c:pt idx="734">
                  <c:v>2.6073046262259928E-4</c:v>
                </c:pt>
                <c:pt idx="735">
                  <c:v>2.6073049641641983E-4</c:v>
                </c:pt>
                <c:pt idx="736">
                  <c:v>2.6073052967524901E-4</c:v>
                </c:pt>
                <c:pt idx="737">
                  <c:v>2.6073056240755632E-4</c:v>
                </c:pt>
                <c:pt idx="738">
                  <c:v>2.6073059462167707E-4</c:v>
                </c:pt>
                <c:pt idx="739">
                  <c:v>2.607306263258147E-4</c:v>
                </c:pt>
                <c:pt idx="740">
                  <c:v>2.6073065752804284E-4</c:v>
                </c:pt>
                <c:pt idx="741">
                  <c:v>2.6073068823630717E-4</c:v>
                </c:pt>
                <c:pt idx="742">
                  <c:v>2.6073071845842771E-4</c:v>
                </c:pt>
                <c:pt idx="743">
                  <c:v>2.6073074820210062E-4</c:v>
                </c:pt>
                <c:pt idx="744">
                  <c:v>2.6073077747490014E-4</c:v>
                </c:pt>
                <c:pt idx="745">
                  <c:v>2.6073080628428075E-4</c:v>
                </c:pt>
                <c:pt idx="746">
                  <c:v>2.6073083463757886E-4</c:v>
                </c:pt>
                <c:pt idx="747">
                  <c:v>2.6073086254201479E-4</c:v>
                </c:pt>
                <c:pt idx="748">
                  <c:v>2.6073089000469438E-4</c:v>
                </c:pt>
                <c:pt idx="749">
                  <c:v>2.6073091703261112E-4</c:v>
                </c:pt>
                <c:pt idx="750">
                  <c:v>2.6073094363264775E-4</c:v>
                </c:pt>
                <c:pt idx="751">
                  <c:v>2.6073096981157814E-4</c:v>
                </c:pt>
                <c:pt idx="752">
                  <c:v>2.6073099557606878E-4</c:v>
                </c:pt>
                <c:pt idx="753">
                  <c:v>2.6073102093268071E-4</c:v>
                </c:pt>
                <c:pt idx="754">
                  <c:v>2.6073104588787097E-4</c:v>
                </c:pt>
                <c:pt idx="755">
                  <c:v>2.6073107044799465E-4</c:v>
                </c:pt>
                <c:pt idx="756">
                  <c:v>2.6073109461930598E-4</c:v>
                </c:pt>
                <c:pt idx="757">
                  <c:v>2.6073111840796024E-4</c:v>
                </c:pt>
                <c:pt idx="758">
                  <c:v>2.6073114182001536E-4</c:v>
                </c:pt>
                <c:pt idx="759">
                  <c:v>2.6073116486143326E-4</c:v>
                </c:pt>
                <c:pt idx="760">
                  <c:v>2.6073118753808141E-4</c:v>
                </c:pt>
                <c:pt idx="761">
                  <c:v>2.6073120985573467E-4</c:v>
                </c:pt>
                <c:pt idx="762">
                  <c:v>2.6073123182007626E-4</c:v>
                </c:pt>
                <c:pt idx="763">
                  <c:v>2.6073125343669941E-4</c:v>
                </c:pt>
                <c:pt idx="764">
                  <c:v>2.6073127471110884E-4</c:v>
                </c:pt>
                <c:pt idx="765">
                  <c:v>2.607312956487223E-4</c:v>
                </c:pt>
                <c:pt idx="766">
                  <c:v>2.6073131625487146E-4</c:v>
                </c:pt>
                <c:pt idx="767">
                  <c:v>2.6073133653480382E-4</c:v>
                </c:pt>
                <c:pt idx="768">
                  <c:v>2.6073135649368374E-4</c:v>
                </c:pt>
                <c:pt idx="769">
                  <c:v>2.6073137613659376E-4</c:v>
                </c:pt>
                <c:pt idx="770">
                  <c:v>2.6073139546853611E-4</c:v>
                </c:pt>
                <c:pt idx="771">
                  <c:v>2.6073141449443362E-4</c:v>
                </c:pt>
                <c:pt idx="772">
                  <c:v>2.6073143321913135E-4</c:v>
                </c:pt>
                <c:pt idx="773">
                  <c:v>2.6073145164739764E-4</c:v>
                </c:pt>
                <c:pt idx="774">
                  <c:v>2.607314697839253E-4</c:v>
                </c:pt>
                <c:pt idx="775">
                  <c:v>2.6073148763333274E-4</c:v>
                </c:pt>
                <c:pt idx="776">
                  <c:v>2.607315052001655E-4</c:v>
                </c:pt>
                <c:pt idx="777">
                  <c:v>2.6073152248889703E-4</c:v>
                </c:pt>
                <c:pt idx="778">
                  <c:v>2.6073153950392991E-4</c:v>
                </c:pt>
                <c:pt idx="779">
                  <c:v>2.607315562495971E-4</c:v>
                </c:pt>
                <c:pt idx="780">
                  <c:v>2.6073157273016293E-4</c:v>
                </c:pt>
                <c:pt idx="781">
                  <c:v>2.6073158894982423E-4</c:v>
                </c:pt>
                <c:pt idx="782">
                  <c:v>2.6073160491271139E-4</c:v>
                </c:pt>
                <c:pt idx="783">
                  <c:v>2.6073162062288939E-4</c:v>
                </c:pt>
                <c:pt idx="784">
                  <c:v>2.6073163608435895E-4</c:v>
                </c:pt>
                <c:pt idx="785">
                  <c:v>2.6073165130105735E-4</c:v>
                </c:pt>
                <c:pt idx="786">
                  <c:v>2.6073166627685953E-4</c:v>
                </c:pt>
                <c:pt idx="787">
                  <c:v>2.6073168101557916E-4</c:v>
                </c:pt>
                <c:pt idx="788">
                  <c:v>2.6073169552096948E-4</c:v>
                </c:pt>
                <c:pt idx="789">
                  <c:v>2.6073170979672437E-4</c:v>
                </c:pt>
                <c:pt idx="790">
                  <c:v>2.6073172384647922E-4</c:v>
                </c:pt>
                <c:pt idx="791">
                  <c:v>2.6073173767381179E-4</c:v>
                </c:pt>
                <c:pt idx="792">
                  <c:v>2.6073175128224328E-4</c:v>
                </c:pt>
                <c:pt idx="793">
                  <c:v>2.6073176467523914E-4</c:v>
                </c:pt>
                <c:pt idx="794">
                  <c:v>2.6073177785620989E-4</c:v>
                </c:pt>
                <c:pt idx="795">
                  <c:v>2.6073179082851215E-4</c:v>
                </c:pt>
                <c:pt idx="796">
                  <c:v>2.607318035954494E-4</c:v>
                </c:pt>
                <c:pt idx="797">
                  <c:v>2.6073181616027266E-4</c:v>
                </c:pt>
                <c:pt idx="798">
                  <c:v>2.6073182852618168E-4</c:v>
                </c:pt>
                <c:pt idx="799">
                  <c:v>2.6073184069632554E-4</c:v>
                </c:pt>
                <c:pt idx="800">
                  <c:v>2.607318526738033E-4</c:v>
                </c:pt>
                <c:pt idx="801">
                  <c:v>2.6073186446166511E-4</c:v>
                </c:pt>
                <c:pt idx="802">
                  <c:v>2.607318760629128E-4</c:v>
                </c:pt>
                <c:pt idx="803">
                  <c:v>2.6073188748050065E-4</c:v>
                </c:pt>
                <c:pt idx="804">
                  <c:v>2.6073189871733617E-4</c:v>
                </c:pt>
                <c:pt idx="805">
                  <c:v>2.6073190977628089E-4</c:v>
                </c:pt>
                <c:pt idx="806">
                  <c:v>2.6073192066015097E-4</c:v>
                </c:pt>
                <c:pt idx="807">
                  <c:v>2.6073193137171808E-4</c:v>
                </c:pt>
                <c:pt idx="808">
                  <c:v>2.6073194191370995E-4</c:v>
                </c:pt>
                <c:pt idx="809">
                  <c:v>2.6073195228881106E-4</c:v>
                </c:pt>
                <c:pt idx="810">
                  <c:v>2.6073196249966352E-4</c:v>
                </c:pt>
                <c:pt idx="811">
                  <c:v>2.6073197254886755E-4</c:v>
                </c:pt>
                <c:pt idx="812">
                  <c:v>2.6073198243898221E-4</c:v>
                </c:pt>
                <c:pt idx="813">
                  <c:v>2.6073199217252604E-4</c:v>
                </c:pt>
                <c:pt idx="814">
                  <c:v>2.6073200175197775E-4</c:v>
                </c:pt>
                <c:pt idx="815">
                  <c:v>2.6073201117977673E-4</c:v>
                </c:pt>
                <c:pt idx="816">
                  <c:v>2.6073202045832385E-4</c:v>
                </c:pt>
                <c:pt idx="817">
                  <c:v>2.607320295899819E-4</c:v>
                </c:pt>
                <c:pt idx="818">
                  <c:v>2.6073203857707633E-4</c:v>
                </c:pt>
                <c:pt idx="819">
                  <c:v>2.6073204742189563E-4</c:v>
                </c:pt>
                <c:pt idx="820">
                  <c:v>2.6073205612669223E-4</c:v>
                </c:pt>
                <c:pt idx="821">
                  <c:v>2.6073206469368288E-4</c:v>
                </c:pt>
                <c:pt idx="822">
                  <c:v>2.607320731250491E-4</c:v>
                </c:pt>
                <c:pt idx="823">
                  <c:v>2.6073208142293801E-4</c:v>
                </c:pt>
                <c:pt idx="824">
                  <c:v>2.607320895894627E-4</c:v>
                </c:pt>
                <c:pt idx="825">
                  <c:v>2.6073209762670279E-4</c:v>
                </c:pt>
                <c:pt idx="826">
                  <c:v>2.6073210553670504E-4</c:v>
                </c:pt>
                <c:pt idx="827">
                  <c:v>2.6073211332148366E-4</c:v>
                </c:pt>
                <c:pt idx="828">
                  <c:v>2.6073212098302114E-4</c:v>
                </c:pt>
                <c:pt idx="829">
                  <c:v>2.6073212852326854E-4</c:v>
                </c:pt>
                <c:pt idx="830">
                  <c:v>2.6073213594414592E-4</c:v>
                </c:pt>
                <c:pt idx="831">
                  <c:v>2.6073214324754307E-4</c:v>
                </c:pt>
                <c:pt idx="832">
                  <c:v>2.6073215043531986E-4</c:v>
                </c:pt>
                <c:pt idx="833">
                  <c:v>2.6073215750930666E-4</c:v>
                </c:pt>
                <c:pt idx="834">
                  <c:v>2.6073216447130486E-4</c:v>
                </c:pt>
                <c:pt idx="835">
                  <c:v>2.607321713230874E-4</c:v>
                </c:pt>
                <c:pt idx="836">
                  <c:v>2.6073217806639904E-4</c:v>
                </c:pt>
                <c:pt idx="837">
                  <c:v>2.6073218470295709E-4</c:v>
                </c:pt>
                <c:pt idx="838">
                  <c:v>2.6073219123445146E-4</c:v>
                </c:pt>
                <c:pt idx="839">
                  <c:v>2.6073219766254552E-4</c:v>
                </c:pt>
                <c:pt idx="840">
                  <c:v>2.6073220398887609E-4</c:v>
                </c:pt>
                <c:pt idx="841">
                  <c:v>2.607322102150543E-4</c:v>
                </c:pt>
                <c:pt idx="842">
                  <c:v>2.6073221634266563E-4</c:v>
                </c:pt>
                <c:pt idx="843">
                  <c:v>2.6073222237327047E-4</c:v>
                </c:pt>
                <c:pt idx="844">
                  <c:v>2.6073222830840453E-4</c:v>
                </c:pt>
                <c:pt idx="845">
                  <c:v>2.6073223414957929E-4</c:v>
                </c:pt>
                <c:pt idx="846">
                  <c:v>2.6073223989828213E-4</c:v>
                </c:pt>
                <c:pt idx="847">
                  <c:v>2.6073224555597704E-4</c:v>
                </c:pt>
                <c:pt idx="848">
                  <c:v>2.607322511241047E-4</c:v>
                </c:pt>
                <c:pt idx="849">
                  <c:v>2.6073225660408315E-4</c:v>
                </c:pt>
                <c:pt idx="850">
                  <c:v>2.6073226199730781E-4</c:v>
                </c:pt>
                <c:pt idx="851">
                  <c:v>2.6073226730515209E-4</c:v>
                </c:pt>
                <c:pt idx="852">
                  <c:v>2.6073227252896766E-4</c:v>
                </c:pt>
                <c:pt idx="853">
                  <c:v>2.607322776700848E-4</c:v>
                </c:pt>
                <c:pt idx="854">
                  <c:v>2.6073228272981272E-4</c:v>
                </c:pt>
                <c:pt idx="855">
                  <c:v>2.6073228770943989E-4</c:v>
                </c:pt>
                <c:pt idx="856">
                  <c:v>2.6073229261023434E-4</c:v>
                </c:pt>
                <c:pt idx="857">
                  <c:v>2.607322974334441E-4</c:v>
                </c:pt>
                <c:pt idx="858">
                  <c:v>2.6073230218029745E-4</c:v>
                </c:pt>
                <c:pt idx="859">
                  <c:v>2.6073230685200313E-4</c:v>
                </c:pt>
                <c:pt idx="860">
                  <c:v>2.6073231144975087E-4</c:v>
                </c:pt>
                <c:pt idx="861">
                  <c:v>2.6073231597471147E-4</c:v>
                </c:pt>
                <c:pt idx="862">
                  <c:v>2.6073232042803725E-4</c:v>
                </c:pt>
                <c:pt idx="863">
                  <c:v>2.6073232481086219E-4</c:v>
                </c:pt>
                <c:pt idx="864">
                  <c:v>2.6073232912430247E-4</c:v>
                </c:pt>
                <c:pt idx="865">
                  <c:v>2.6073233336945651E-4</c:v>
                </c:pt>
                <c:pt idx="866">
                  <c:v>2.6073233754740535E-4</c:v>
                </c:pt>
                <c:pt idx="867">
                  <c:v>2.6073234165921287E-4</c:v>
                </c:pt>
                <c:pt idx="868">
                  <c:v>2.6073234570592619E-4</c:v>
                </c:pt>
                <c:pt idx="869">
                  <c:v>2.6073234968857585E-4</c:v>
                </c:pt>
                <c:pt idx="870">
                  <c:v>2.6073235360817601E-4</c:v>
                </c:pt>
                <c:pt idx="871">
                  <c:v>2.6073235746572484E-4</c:v>
                </c:pt>
                <c:pt idx="872">
                  <c:v>2.6073236126220462E-4</c:v>
                </c:pt>
                <c:pt idx="873">
                  <c:v>2.6073236499858215E-4</c:v>
                </c:pt>
                <c:pt idx="874">
                  <c:v>2.6073236867580897E-4</c:v>
                </c:pt>
                <c:pt idx="875">
                  <c:v>2.6073237229482145E-4</c:v>
                </c:pt>
                <c:pt idx="876">
                  <c:v>2.6073237585654121E-4</c:v>
                </c:pt>
                <c:pt idx="877">
                  <c:v>2.607323793618752E-4</c:v>
                </c:pt>
                <c:pt idx="878">
                  <c:v>2.6073238281171615E-4</c:v>
                </c:pt>
                <c:pt idx="879">
                  <c:v>2.6073238620694247E-4</c:v>
                </c:pt>
                <c:pt idx="880">
                  <c:v>2.6073238954841887E-4</c:v>
                </c:pt>
                <c:pt idx="881">
                  <c:v>2.6073239283699618E-4</c:v>
                </c:pt>
                <c:pt idx="882">
                  <c:v>2.6073239607351183E-4</c:v>
                </c:pt>
                <c:pt idx="883">
                  <c:v>2.6073239925879016E-4</c:v>
                </c:pt>
                <c:pt idx="884">
                  <c:v>2.6073240239364218E-4</c:v>
                </c:pt>
                <c:pt idx="885">
                  <c:v>2.6073240547886621E-4</c:v>
                </c:pt>
                <c:pt idx="886">
                  <c:v>2.6073240851524795E-4</c:v>
                </c:pt>
                <c:pt idx="887">
                  <c:v>2.6073241150356062E-4</c:v>
                </c:pt>
                <c:pt idx="888">
                  <c:v>2.6073241444456516E-4</c:v>
                </c:pt>
                <c:pt idx="889">
                  <c:v>2.6073241733901053E-4</c:v>
                </c:pt>
                <c:pt idx="890">
                  <c:v>2.6073242018763383E-4</c:v>
                </c:pt>
                <c:pt idx="891">
                  <c:v>2.607324229911605E-4</c:v>
                </c:pt>
                <c:pt idx="892">
                  <c:v>2.6073242575030433E-4</c:v>
                </c:pt>
                <c:pt idx="893">
                  <c:v>2.6073242846576808E-4</c:v>
                </c:pt>
                <c:pt idx="894">
                  <c:v>2.6073243113824323E-4</c:v>
                </c:pt>
                <c:pt idx="895">
                  <c:v>2.6073243376841031E-4</c:v>
                </c:pt>
                <c:pt idx="896">
                  <c:v>2.6073243635693909E-4</c:v>
                </c:pt>
                <c:pt idx="897">
                  <c:v>2.6073243890448877E-4</c:v>
                </c:pt>
                <c:pt idx="898">
                  <c:v>2.6073244141170809E-4</c:v>
                </c:pt>
                <c:pt idx="899">
                  <c:v>2.6073244387923546E-4</c:v>
                </c:pt>
                <c:pt idx="900">
                  <c:v>2.6073244630769941E-4</c:v>
                </c:pt>
                <c:pt idx="901">
                  <c:v>2.6073244869771815E-4</c:v>
                </c:pt>
                <c:pt idx="902">
                  <c:v>2.607324510499004E-4</c:v>
                </c:pt>
                <c:pt idx="903">
                  <c:v>2.6073245336484524E-4</c:v>
                </c:pt>
                <c:pt idx="904">
                  <c:v>2.6073245564314204E-4</c:v>
                </c:pt>
                <c:pt idx="905">
                  <c:v>2.6073245788537101E-4</c:v>
                </c:pt>
                <c:pt idx="906">
                  <c:v>2.6073246009210321E-4</c:v>
                </c:pt>
                <c:pt idx="907">
                  <c:v>2.6073246226390045E-4</c:v>
                </c:pt>
                <c:pt idx="908">
                  <c:v>2.6073246440131597E-4</c:v>
                </c:pt>
                <c:pt idx="909">
                  <c:v>2.6073246650489392E-4</c:v>
                </c:pt>
                <c:pt idx="910">
                  <c:v>2.6073246857517005E-4</c:v>
                </c:pt>
                <c:pt idx="911">
                  <c:v>2.6073247061267162E-4</c:v>
                </c:pt>
                <c:pt idx="912">
                  <c:v>2.6073247261791731E-4</c:v>
                </c:pt>
                <c:pt idx="913">
                  <c:v>2.6073247459141793E-4</c:v>
                </c:pt>
                <c:pt idx="914">
                  <c:v>2.6073247653367597E-4</c:v>
                </c:pt>
                <c:pt idx="915">
                  <c:v>2.6073247844518609E-4</c:v>
                </c:pt>
                <c:pt idx="916">
                  <c:v>2.6073248032643494E-4</c:v>
                </c:pt>
                <c:pt idx="917">
                  <c:v>2.6073248217790167E-4</c:v>
                </c:pt>
                <c:pt idx="918">
                  <c:v>2.6073248400005776E-4</c:v>
                </c:pt>
                <c:pt idx="919">
                  <c:v>2.6073248579336724E-4</c:v>
                </c:pt>
                <c:pt idx="920">
                  <c:v>2.6073248755828678E-4</c:v>
                </c:pt>
                <c:pt idx="921">
                  <c:v>2.6073248929526577E-4</c:v>
                </c:pt>
                <c:pt idx="922">
                  <c:v>2.6073249100474658E-4</c:v>
                </c:pt>
                <c:pt idx="923">
                  <c:v>2.6073249268716451E-4</c:v>
                </c:pt>
                <c:pt idx="924">
                  <c:v>2.6073249434294804E-4</c:v>
                </c:pt>
                <c:pt idx="925">
                  <c:v>2.6073249597251876E-4</c:v>
                </c:pt>
                <c:pt idx="926">
                  <c:v>2.607324975762917E-4</c:v>
                </c:pt>
                <c:pt idx="927">
                  <c:v>2.6073249915467529E-4</c:v>
                </c:pt>
                <c:pt idx="928">
                  <c:v>2.6073250070807137E-4</c:v>
                </c:pt>
                <c:pt idx="929">
                  <c:v>2.6073250223687558E-4</c:v>
                </c:pt>
                <c:pt idx="930">
                  <c:v>2.607325037414772E-4</c:v>
                </c:pt>
                <c:pt idx="931">
                  <c:v>2.6073250522225944E-4</c:v>
                </c:pt>
                <c:pt idx="932">
                  <c:v>2.6073250667959938E-4</c:v>
                </c:pt>
                <c:pt idx="933">
                  <c:v>2.6073250811386805E-4</c:v>
                </c:pt>
                <c:pt idx="934">
                  <c:v>2.6073250952543081E-4</c:v>
                </c:pt>
                <c:pt idx="935">
                  <c:v>2.6073251091464703E-4</c:v>
                </c:pt>
                <c:pt idx="936">
                  <c:v>2.6073251228187053E-4</c:v>
                </c:pt>
                <c:pt idx="937">
                  <c:v>2.6073251362744939E-4</c:v>
                </c:pt>
                <c:pt idx="938">
                  <c:v>2.607325149517264E-4</c:v>
                </c:pt>
                <c:pt idx="939">
                  <c:v>2.6073251625503873E-4</c:v>
                </c:pt>
                <c:pt idx="940">
                  <c:v>2.6073251753771826E-4</c:v>
                </c:pt>
                <c:pt idx="941">
                  <c:v>2.607325188000916E-4</c:v>
                </c:pt>
                <c:pt idx="942">
                  <c:v>2.6073252004248028E-4</c:v>
                </c:pt>
                <c:pt idx="943">
                  <c:v>2.6073252126520066E-4</c:v>
                </c:pt>
                <c:pt idx="944">
                  <c:v>2.6073252246856408E-4</c:v>
                </c:pt>
                <c:pt idx="945">
                  <c:v>2.6073252365287704E-4</c:v>
                </c:pt>
                <c:pt idx="946">
                  <c:v>2.6073252481844105E-4</c:v>
                </c:pt>
                <c:pt idx="947">
                  <c:v>2.6073252596555297E-4</c:v>
                </c:pt>
                <c:pt idx="948">
                  <c:v>2.6073252709450493E-4</c:v>
                </c:pt>
                <c:pt idx="949">
                  <c:v>2.6073252820558442E-4</c:v>
                </c:pt>
                <c:pt idx="950">
                  <c:v>2.6073252929907436E-4</c:v>
                </c:pt>
                <c:pt idx="951">
                  <c:v>2.6073253037525322E-4</c:v>
                </c:pt>
                <c:pt idx="952">
                  <c:v>2.6073253143439498E-4</c:v>
                </c:pt>
                <c:pt idx="953">
                  <c:v>2.607325324767695E-4</c:v>
                </c:pt>
                <c:pt idx="954">
                  <c:v>2.6073253350264208E-4</c:v>
                </c:pt>
                <c:pt idx="955">
                  <c:v>2.6073253451227408E-4</c:v>
                </c:pt>
                <c:pt idx="956">
                  <c:v>2.6073253550592255E-4</c:v>
                </c:pt>
                <c:pt idx="957">
                  <c:v>2.6073253648384054E-4</c:v>
                </c:pt>
                <c:pt idx="958">
                  <c:v>2.6073253744627705E-4</c:v>
                </c:pt>
                <c:pt idx="959">
                  <c:v>2.6073253839347716E-4</c:v>
                </c:pt>
                <c:pt idx="960">
                  <c:v>2.6073253932568216E-4</c:v>
                </c:pt>
                <c:pt idx="961">
                  <c:v>2.6073254024312932E-4</c:v>
                </c:pt>
                <c:pt idx="962">
                  <c:v>2.607325411460524E-4</c:v>
                </c:pt>
                <c:pt idx="963">
                  <c:v>2.6073254203468126E-4</c:v>
                </c:pt>
                <c:pt idx="964">
                  <c:v>2.6073254290924215E-4</c:v>
                </c:pt>
                <c:pt idx="965">
                  <c:v>2.6073254376995789E-4</c:v>
                </c:pt>
                <c:pt idx="966">
                  <c:v>2.6073254461704754E-4</c:v>
                </c:pt>
                <c:pt idx="967">
                  <c:v>2.6073254545072691E-4</c:v>
                </c:pt>
                <c:pt idx="968">
                  <c:v>2.6073254627120829E-4</c:v>
                </c:pt>
                <c:pt idx="969">
                  <c:v>2.6073254707870055E-4</c:v>
                </c:pt>
                <c:pt idx="970">
                  <c:v>2.6073254787340941E-4</c:v>
                </c:pt>
                <c:pt idx="971">
                  <c:v>2.6073254865553714E-4</c:v>
                </c:pt>
                <c:pt idx="972">
                  <c:v>2.6073254942528306E-4</c:v>
                </c:pt>
                <c:pt idx="973">
                  <c:v>2.6073255018284303E-4</c:v>
                </c:pt>
                <c:pt idx="974">
                  <c:v>2.6073255092841005E-4</c:v>
                </c:pt>
                <c:pt idx="975">
                  <c:v>2.6073255166217401E-4</c:v>
                </c:pt>
                <c:pt idx="976">
                  <c:v>2.6073255238432167E-4</c:v>
                </c:pt>
                <c:pt idx="977">
                  <c:v>2.6073255309503701E-4</c:v>
                </c:pt>
                <c:pt idx="978">
                  <c:v>2.6073255379450099E-4</c:v>
                </c:pt>
                <c:pt idx="979">
                  <c:v>2.6073255448289169E-4</c:v>
                </c:pt>
                <c:pt idx="980">
                  <c:v>2.6073255516038447E-4</c:v>
                </c:pt>
                <c:pt idx="981">
                  <c:v>2.6073255582715184E-4</c:v>
                </c:pt>
                <c:pt idx="982">
                  <c:v>2.6073255648336358E-4</c:v>
                </c:pt>
                <c:pt idx="983">
                  <c:v>2.6073255712918676E-4</c:v>
                </c:pt>
                <c:pt idx="984">
                  <c:v>2.6073255776478597E-4</c:v>
                </c:pt>
                <c:pt idx="985">
                  <c:v>2.6073255839032292E-4</c:v>
                </c:pt>
                <c:pt idx="986">
                  <c:v>2.6073255900595699E-4</c:v>
                </c:pt>
                <c:pt idx="987">
                  <c:v>2.6073255961184494E-4</c:v>
                </c:pt>
                <c:pt idx="988">
                  <c:v>2.6073256020814101E-4</c:v>
                </c:pt>
                <c:pt idx="989">
                  <c:v>2.6073256079499715E-4</c:v>
                </c:pt>
                <c:pt idx="990">
                  <c:v>2.6073256137256276E-4</c:v>
                </c:pt>
                <c:pt idx="991">
                  <c:v>2.607325619409848E-4</c:v>
                </c:pt>
                <c:pt idx="992">
                  <c:v>2.6073256250040824E-4</c:v>
                </c:pt>
                <c:pt idx="993">
                  <c:v>2.6073256305097537E-4</c:v>
                </c:pt>
                <c:pt idx="994">
                  <c:v>2.6073256359282644E-4</c:v>
                </c:pt>
                <c:pt idx="995">
                  <c:v>2.6073256412609947E-4</c:v>
                </c:pt>
                <c:pt idx="996">
                  <c:v>2.6073256465093024E-4</c:v>
                </c:pt>
                <c:pt idx="997">
                  <c:v>2.6073256516745234E-4</c:v>
                </c:pt>
                <c:pt idx="998">
                  <c:v>2.6073256567579745E-4</c:v>
                </c:pt>
                <c:pt idx="999">
                  <c:v>2.6073256617609484E-4</c:v>
                </c:pt>
                <c:pt idx="1000">
                  <c:v>2.6073256666847203E-4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93-4A28-BFFE-02C8DD9E57D4}"/>
            </c:ext>
          </c:extLst>
        </c:ser>
        <c:ser>
          <c:idx val="4"/>
          <c:order val="4"/>
          <c:tx>
            <c:strRef>
              <c:f>analytics!$G$10:$G$10</c:f>
              <c:strCache>
                <c:ptCount val="1"/>
                <c:pt idx="0">
                  <c:v>5.00E+07</c:v>
                </c:pt>
              </c:strCache>
            </c:strRef>
          </c:tx>
          <c:spPr>
            <a:ln w="19080">
              <a:solidFill>
                <a:srgbClr val="4472C4"/>
              </a:solidFill>
              <a:round/>
            </a:ln>
          </c:spPr>
          <c:marker>
            <c:symbol val="squar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analytics!$C$12:$C$1012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analytics!$G$12:$G$1012</c:f>
              <c:numCache>
                <c:formatCode>0.000000E+00</c:formatCode>
                <c:ptCount val="1001"/>
                <c:pt idx="0">
                  <c:v>0</c:v>
                </c:pt>
                <c:pt idx="1">
                  <c:v>4.1276686549282476E-6</c:v>
                </c:pt>
                <c:pt idx="2">
                  <c:v>8.1899920147045302E-6</c:v>
                </c:pt>
                <c:pt idx="3">
                  <c:v>1.218800456343003E-5</c:v>
                </c:pt>
                <c:pt idx="4">
                  <c:v>1.6122724408244855E-5</c:v>
                </c:pt>
                <c:pt idx="5">
                  <c:v>1.9995153538592387E-5</c:v>
                </c:pt>
                <c:pt idx="6">
                  <c:v>2.3806278081379198E-5</c:v>
                </c:pt>
                <c:pt idx="7">
                  <c:v>2.7557068552095611E-5</c:v>
                </c:pt>
                <c:pt idx="8">
                  <c:v>3.1248480101960496E-5</c:v>
                </c:pt>
                <c:pt idx="9">
                  <c:v>3.488145276115394E-5</c:v>
                </c:pt>
                <c:pt idx="10">
                  <c:v>3.8456911678198882E-5</c:v>
                </c:pt>
                <c:pt idx="11">
                  <c:v>4.1975767355553289E-5</c:v>
                </c:pt>
                <c:pt idx="12">
                  <c:v>4.5438915881472599E-5</c:v>
                </c:pt>
                <c:pt idx="13">
                  <c:v>4.8847239158201667E-5</c:v>
                </c:pt>
                <c:pt idx="14">
                  <c:v>5.2201605126553911E-5</c:v>
                </c:pt>
                <c:pt idx="15">
                  <c:v>5.5502867986935539E-5</c:v>
                </c:pt>
                <c:pt idx="16">
                  <c:v>5.8751868416870296E-5</c:v>
                </c:pt>
                <c:pt idx="17">
                  <c:v>6.1949433785080921E-5</c:v>
                </c:pt>
                <c:pt idx="18">
                  <c:v>6.5096378362181323E-5</c:v>
                </c:pt>
                <c:pt idx="19">
                  <c:v>6.8193503528033168E-5</c:v>
                </c:pt>
                <c:pt idx="20">
                  <c:v>7.124159797582011E-5</c:v>
                </c:pt>
                <c:pt idx="21">
                  <c:v>7.4241437912890977E-5</c:v>
                </c:pt>
                <c:pt idx="22">
                  <c:v>7.7193787258423549E-5</c:v>
                </c:pt>
                <c:pt idx="23">
                  <c:v>8.009939783795917E-5</c:v>
                </c:pt>
                <c:pt idx="24">
                  <c:v>8.295900957485762E-5</c:v>
                </c:pt>
                <c:pt idx="25">
                  <c:v>8.5773350678721027E-5</c:v>
                </c:pt>
                <c:pt idx="26">
                  <c:v>8.8543137830834754E-5</c:v>
                </c:pt>
                <c:pt idx="27">
                  <c:v>9.1269076366672802E-5</c:v>
                </c:pt>
                <c:pt idx="28">
                  <c:v>9.3951860455513829E-5</c:v>
                </c:pt>
                <c:pt idx="29">
                  <c:v>9.6592173277213541E-5</c:v>
                </c:pt>
                <c:pt idx="30">
                  <c:v>9.9190687196178736E-5</c:v>
                </c:pt>
                <c:pt idx="31">
                  <c:v>1.0174806393258729E-4</c:v>
                </c:pt>
                <c:pt idx="32">
                  <c:v>1.0426495473089713E-4</c:v>
                </c:pt>
                <c:pt idx="33">
                  <c:v>1.0674200052568795E-4</c:v>
                </c:pt>
                <c:pt idx="34">
                  <c:v>1.091798321048774E-4</c:v>
                </c:pt>
                <c:pt idx="35">
                  <c:v>1.1157907027035305E-4</c:v>
                </c:pt>
                <c:pt idx="36">
                  <c:v>1.13940325996062E-4</c:v>
                </c:pt>
                <c:pt idx="37">
                  <c:v>1.1626420058359708E-4</c:v>
                </c:pt>
                <c:pt idx="38">
                  <c:v>1.1855128581532055E-4</c:v>
                </c:pt>
                <c:pt idx="39">
                  <c:v>1.2080216410506328E-4</c:v>
                </c:pt>
                <c:pt idx="40">
                  <c:v>1.2301740864643847E-4</c:v>
                </c:pt>
                <c:pt idx="41">
                  <c:v>1.2519758355880717E-4</c:v>
                </c:pt>
                <c:pt idx="42">
                  <c:v>1.273432440309333E-4</c:v>
                </c:pt>
                <c:pt idx="43">
                  <c:v>1.2945493646236421E-4</c:v>
                </c:pt>
                <c:pt idx="44">
                  <c:v>1.3153319860257316E-4</c:v>
                </c:pt>
                <c:pt idx="45">
                  <c:v>1.3357855968789897E-4</c:v>
                </c:pt>
                <c:pt idx="46">
                  <c:v>1.355915405763179E-4</c:v>
                </c:pt>
                <c:pt idx="47">
                  <c:v>1.3757265388008181E-4</c:v>
                </c:pt>
                <c:pt idx="48">
                  <c:v>1.395224040962564E-4</c:v>
                </c:pt>
                <c:pt idx="49">
                  <c:v>1.4144128773519344E-4</c:v>
                </c:pt>
                <c:pt idx="50">
                  <c:v>1.4332979344696835E-4</c:v>
                </c:pt>
                <c:pt idx="51">
                  <c:v>1.451884021458169E-4</c:v>
                </c:pt>
                <c:pt idx="52">
                  <c:v>1.4701758713260148E-4</c:v>
                </c:pt>
                <c:pt idx="53">
                  <c:v>1.4881781421533861E-4</c:v>
                </c:pt>
                <c:pt idx="54">
                  <c:v>1.5058954182781869E-4</c:v>
                </c:pt>
                <c:pt idx="55">
                  <c:v>1.5233322114634765E-4</c:v>
                </c:pt>
                <c:pt idx="56">
                  <c:v>1.5404929620464031E-4</c:v>
                </c:pt>
                <c:pt idx="57">
                  <c:v>1.5573820400689535E-4</c:v>
                </c:pt>
                <c:pt idx="58">
                  <c:v>1.5740037463907953E-4</c:v>
                </c:pt>
                <c:pt idx="59">
                  <c:v>1.5903623137845086E-4</c:v>
                </c:pt>
                <c:pt idx="60">
                  <c:v>1.6064619080134715E-4</c:v>
                </c:pt>
                <c:pt idx="61">
                  <c:v>1.6223066288926897E-4</c:v>
                </c:pt>
                <c:pt idx="62">
                  <c:v>1.6379005113328248E-4</c:v>
                </c:pt>
                <c:pt idx="63">
                  <c:v>1.6532475263676997E-4</c:v>
                </c:pt>
                <c:pt idx="64">
                  <c:v>1.6683515821655352E-4</c:v>
                </c:pt>
                <c:pt idx="65">
                  <c:v>1.6832165250241758E-4</c:v>
                </c:pt>
                <c:pt idx="66">
                  <c:v>1.697846140350565E-4</c:v>
                </c:pt>
                <c:pt idx="67">
                  <c:v>1.7122441536247107E-4</c:v>
                </c:pt>
                <c:pt idx="68">
                  <c:v>1.7264142313483909E-4</c:v>
                </c:pt>
                <c:pt idx="69">
                  <c:v>1.7403599819788401E-4</c:v>
                </c:pt>
                <c:pt idx="70">
                  <c:v>1.7540849568476556E-4</c:v>
                </c:pt>
                <c:pt idx="71">
                  <c:v>1.7675926510651562E-4</c:v>
                </c:pt>
                <c:pt idx="72">
                  <c:v>1.7808865044104222E-4</c:v>
                </c:pt>
                <c:pt idx="73">
                  <c:v>1.7939699022072477E-4</c:v>
                </c:pt>
                <c:pt idx="74">
                  <c:v>1.8068461761862242E-4</c:v>
                </c:pt>
                <c:pt idx="75">
                  <c:v>1.8195186053331769E-4</c:v>
                </c:pt>
                <c:pt idx="76">
                  <c:v>1.8319904167241692E-4</c:v>
                </c:pt>
                <c:pt idx="77">
                  <c:v>1.8442647863472881E-4</c:v>
                </c:pt>
                <c:pt idx="78">
                  <c:v>1.8563448399114206E-4</c:v>
                </c:pt>
                <c:pt idx="79">
                  <c:v>1.868233653642226E-4</c:v>
                </c:pt>
                <c:pt idx="80">
                  <c:v>1.8799342550655053E-4</c:v>
                </c:pt>
                <c:pt idx="81">
                  <c:v>1.8914496237781725E-4</c:v>
                </c:pt>
                <c:pt idx="82">
                  <c:v>1.9027826922070185E-4</c:v>
                </c:pt>
                <c:pt idx="83">
                  <c:v>1.9139363463554636E-4</c:v>
                </c:pt>
                <c:pt idx="84">
                  <c:v>1.924913426538485E-4</c:v>
                </c:pt>
                <c:pt idx="85">
                  <c:v>1.9357167281059171E-4</c:v>
                </c:pt>
                <c:pt idx="86">
                  <c:v>1.9463490021542923E-4</c:v>
                </c:pt>
                <c:pt idx="87">
                  <c:v>1.9568129562274201E-4</c:v>
                </c:pt>
                <c:pt idx="88">
                  <c:v>1.9671112550058702E-4</c:v>
                </c:pt>
                <c:pt idx="89">
                  <c:v>1.9772465209855422E-4</c:v>
                </c:pt>
                <c:pt idx="90">
                  <c:v>1.9872213351454938E-4</c:v>
                </c:pt>
                <c:pt idx="91">
                  <c:v>1.9970382376051956E-4</c:v>
                </c:pt>
                <c:pt idx="92">
                  <c:v>2.0066997282713802E-4</c:v>
                </c:pt>
                <c:pt idx="93">
                  <c:v>2.016208267474652E-4</c:v>
                </c:pt>
                <c:pt idx="94">
                  <c:v>2.0255662765960192E-4</c:v>
                </c:pt>
                <c:pt idx="95">
                  <c:v>2.0347761386835055E-4</c:v>
                </c:pt>
                <c:pt idx="96">
                  <c:v>2.043840199059002E-4</c:v>
                </c:pt>
                <c:pt idx="97">
                  <c:v>2.0527607659155103E-4</c:v>
                </c:pt>
                <c:pt idx="98">
                  <c:v>2.0615401109049328E-4</c:v>
                </c:pt>
                <c:pt idx="99">
                  <c:v>2.0701804697165549E-4</c:v>
                </c:pt>
                <c:pt idx="100">
                  <c:v>2.0786840426463717E-4</c:v>
                </c:pt>
                <c:pt idx="101">
                  <c:v>2.0870529951574001E-4</c:v>
                </c:pt>
                <c:pt idx="102">
                  <c:v>2.095289458431122E-4</c:v>
                </c:pt>
                <c:pt idx="103">
                  <c:v>2.103395529910196E-4</c:v>
                </c:pt>
                <c:pt idx="104">
                  <c:v>2.111373273832577E-4</c:v>
                </c:pt>
                <c:pt idx="105">
                  <c:v>2.1192247217571841E-4</c:v>
                </c:pt>
                <c:pt idx="106">
                  <c:v>2.1269518730812414E-4</c:v>
                </c:pt>
                <c:pt idx="107">
                  <c:v>2.1345566955494318E-4</c:v>
                </c:pt>
                <c:pt idx="108">
                  <c:v>2.1420411257549904E-4</c:v>
                </c:pt>
                <c:pt idx="109">
                  <c:v>2.149407069632863E-4</c:v>
                </c:pt>
                <c:pt idx="110">
                  <c:v>2.15665640294506E-4</c:v>
                </c:pt>
                <c:pt idx="111">
                  <c:v>2.1637909717583254E-4</c:v>
                </c:pt>
                <c:pt idx="112">
                  <c:v>2.1708125929142415E-4</c:v>
                </c:pt>
                <c:pt idx="113">
                  <c:v>2.1777230544918981E-4</c:v>
                </c:pt>
                <c:pt idx="114">
                  <c:v>2.1845241162632282E-4</c:v>
                </c:pt>
                <c:pt idx="115">
                  <c:v>2.1912175101411428E-4</c:v>
                </c:pt>
                <c:pt idx="116">
                  <c:v>2.1978049406205661E-4</c:v>
                </c:pt>
                <c:pt idx="117">
                  <c:v>2.2042880852124933E-4</c:v>
                </c:pt>
                <c:pt idx="118">
                  <c:v>2.2106685948711715E-4</c:v>
                </c:pt>
                <c:pt idx="119">
                  <c:v>2.2169480944145222E-4</c:v>
                </c:pt>
                <c:pt idx="120">
                  <c:v>2.2231281829379073E-4</c:v>
                </c:pt>
                <c:pt idx="121">
                  <c:v>2.2292104342213424E-4</c:v>
                </c:pt>
                <c:pt idx="122">
                  <c:v>2.2351963971302668E-4</c:v>
                </c:pt>
                <c:pt idx="123">
                  <c:v>2.2410875960099643E-4</c:v>
                </c:pt>
                <c:pt idx="124">
                  <c:v>2.2468855310737467E-4</c:v>
                </c:pt>
                <c:pt idx="125">
                  <c:v>2.2525916787849849E-4</c:v>
                </c:pt>
                <c:pt idx="126">
                  <c:v>2.2582074922330967E-4</c:v>
                </c:pt>
                <c:pt idx="127">
                  <c:v>2.2637344015035815E-4</c:v>
                </c:pt>
                <c:pt idx="128">
                  <c:v>2.2691738140421939E-4</c:v>
                </c:pt>
                <c:pt idx="129">
                  <c:v>2.2745271150133564E-4</c:v>
                </c:pt>
                <c:pt idx="130">
                  <c:v>2.2797956676528957E-4</c:v>
                </c:pt>
                <c:pt idx="131">
                  <c:v>2.2849808136151957E-4</c:v>
                </c:pt>
                <c:pt idx="132">
                  <c:v>2.2900838733148519E-4</c:v>
                </c:pt>
                <c:pt idx="133">
                  <c:v>2.2951061462629234E-4</c:v>
                </c:pt>
                <c:pt idx="134">
                  <c:v>2.3000489113978532E-4</c:v>
                </c:pt>
                <c:pt idx="135">
                  <c:v>2.3049134274111577E-4</c:v>
                </c:pt>
                <c:pt idx="136">
                  <c:v>2.3097009330679547E-4</c:v>
                </c:pt>
                <c:pt idx="137">
                  <c:v>2.3144126475224198E-4</c:v>
                </c:pt>
                <c:pt idx="138">
                  <c:v>2.3190497706282475E-4</c:v>
                </c:pt>
                <c:pt idx="139">
                  <c:v>2.3236134832441987E-4</c:v>
                </c:pt>
                <c:pt idx="140">
                  <c:v>2.3281049475348096E-4</c:v>
                </c:pt>
                <c:pt idx="141">
                  <c:v>2.3325253072663409E-4</c:v>
                </c:pt>
                <c:pt idx="142">
                  <c:v>2.3368756880980424E-4</c:v>
                </c:pt>
                <c:pt idx="143">
                  <c:v>2.3411571978688045E-4</c:v>
                </c:pt>
                <c:pt idx="144">
                  <c:v>2.3453709268792742E-4</c:v>
                </c:pt>
                <c:pt idx="145">
                  <c:v>2.349517948169503E-4</c:v>
                </c:pt>
                <c:pt idx="146">
                  <c:v>2.3535993177922009E-4</c:v>
                </c:pt>
                <c:pt idx="147">
                  <c:v>2.357616075081663E-4</c:v>
                </c:pt>
                <c:pt idx="148">
                  <c:v>2.3615692429184394E-4</c:v>
                </c:pt>
                <c:pt idx="149">
                  <c:v>2.3654598279898163E-4</c:v>
                </c:pt>
                <c:pt idx="150">
                  <c:v>2.3692888210461704E-4</c:v>
                </c:pt>
                <c:pt idx="151">
                  <c:v>2.3730571971532682E-4</c:v>
                </c:pt>
                <c:pt idx="152">
                  <c:v>2.3767659159405695E-4</c:v>
                </c:pt>
                <c:pt idx="153">
                  <c:v>2.3804159218455991E-4</c:v>
                </c:pt>
                <c:pt idx="154">
                  <c:v>2.3840081443544532E-4</c:v>
                </c:pt>
                <c:pt idx="155">
                  <c:v>2.3875434982384934E-4</c:v>
                </c:pt>
                <c:pt idx="156">
                  <c:v>2.3910228837872982E-4</c:v>
                </c:pt>
                <c:pt idx="157">
                  <c:v>2.3944471870379242E-4</c:v>
                </c:pt>
                <c:pt idx="158">
                  <c:v>2.3978172800005382E-4</c:v>
                </c:pt>
                <c:pt idx="159">
                  <c:v>2.4011340208804775E-4</c:v>
                </c:pt>
                <c:pt idx="160">
                  <c:v>2.4043982542967947E-4</c:v>
                </c:pt>
                <c:pt idx="161">
                  <c:v>2.4076108114973432E-4</c:v>
                </c:pt>
                <c:pt idx="162">
                  <c:v>2.4107725105704565E-4</c:v>
                </c:pt>
                <c:pt idx="163">
                  <c:v>2.4138841566532777E-4</c:v>
                </c:pt>
                <c:pt idx="164">
                  <c:v>2.4169465421367898E-4</c:v>
                </c:pt>
                <c:pt idx="165">
                  <c:v>2.4199604468676017E-4</c:v>
                </c:pt>
                <c:pt idx="166">
                  <c:v>2.4229266383465371E-4</c:v>
                </c:pt>
                <c:pt idx="167">
                  <c:v>2.4258458719240826E-4</c:v>
                </c:pt>
                <c:pt idx="168">
                  <c:v>2.4287188909927397E-4</c:v>
                </c:pt>
                <c:pt idx="169">
                  <c:v>2.4315464271763314E-4</c:v>
                </c:pt>
                <c:pt idx="170">
                  <c:v>2.4343292005163142E-4</c:v>
                </c:pt>
                <c:pt idx="171">
                  <c:v>2.4370679196551384E-4</c:v>
                </c:pt>
                <c:pt idx="172">
                  <c:v>2.4397632820167048E-4</c:v>
                </c:pt>
                <c:pt idx="173">
                  <c:v>2.4424159739839683E-4</c:v>
                </c:pt>
                <c:pt idx="174">
                  <c:v>2.4450266710737256E-4</c:v>
                </c:pt>
                <c:pt idx="175">
                  <c:v>2.4475960381086398E-4</c:v>
                </c:pt>
                <c:pt idx="176">
                  <c:v>2.4501247293865386E-4</c:v>
                </c:pt>
                <c:pt idx="177">
                  <c:v>2.4526133888470321E-4</c:v>
                </c:pt>
                <c:pt idx="178">
                  <c:v>2.4550626502354965E-4</c:v>
                </c:pt>
                <c:pt idx="179">
                  <c:v>2.4574731372644585E-4</c:v>
                </c:pt>
                <c:pt idx="180">
                  <c:v>2.4598454637724253E-4</c:v>
                </c:pt>
                <c:pt idx="181">
                  <c:v>2.4621802338802012E-4</c:v>
                </c:pt>
                <c:pt idx="182">
                  <c:v>2.4644780421447286E-4</c:v>
                </c:pt>
                <c:pt idx="183">
                  <c:v>2.4667394737104944E-4</c:v>
                </c:pt>
                <c:pt idx="184">
                  <c:v>2.4689651044585385E-4</c:v>
                </c:pt>
                <c:pt idx="185">
                  <c:v>2.4711555011531041E-4</c:v>
                </c:pt>
                <c:pt idx="186">
                  <c:v>2.4733112215859649E-4</c:v>
                </c:pt>
                <c:pt idx="187">
                  <c:v>2.4754328147184716E-4</c:v>
                </c:pt>
                <c:pt idx="188">
                  <c:v>2.4775208208213439E-4</c:v>
                </c:pt>
                <c:pt idx="189">
                  <c:v>2.4795757716122516E-4</c:v>
                </c:pt>
                <c:pt idx="190">
                  <c:v>2.481598190391223E-4</c:v>
                </c:pt>
                <c:pt idx="191">
                  <c:v>2.483588592173899E-4</c:v>
                </c:pt>
                <c:pt idx="192">
                  <c:v>2.4855474838226871E-4</c:v>
                </c:pt>
                <c:pt idx="193">
                  <c:v>2.4874753641758359E-4</c:v>
                </c:pt>
                <c:pt idx="194">
                  <c:v>2.4893727241744631E-4</c:v>
                </c:pt>
                <c:pt idx="195">
                  <c:v>2.4912400469875791E-4</c:v>
                </c:pt>
                <c:pt idx="196">
                  <c:v>2.4930778081351231E-4</c:v>
                </c:pt>
                <c:pt idx="197">
                  <c:v>2.4948864756090596E-4</c:v>
                </c:pt>
                <c:pt idx="198">
                  <c:v>2.4966665099925538E-4</c:v>
                </c:pt>
                <c:pt idx="199">
                  <c:v>2.4984183645772567E-4</c:v>
                </c:pt>
                <c:pt idx="200">
                  <c:v>2.5001424854787429E-4</c:v>
                </c:pt>
                <c:pt idx="201">
                  <c:v>2.5018393117501108E-4</c:v>
                </c:pt>
                <c:pt idx="202">
                  <c:v>2.5035092754937925E-4</c:v>
                </c:pt>
                <c:pt idx="203">
                  <c:v>2.505152801971587E-4</c:v>
                </c:pt>
                <c:pt idx="204">
                  <c:v>2.5067703097129566E-4</c:v>
                </c:pt>
                <c:pt idx="205">
                  <c:v>2.5083622106216065E-4</c:v>
                </c:pt>
                <c:pt idx="206">
                  <c:v>2.509928910080376E-4</c:v>
                </c:pt>
                <c:pt idx="207">
                  <c:v>2.5114708070544728E-4</c:v>
                </c:pt>
                <c:pt idx="208">
                  <c:v>2.5129882941930695E-4</c:v>
                </c:pt>
                <c:pt idx="209">
                  <c:v>2.5144817579292935E-4</c:v>
                </c:pt>
                <c:pt idx="210">
                  <c:v>2.5159515785786314E-4</c:v>
                </c:pt>
                <c:pt idx="211">
                  <c:v>2.5173981304357817E-4</c:v>
                </c:pt>
                <c:pt idx="212">
                  <c:v>2.5188217818699672E-4</c:v>
                </c:pt>
                <c:pt idx="213">
                  <c:v>2.5202228954187411E-4</c:v>
                </c:pt>
                <c:pt idx="214">
                  <c:v>2.5216018278803105E-4</c:v>
                </c:pt>
                <c:pt idx="215">
                  <c:v>2.5229589304043954E-4</c:v>
                </c:pt>
                <c:pt idx="216">
                  <c:v>2.5242945485816478E-4</c:v>
                </c:pt>
                <c:pt idx="217">
                  <c:v>2.5256090225316631E-4</c:v>
                </c:pt>
                <c:pt idx="218">
                  <c:v>2.5269026869895861E-4</c:v>
                </c:pt>
                <c:pt idx="219">
                  <c:v>2.5281758713913572E-4</c:v>
                </c:pt>
                <c:pt idx="220">
                  <c:v>2.5294288999576012E-4</c:v>
                </c:pt>
                <c:pt idx="221">
                  <c:v>2.5306620917761943E-4</c:v>
                </c:pt>
                <c:pt idx="222">
                  <c:v>2.5318757608835187E-4</c:v>
                </c:pt>
                <c:pt idx="223">
                  <c:v>2.5330702163444324E-4</c:v>
                </c:pt>
                <c:pt idx="224">
                  <c:v>2.5342457623309762E-4</c:v>
                </c:pt>
                <c:pt idx="225">
                  <c:v>2.5354026981998289E-4</c:v>
                </c:pt>
                <c:pt idx="226">
                  <c:v>2.5365413185685429E-4</c:v>
                </c:pt>
                <c:pt idx="227">
                  <c:v>2.5376619133905674E-4</c:v>
                </c:pt>
                <c:pt idx="228">
                  <c:v>2.5387647680290856E-4</c:v>
                </c:pt>
                <c:pt idx="229">
                  <c:v>2.5398501633296848E-4</c:v>
                </c:pt>
                <c:pt idx="230">
                  <c:v>2.5409183756918747E-4</c:v>
                </c:pt>
                <c:pt idx="231">
                  <c:v>2.5419696771394711E-4</c:v>
                </c:pt>
                <c:pt idx="232">
                  <c:v>2.5430043353898705E-4</c:v>
                </c:pt>
                <c:pt idx="233">
                  <c:v>2.5440226139222241E-4</c:v>
                </c:pt>
                <c:pt idx="234">
                  <c:v>2.545024772044534E-4</c:v>
                </c:pt>
                <c:pt idx="235">
                  <c:v>2.5460110649596854E-4</c:v>
                </c:pt>
                <c:pt idx="236">
                  <c:v>2.5469817438304368E-4</c:v>
                </c:pt>
                <c:pt idx="237">
                  <c:v>2.5479370558433777E-4</c:v>
                </c:pt>
                <c:pt idx="238">
                  <c:v>2.5488772442718781E-4</c:v>
                </c:pt>
                <c:pt idx="239">
                  <c:v>2.5498025485380351E-4</c:v>
                </c:pt>
                <c:pt idx="240">
                  <c:v>2.550713204273646E-4</c:v>
                </c:pt>
                <c:pt idx="241">
                  <c:v>2.5516094433802096E-4</c:v>
                </c:pt>
                <c:pt idx="242">
                  <c:v>2.5524914940879847E-4</c:v>
                </c:pt>
                <c:pt idx="243">
                  <c:v>2.5533595810141053E-4</c:v>
                </c:pt>
                <c:pt idx="244">
                  <c:v>2.5542139252197833E-4</c:v>
                </c:pt>
                <c:pt idx="245">
                  <c:v>2.5550547442666007E-4</c:v>
                </c:pt>
                <c:pt idx="246">
                  <c:v>2.5558822522719134E-4</c:v>
                </c:pt>
                <c:pt idx="247">
                  <c:v>2.556696659963376E-4</c:v>
                </c:pt>
                <c:pt idx="248">
                  <c:v>2.5574981747326057E-4</c:v>
                </c:pt>
                <c:pt idx="249">
                  <c:v>2.5582870006879931E-4</c:v>
                </c:pt>
                <c:pt idx="250">
                  <c:v>2.5590633387066817E-4</c:v>
                </c:pt>
                <c:pt idx="251">
                  <c:v>2.5598273864857192E-4</c:v>
                </c:pt>
                <c:pt idx="252">
                  <c:v>2.5605793385924034E-4</c:v>
                </c:pt>
                <c:pt idx="253">
                  <c:v>2.5613193865138296E-4</c:v>
                </c:pt>
                <c:pt idx="254">
                  <c:v>2.562047718705653E-4</c:v>
                </c:pt>
                <c:pt idx="255">
                  <c:v>2.5627645206400792E-4</c:v>
                </c:pt>
                <c:pt idx="256">
                  <c:v>2.5634699748530943E-4</c:v>
                </c:pt>
                <c:pt idx="257">
                  <c:v>2.5641642609909517E-4</c:v>
                </c:pt>
                <c:pt idx="258">
                  <c:v>2.5648475558559156E-4</c:v>
                </c:pt>
                <c:pt idx="259">
                  <c:v>2.5655200334512881E-4</c:v>
                </c:pt>
                <c:pt idx="260">
                  <c:v>2.5661818650257159E-4</c:v>
                </c:pt>
                <c:pt idx="261">
                  <c:v>2.5668332191168021E-4</c:v>
                </c:pt>
                <c:pt idx="262">
                  <c:v>2.5674742615940235E-4</c:v>
                </c:pt>
                <c:pt idx="263">
                  <c:v>2.5681051557009714E-4</c:v>
                </c:pt>
                <c:pt idx="264">
                  <c:v>2.5687260620969188E-4</c:v>
                </c:pt>
                <c:pt idx="265">
                  <c:v>2.5693371388977373E-4</c:v>
                </c:pt>
                <c:pt idx="266">
                  <c:v>2.5699385417161588E-4</c:v>
                </c:pt>
                <c:pt idx="267">
                  <c:v>2.5705304237014025E-4</c:v>
                </c:pt>
                <c:pt idx="268">
                  <c:v>2.5711129355781773E-4</c:v>
                </c:pt>
                <c:pt idx="269">
                  <c:v>2.5716862256850624E-4</c:v>
                </c:pt>
                <c:pt idx="270">
                  <c:v>2.5722504400122826E-4</c:v>
                </c:pt>
                <c:pt idx="271">
                  <c:v>2.5728057222388847E-4</c:v>
                </c:pt>
                <c:pt idx="272">
                  <c:v>2.5733522137693287E-4</c:v>
                </c:pt>
                <c:pt idx="273">
                  <c:v>2.5738900537694922E-4</c:v>
                </c:pt>
                <c:pt idx="274">
                  <c:v>2.574419379202113E-4</c:v>
                </c:pt>
                <c:pt idx="275">
                  <c:v>2.5749403248616668E-4</c:v>
                </c:pt>
                <c:pt idx="276">
                  <c:v>2.5754530234086906E-4</c:v>
                </c:pt>
                <c:pt idx="277">
                  <c:v>2.5759576054035688E-4</c:v>
                </c:pt>
                <c:pt idx="278">
                  <c:v>2.5764541993397776E-4</c:v>
                </c:pt>
                <c:pt idx="279">
                  <c:v>2.5769429316766071E-4</c:v>
                </c:pt>
                <c:pt idx="280">
                  <c:v>2.5774239268713675E-4</c:v>
                </c:pt>
                <c:pt idx="281">
                  <c:v>2.5778973074110778E-4</c:v>
                </c:pt>
                <c:pt idx="282">
                  <c:v>2.5783631938436602E-4</c:v>
                </c:pt>
                <c:pt idx="283">
                  <c:v>2.5788217048086388E-4</c:v>
                </c:pt>
                <c:pt idx="284">
                  <c:v>2.57927295706735E-4</c:v>
                </c:pt>
                <c:pt idx="285">
                  <c:v>2.5797170655326757E-4</c:v>
                </c:pt>
                <c:pt idx="286">
                  <c:v>2.5801541432983081E-4</c:v>
                </c:pt>
                <c:pt idx="287">
                  <c:v>2.5805843016675484E-4</c:v>
                </c:pt>
                <c:pt idx="288">
                  <c:v>2.5810076501816496E-4</c:v>
                </c:pt>
                <c:pt idx="289">
                  <c:v>2.5814242966477142E-4</c:v>
                </c:pt>
                <c:pt idx="290">
                  <c:v>2.5818343471661448E-4</c:v>
                </c:pt>
                <c:pt idx="291">
                  <c:v>2.5822379061576635E-4</c:v>
                </c:pt>
                <c:pt idx="292">
                  <c:v>2.5826350763899058E-4</c:v>
                </c:pt>
                <c:pt idx="293">
                  <c:v>2.5830259590035859E-4</c:v>
                </c:pt>
                <c:pt idx="294">
                  <c:v>2.5834106535382574E-4</c:v>
                </c:pt>
                <c:pt idx="295">
                  <c:v>2.5837892579576565E-4</c:v>
                </c:pt>
                <c:pt idx="296">
                  <c:v>2.5841618686746543E-4</c:v>
                </c:pt>
                <c:pt idx="297">
                  <c:v>2.5845285805758034E-4</c:v>
                </c:pt>
                <c:pt idx="298">
                  <c:v>2.5848894870455043E-4</c:v>
                </c:pt>
                <c:pt idx="299">
                  <c:v>2.5852446799897854E-4</c:v>
                </c:pt>
                <c:pt idx="300">
                  <c:v>2.5855942498597063E-4</c:v>
                </c:pt>
                <c:pt idx="301">
                  <c:v>2.5859382856743932E-4</c:v>
                </c:pt>
                <c:pt idx="302">
                  <c:v>2.5862768750437053E-4</c:v>
                </c:pt>
                <c:pt idx="303">
                  <c:v>2.5866101041905471E-4</c:v>
                </c:pt>
                <c:pt idx="304">
                  <c:v>2.5869380579728252E-4</c:v>
                </c:pt>
                <c:pt idx="305">
                  <c:v>2.5872608199050561E-4</c:v>
                </c:pt>
                <c:pt idx="306">
                  <c:v>2.5875784721796362E-4</c:v>
                </c:pt>
                <c:pt idx="307">
                  <c:v>2.5878910956877684E-4</c:v>
                </c:pt>
                <c:pt idx="308">
                  <c:v>2.5881987700400656E-4</c:v>
                </c:pt>
                <c:pt idx="309">
                  <c:v>2.58850157358682E-4</c:v>
                </c:pt>
                <c:pt idx="310">
                  <c:v>2.5887995834379587E-4</c:v>
                </c:pt>
                <c:pt idx="311">
                  <c:v>2.5890928754826768E-4</c:v>
                </c:pt>
                <c:pt idx="312">
                  <c:v>2.5893815244087655E-4</c:v>
                </c:pt>
                <c:pt idx="313">
                  <c:v>2.5896656037216302E-4</c:v>
                </c:pt>
                <c:pt idx="314">
                  <c:v>2.589945185763009E-4</c:v>
                </c:pt>
                <c:pt idx="315">
                  <c:v>2.5902203417293941E-4</c:v>
                </c:pt>
                <c:pt idx="316">
                  <c:v>2.5904911416901649E-4</c:v>
                </c:pt>
                <c:pt idx="317">
                  <c:v>2.5907576546054282E-4</c:v>
                </c:pt>
                <c:pt idx="318">
                  <c:v>2.5910199483435809E-4</c:v>
                </c:pt>
                <c:pt idx="319">
                  <c:v>2.591278089698592E-4</c:v>
                </c:pt>
                <c:pt idx="320">
                  <c:v>2.5915321444070128E-4</c:v>
                </c:pt>
                <c:pt idx="321">
                  <c:v>2.5917821771647169E-4</c:v>
                </c:pt>
                <c:pt idx="322">
                  <c:v>2.592028251643374E-4</c:v>
                </c:pt>
                <c:pt idx="323">
                  <c:v>2.592270430506665E-4</c:v>
                </c:pt>
                <c:pt idx="324">
                  <c:v>2.59250877542624E-4</c:v>
                </c:pt>
                <c:pt idx="325">
                  <c:v>2.5927433470974222E-4</c:v>
                </c:pt>
                <c:pt idx="326">
                  <c:v>2.5929742052546652E-4</c:v>
                </c:pt>
                <c:pt idx="327">
                  <c:v>2.5932014086867632E-4</c:v>
                </c:pt>
                <c:pt idx="328">
                  <c:v>2.5934250152518225E-4</c:v>
                </c:pt>
                <c:pt idx="329">
                  <c:v>2.5936450818919964E-4</c:v>
                </c:pt>
                <c:pt idx="330">
                  <c:v>2.5938616646479839E-4</c:v>
                </c:pt>
                <c:pt idx="331">
                  <c:v>2.5940748186733002E-4</c:v>
                </c:pt>
                <c:pt idx="332">
                  <c:v>2.5942845982483248E-4</c:v>
                </c:pt>
                <c:pt idx="333">
                  <c:v>2.5944910567941214E-4</c:v>
                </c:pt>
                <c:pt idx="334">
                  <c:v>2.5946942468860424E-4</c:v>
                </c:pt>
                <c:pt idx="335">
                  <c:v>2.5948942202671187E-4</c:v>
                </c:pt>
                <c:pt idx="336">
                  <c:v>2.5950910278612325E-4</c:v>
                </c:pt>
                <c:pt idx="337">
                  <c:v>2.5952847197860916E-4</c:v>
                </c:pt>
                <c:pt idx="338">
                  <c:v>2.5954753453659852E-4</c:v>
                </c:pt>
                <c:pt idx="339">
                  <c:v>2.5956629531443488E-4</c:v>
                </c:pt>
                <c:pt idx="340">
                  <c:v>2.5958475908961244E-4</c:v>
                </c:pt>
                <c:pt idx="341">
                  <c:v>2.5960293056399278E-4</c:v>
                </c:pt>
                <c:pt idx="342">
                  <c:v>2.5962081436500204E-4</c:v>
                </c:pt>
                <c:pt idx="343">
                  <c:v>2.5963841504680939E-4</c:v>
                </c:pt>
                <c:pt idx="344">
                  <c:v>2.5965573709148672E-4</c:v>
                </c:pt>
                <c:pt idx="345">
                  <c:v>2.5967278491015013E-4</c:v>
                </c:pt>
                <c:pt idx="346">
                  <c:v>2.5968956284408309E-4</c:v>
                </c:pt>
                <c:pt idx="347">
                  <c:v>2.5970607516584209E-4</c:v>
                </c:pt>
                <c:pt idx="348">
                  <c:v>2.5972232608034452E-4</c:v>
                </c:pt>
                <c:pt idx="349">
                  <c:v>2.5973831972593965E-4</c:v>
                </c:pt>
                <c:pt idx="350">
                  <c:v>2.5975406017546233E-4</c:v>
                </c:pt>
                <c:pt idx="351">
                  <c:v>2.5976955143727011E-4</c:v>
                </c:pt>
                <c:pt idx="352">
                  <c:v>2.597847974562641E-4</c:v>
                </c:pt>
                <c:pt idx="353">
                  <c:v>2.5979980211489367E-4</c:v>
                </c:pt>
                <c:pt idx="354">
                  <c:v>2.5981456923414471E-4</c:v>
                </c:pt>
                <c:pt idx="355">
                  <c:v>2.5982910257451317E-4</c:v>
                </c:pt>
                <c:pt idx="356">
                  <c:v>2.5984340583696223E-4</c:v>
                </c:pt>
                <c:pt idx="357">
                  <c:v>2.5985748266386515E-4</c:v>
                </c:pt>
                <c:pt idx="358">
                  <c:v>2.5987133663993246E-4</c:v>
                </c:pt>
                <c:pt idx="359">
                  <c:v>2.5988497129312508E-4</c:v>
                </c:pt>
                <c:pt idx="360">
                  <c:v>2.5989839009555265E-4</c:v>
                </c:pt>
                <c:pt idx="361">
                  <c:v>2.599115964643576E-4</c:v>
                </c:pt>
                <c:pt idx="362">
                  <c:v>2.5992459376258551E-4</c:v>
                </c:pt>
                <c:pt idx="363">
                  <c:v>2.5993738530004151E-4</c:v>
                </c:pt>
                <c:pt idx="364">
                  <c:v>2.5994997433413284E-4</c:v>
                </c:pt>
                <c:pt idx="365">
                  <c:v>2.5996236407069886E-4</c:v>
                </c:pt>
                <c:pt idx="366">
                  <c:v>2.5997455766482702E-4</c:v>
                </c:pt>
                <c:pt idx="367">
                  <c:v>2.5998655822165643E-4</c:v>
                </c:pt>
                <c:pt idx="368">
                  <c:v>2.5999836879716864E-4</c:v>
                </c:pt>
                <c:pt idx="369">
                  <c:v>2.600099923989658E-4</c:v>
                </c:pt>
                <c:pt idx="370">
                  <c:v>2.6002143198703667E-4</c:v>
                </c:pt>
                <c:pt idx="371">
                  <c:v>2.600326904745103E-4</c:v>
                </c:pt>
                <c:pt idx="372">
                  <c:v>2.6004377072839767E-4</c:v>
                </c:pt>
                <c:pt idx="373">
                  <c:v>2.6005467557032225E-4</c:v>
                </c:pt>
                <c:pt idx="374">
                  <c:v>2.6006540777723811E-4</c:v>
                </c:pt>
                <c:pt idx="375">
                  <c:v>2.6007597008213731E-4</c:v>
                </c:pt>
                <c:pt idx="376">
                  <c:v>2.6008636517474583E-4</c:v>
                </c:pt>
                <c:pt idx="377">
                  <c:v>2.600965957022084E-4</c:v>
                </c:pt>
                <c:pt idx="378">
                  <c:v>2.601066642697627E-4</c:v>
                </c:pt>
                <c:pt idx="379">
                  <c:v>2.6011657344140283E-4</c:v>
                </c:pt>
                <c:pt idx="380">
                  <c:v>2.6012632574053221E-4</c:v>
                </c:pt>
                <c:pt idx="381">
                  <c:v>2.6013592365060613E-4</c:v>
                </c:pt>
                <c:pt idx="382">
                  <c:v>2.6014536961576409E-4</c:v>
                </c:pt>
                <c:pt idx="383">
                  <c:v>2.6015466604145248E-4</c:v>
                </c:pt>
                <c:pt idx="384">
                  <c:v>2.6016381529503694E-4</c:v>
                </c:pt>
                <c:pt idx="385">
                  <c:v>2.601728197064051E-4</c:v>
                </c:pt>
                <c:pt idx="386">
                  <c:v>2.6018168156856028E-4</c:v>
                </c:pt>
                <c:pt idx="387">
                  <c:v>2.6019040313820488E-4</c:v>
                </c:pt>
                <c:pt idx="388">
                  <c:v>2.6019898663631562E-4</c:v>
                </c:pt>
                <c:pt idx="389">
                  <c:v>2.6020743424870864E-4</c:v>
                </c:pt>
                <c:pt idx="390">
                  <c:v>2.6021574812659654E-4</c:v>
                </c:pt>
                <c:pt idx="391">
                  <c:v>2.6022393038713579E-4</c:v>
                </c:pt>
                <c:pt idx="392">
                  <c:v>2.6023198311396609E-4</c:v>
                </c:pt>
                <c:pt idx="393">
                  <c:v>2.6023990835774113E-4</c:v>
                </c:pt>
                <c:pt idx="394">
                  <c:v>2.6024770813665036E-4</c:v>
                </c:pt>
                <c:pt idx="395">
                  <c:v>2.6025538443693344E-4</c:v>
                </c:pt>
                <c:pt idx="396">
                  <c:v>2.602629392133856E-4</c:v>
                </c:pt>
                <c:pt idx="397">
                  <c:v>2.6027037438985565E-4</c:v>
                </c:pt>
                <c:pt idx="398">
                  <c:v>2.6027769185973606E-4</c:v>
                </c:pt>
                <c:pt idx="399">
                  <c:v>2.6028489348644461E-4</c:v>
                </c:pt>
                <c:pt idx="400">
                  <c:v>2.6029198110389946E-4</c:v>
                </c:pt>
                <c:pt idx="401">
                  <c:v>2.602989565169859E-4</c:v>
                </c:pt>
                <c:pt idx="402">
                  <c:v>2.6030582150201594E-4</c:v>
                </c:pt>
                <c:pt idx="403">
                  <c:v>2.603125778071808E-4</c:v>
                </c:pt>
                <c:pt idx="404">
                  <c:v>2.6031922715299597E-4</c:v>
                </c:pt>
                <c:pt idx="405">
                  <c:v>2.6032577123273935E-4</c:v>
                </c:pt>
                <c:pt idx="406">
                  <c:v>2.6033221171288252E-4</c:v>
                </c:pt>
                <c:pt idx="407">
                  <c:v>2.6033855023351515E-4</c:v>
                </c:pt>
                <c:pt idx="408">
                  <c:v>2.6034478840876251E-4</c:v>
                </c:pt>
                <c:pt idx="409">
                  <c:v>2.6035092782719654E-4</c:v>
                </c:pt>
                <c:pt idx="410">
                  <c:v>2.6035697005224046E-4</c:v>
                </c:pt>
                <c:pt idx="411">
                  <c:v>2.60362916622567E-4</c:v>
                </c:pt>
                <c:pt idx="412">
                  <c:v>2.603687690524899E-4</c:v>
                </c:pt>
                <c:pt idx="413">
                  <c:v>2.6037452883234988E-4</c:v>
                </c:pt>
                <c:pt idx="414">
                  <c:v>2.6038019742889392E-4</c:v>
                </c:pt>
                <c:pt idx="415">
                  <c:v>2.6038577628564896E-4</c:v>
                </c:pt>
                <c:pt idx="416">
                  <c:v>2.6039126682328933E-4</c:v>
                </c:pt>
                <c:pt idx="417">
                  <c:v>2.6039667043999858E-4</c:v>
                </c:pt>
                <c:pt idx="418">
                  <c:v>2.6040198851182573E-4</c:v>
                </c:pt>
                <c:pt idx="419">
                  <c:v>2.6040722239303524E-4</c:v>
                </c:pt>
                <c:pt idx="420">
                  <c:v>2.604123734164524E-4</c:v>
                </c:pt>
                <c:pt idx="421">
                  <c:v>2.6041744289380235E-4</c:v>
                </c:pt>
                <c:pt idx="422">
                  <c:v>2.6042243211604429E-4</c:v>
                </c:pt>
                <c:pt idx="423">
                  <c:v>2.6042734235370016E-4</c:v>
                </c:pt>
                <c:pt idx="424">
                  <c:v>2.6043217485717838E-4</c:v>
                </c:pt>
                <c:pt idx="425">
                  <c:v>2.6043693085709183E-4</c:v>
                </c:pt>
                <c:pt idx="426">
                  <c:v>2.604416115645717E-4</c:v>
                </c:pt>
                <c:pt idx="427">
                  <c:v>2.6044621817157559E-4</c:v>
                </c:pt>
                <c:pt idx="428">
                  <c:v>2.6045075185119135E-4</c:v>
                </c:pt>
                <c:pt idx="429">
                  <c:v>2.6045521375793544E-4</c:v>
                </c:pt>
                <c:pt idx="430">
                  <c:v>2.6045960502804719E-4</c:v>
                </c:pt>
                <c:pt idx="431">
                  <c:v>2.6046392677977809E-4</c:v>
                </c:pt>
                <c:pt idx="432">
                  <c:v>2.6046818011367655E-4</c:v>
                </c:pt>
                <c:pt idx="433">
                  <c:v>2.6047236611286819E-4</c:v>
                </c:pt>
                <c:pt idx="434">
                  <c:v>2.6047648584333143E-4</c:v>
                </c:pt>
                <c:pt idx="435">
                  <c:v>2.604805403541694E-4</c:v>
                </c:pt>
                <c:pt idx="436">
                  <c:v>2.6048453067787671E-4</c:v>
                </c:pt>
                <c:pt idx="437">
                  <c:v>2.6048845783060244E-4</c:v>
                </c:pt>
                <c:pt idx="438">
                  <c:v>2.6049232281240905E-4</c:v>
                </c:pt>
                <c:pt idx="439">
                  <c:v>2.6049612660752707E-4</c:v>
                </c:pt>
                <c:pt idx="440">
                  <c:v>2.6049987018460539E-4</c:v>
                </c:pt>
                <c:pt idx="441">
                  <c:v>2.6050355449695837E-4</c:v>
                </c:pt>
                <c:pt idx="442">
                  <c:v>2.6050718048280838E-4</c:v>
                </c:pt>
                <c:pt idx="443">
                  <c:v>2.6051074906552471E-4</c:v>
                </c:pt>
                <c:pt idx="444">
                  <c:v>2.6051426115385879E-4</c:v>
                </c:pt>
                <c:pt idx="445">
                  <c:v>2.6051771764217549E-4</c:v>
                </c:pt>
                <c:pt idx="446">
                  <c:v>2.605211194106811E-4</c:v>
                </c:pt>
                <c:pt idx="447">
                  <c:v>2.6052446732564719E-4</c:v>
                </c:pt>
                <c:pt idx="448">
                  <c:v>2.6052776223963131E-4</c:v>
                </c:pt>
                <c:pt idx="449">
                  <c:v>2.6053100499169438E-4</c:v>
                </c:pt>
                <c:pt idx="450">
                  <c:v>2.605341964076139E-4</c:v>
                </c:pt>
                <c:pt idx="451">
                  <c:v>2.6053733730009446E-4</c:v>
                </c:pt>
                <c:pt idx="452">
                  <c:v>2.6054042846897473E-4</c:v>
                </c:pt>
                <c:pt idx="453">
                  <c:v>2.6054347070143119E-4</c:v>
                </c:pt>
                <c:pt idx="454">
                  <c:v>2.6054646477217833E-4</c:v>
                </c:pt>
                <c:pt idx="455">
                  <c:v>2.6054941144366625E-4</c:v>
                </c:pt>
                <c:pt idx="456">
                  <c:v>2.6055231146627459E-4</c:v>
                </c:pt>
                <c:pt idx="457">
                  <c:v>2.605551655785037E-4</c:v>
                </c:pt>
                <c:pt idx="458">
                  <c:v>2.6055797450716265E-4</c:v>
                </c:pt>
                <c:pt idx="459">
                  <c:v>2.6056073896755453E-4</c:v>
                </c:pt>
                <c:pt idx="460">
                  <c:v>2.6056345966365832E-4</c:v>
                </c:pt>
                <c:pt idx="461">
                  <c:v>2.6056613728830822E-4</c:v>
                </c:pt>
                <c:pt idx="462">
                  <c:v>2.6056877252337028E-4</c:v>
                </c:pt>
                <c:pt idx="463">
                  <c:v>2.605713660399159E-4</c:v>
                </c:pt>
                <c:pt idx="464">
                  <c:v>2.6057391849839252E-4</c:v>
                </c:pt>
                <c:pt idx="465">
                  <c:v>2.6057643054879225E-4</c:v>
                </c:pt>
                <c:pt idx="466">
                  <c:v>2.6057890283081697E-4</c:v>
                </c:pt>
                <c:pt idx="467">
                  <c:v>2.6058133597404157E-4</c:v>
                </c:pt>
                <c:pt idx="468">
                  <c:v>2.60583730598074E-4</c:v>
                </c:pt>
                <c:pt idx="469">
                  <c:v>2.605860873127132E-4</c:v>
                </c:pt>
                <c:pt idx="470">
                  <c:v>2.6058840671810431E-4</c:v>
                </c:pt>
                <c:pt idx="471">
                  <c:v>2.6059068940489173E-4</c:v>
                </c:pt>
                <c:pt idx="472">
                  <c:v>2.6059293595436905E-4</c:v>
                </c:pt>
                <c:pt idx="473">
                  <c:v>2.6059514693862763E-4</c:v>
                </c:pt>
                <c:pt idx="474">
                  <c:v>2.6059732292070195E-4</c:v>
                </c:pt>
                <c:pt idx="475">
                  <c:v>2.60599464454713E-4</c:v>
                </c:pt>
                <c:pt idx="476">
                  <c:v>2.6060157208600949E-4</c:v>
                </c:pt>
                <c:pt idx="477">
                  <c:v>2.6060364635130677E-4</c:v>
                </c:pt>
                <c:pt idx="478">
                  <c:v>2.6060568777882344E-4</c:v>
                </c:pt>
                <c:pt idx="479">
                  <c:v>2.6060769688841557E-4</c:v>
                </c:pt>
                <c:pt idx="480">
                  <c:v>2.6060967419170975E-4</c:v>
                </c:pt>
                <c:pt idx="481">
                  <c:v>2.606116201922328E-4</c:v>
                </c:pt>
                <c:pt idx="482">
                  <c:v>2.6061353538554013E-4</c:v>
                </c:pt>
                <c:pt idx="483">
                  <c:v>2.6061542025934209E-4</c:v>
                </c:pt>
                <c:pt idx="484">
                  <c:v>2.6061727529362805E-4</c:v>
                </c:pt>
                <c:pt idx="485">
                  <c:v>2.6061910096078863E-4</c:v>
                </c:pt>
                <c:pt idx="486">
                  <c:v>2.6062089772573602E-4</c:v>
                </c:pt>
                <c:pt idx="487">
                  <c:v>2.6062266604602233E-4</c:v>
                </c:pt>
                <c:pt idx="488">
                  <c:v>2.6062440637195626E-4</c:v>
                </c:pt>
                <c:pt idx="489">
                  <c:v>2.6062611914671747E-4</c:v>
                </c:pt>
                <c:pt idx="490">
                  <c:v>2.6062780480646982E-4</c:v>
                </c:pt>
                <c:pt idx="491">
                  <c:v>2.606294637804721E-4</c:v>
                </c:pt>
                <c:pt idx="492">
                  <c:v>2.6063109649118754E-4</c:v>
                </c:pt>
                <c:pt idx="493">
                  <c:v>2.6063270335439134E-4</c:v>
                </c:pt>
                <c:pt idx="494">
                  <c:v>2.6063428477927659E-4</c:v>
                </c:pt>
                <c:pt idx="495">
                  <c:v>2.6063584116855826E-4</c:v>
                </c:pt>
                <c:pt idx="496">
                  <c:v>2.6063737291857615E-4</c:v>
                </c:pt>
                <c:pt idx="497">
                  <c:v>2.6063888041939542E-4</c:v>
                </c:pt>
                <c:pt idx="498">
                  <c:v>2.6064036405490609E-4</c:v>
                </c:pt>
                <c:pt idx="499">
                  <c:v>2.6064182420292101E-4</c:v>
                </c:pt>
                <c:pt idx="500">
                  <c:v>2.6064326123527161E-4</c:v>
                </c:pt>
                <c:pt idx="501">
                  <c:v>2.6064467551790293E-4</c:v>
                </c:pt>
                <c:pt idx="502">
                  <c:v>2.6064606741096674E-4</c:v>
                </c:pt>
                <c:pt idx="503">
                  <c:v>2.6064743726891322E-4</c:v>
                </c:pt>
                <c:pt idx="504">
                  <c:v>2.6064878544058127E-4</c:v>
                </c:pt>
                <c:pt idx="505">
                  <c:v>2.6065011226928726E-4</c:v>
                </c:pt>
                <c:pt idx="506">
                  <c:v>2.6065141809291243E-4</c:v>
                </c:pt>
                <c:pt idx="507">
                  <c:v>2.6065270324398924E-4</c:v>
                </c:pt>
                <c:pt idx="508">
                  <c:v>2.6065396804978553E-4</c:v>
                </c:pt>
                <c:pt idx="509">
                  <c:v>2.6065521283238837E-4</c:v>
                </c:pt>
                <c:pt idx="510">
                  <c:v>2.6065643790878579E-4</c:v>
                </c:pt>
                <c:pt idx="511">
                  <c:v>2.6065764359094748E-4</c:v>
                </c:pt>
                <c:pt idx="512">
                  <c:v>2.6065883018590443E-4</c:v>
                </c:pt>
                <c:pt idx="513">
                  <c:v>2.6065999799582698E-4</c:v>
                </c:pt>
                <c:pt idx="514">
                  <c:v>2.6066114731810176E-4</c:v>
                </c:pt>
                <c:pt idx="515">
                  <c:v>2.6066227844540757E-4</c:v>
                </c:pt>
                <c:pt idx="516">
                  <c:v>2.6066339166578965E-4</c:v>
                </c:pt>
                <c:pt idx="517">
                  <c:v>2.6066448726273333E-4</c:v>
                </c:pt>
                <c:pt idx="518">
                  <c:v>2.6066556551523592E-4</c:v>
                </c:pt>
                <c:pt idx="519">
                  <c:v>2.6066662669787806E-4</c:v>
                </c:pt>
                <c:pt idx="520">
                  <c:v>2.606676710808934E-4</c:v>
                </c:pt>
                <c:pt idx="521">
                  <c:v>2.6066869893023756E-4</c:v>
                </c:pt>
                <c:pt idx="522">
                  <c:v>2.6066971050765569E-4</c:v>
                </c:pt>
                <c:pt idx="523">
                  <c:v>2.6067070607074946E-4</c:v>
                </c:pt>
                <c:pt idx="524">
                  <c:v>2.606716858730422E-4</c:v>
                </c:pt>
                <c:pt idx="525">
                  <c:v>2.606726501640439E-4</c:v>
                </c:pt>
                <c:pt idx="526">
                  <c:v>2.6067359918931432E-4</c:v>
                </c:pt>
                <c:pt idx="527">
                  <c:v>2.6067453319052604E-4</c:v>
                </c:pt>
                <c:pt idx="528">
                  <c:v>2.6067545240552551E-4</c:v>
                </c:pt>
                <c:pt idx="529">
                  <c:v>2.6067635706839389E-4</c:v>
                </c:pt>
                <c:pt idx="530">
                  <c:v>2.6067724740950652E-4</c:v>
                </c:pt>
                <c:pt idx="531">
                  <c:v>2.6067812365559176E-4</c:v>
                </c:pt>
                <c:pt idx="532">
                  <c:v>2.6067898602978855E-4</c:v>
                </c:pt>
                <c:pt idx="533">
                  <c:v>2.606798347517034E-4</c:v>
                </c:pt>
                <c:pt idx="534">
                  <c:v>2.6068067003746605E-4</c:v>
                </c:pt>
                <c:pt idx="535">
                  <c:v>2.6068149209978493E-4</c:v>
                </c:pt>
                <c:pt idx="536">
                  <c:v>2.6068230114800078E-4</c:v>
                </c:pt>
                <c:pt idx="537">
                  <c:v>2.6068309738814052E-4</c:v>
                </c:pt>
                <c:pt idx="538">
                  <c:v>2.6068388102296926E-4</c:v>
                </c:pt>
                <c:pt idx="539">
                  <c:v>2.6068465225204227E-4</c:v>
                </c:pt>
                <c:pt idx="540">
                  <c:v>2.6068541127175556E-4</c:v>
                </c:pt>
                <c:pt idx="541">
                  <c:v>2.6068615827539598E-4</c:v>
                </c:pt>
                <c:pt idx="542">
                  <c:v>2.6068689345319055E-4</c:v>
                </c:pt>
                <c:pt idx="543">
                  <c:v>2.6068761699235473E-4</c:v>
                </c:pt>
                <c:pt idx="544">
                  <c:v>2.6068832907714007E-4</c:v>
                </c:pt>
                <c:pt idx="545">
                  <c:v>2.6068902988888145E-4</c:v>
                </c:pt>
                <c:pt idx="546">
                  <c:v>2.6068971960604281E-4</c:v>
                </c:pt>
                <c:pt idx="547">
                  <c:v>2.6069039840426292E-4</c:v>
                </c:pt>
                <c:pt idx="548">
                  <c:v>2.6069106645639997E-4</c:v>
                </c:pt>
                <c:pt idx="549">
                  <c:v>2.6069172393257574E-4</c:v>
                </c:pt>
                <c:pt idx="550">
                  <c:v>2.606923710002187E-4</c:v>
                </c:pt>
                <c:pt idx="551">
                  <c:v>2.606930078241067E-4</c:v>
                </c:pt>
                <c:pt idx="552">
                  <c:v>2.6069363456640907E-4</c:v>
                </c:pt>
                <c:pt idx="553">
                  <c:v>2.6069425138672785E-4</c:v>
                </c:pt>
                <c:pt idx="554">
                  <c:v>2.606948584421384E-4</c:v>
                </c:pt>
                <c:pt idx="555">
                  <c:v>2.606954558872293E-4</c:v>
                </c:pt>
                <c:pt idx="556">
                  <c:v>2.6069604387414194E-4</c:v>
                </c:pt>
                <c:pt idx="557">
                  <c:v>2.6069662255260922E-4</c:v>
                </c:pt>
                <c:pt idx="558">
                  <c:v>2.6069719206999348E-4</c:v>
                </c:pt>
                <c:pt idx="559">
                  <c:v>2.6069775257132422E-4</c:v>
                </c:pt>
                <c:pt idx="560">
                  <c:v>2.606983041993349E-4</c:v>
                </c:pt>
                <c:pt idx="561">
                  <c:v>2.6069884709449949E-4</c:v>
                </c:pt>
                <c:pt idx="562">
                  <c:v>2.6069938139506801E-4</c:v>
                </c:pt>
                <c:pt idx="563">
                  <c:v>2.6069990723710183E-4</c:v>
                </c:pt>
                <c:pt idx="564">
                  <c:v>2.6070042475450852E-4</c:v>
                </c:pt>
                <c:pt idx="565">
                  <c:v>2.6070093407907542E-4</c:v>
                </c:pt>
                <c:pt idx="566">
                  <c:v>2.6070143534050378E-4</c:v>
                </c:pt>
                <c:pt idx="567">
                  <c:v>2.6070192866644155E-4</c:v>
                </c:pt>
                <c:pt idx="568">
                  <c:v>2.6070241418251578E-4</c:v>
                </c:pt>
                <c:pt idx="569">
                  <c:v>2.6070289201236466E-4</c:v>
                </c:pt>
                <c:pt idx="570">
                  <c:v>2.6070336227766922E-4</c:v>
                </c:pt>
                <c:pt idx="571">
                  <c:v>2.6070382509818415E-4</c:v>
                </c:pt>
                <c:pt idx="572">
                  <c:v>2.6070428059176803E-4</c:v>
                </c:pt>
                <c:pt idx="573">
                  <c:v>2.6070472887441401E-4</c:v>
                </c:pt>
                <c:pt idx="574">
                  <c:v>2.6070517006027865E-4</c:v>
                </c:pt>
                <c:pt idx="575">
                  <c:v>2.6070560426171143E-4</c:v>
                </c:pt>
                <c:pt idx="576">
                  <c:v>2.6070603158928309E-4</c:v>
                </c:pt>
                <c:pt idx="577">
                  <c:v>2.6070645215181418E-4</c:v>
                </c:pt>
                <c:pt idx="578">
                  <c:v>2.6070686605640219E-4</c:v>
                </c:pt>
                <c:pt idx="579">
                  <c:v>2.6070727340844936E-4</c:v>
                </c:pt>
                <c:pt idx="580">
                  <c:v>2.6070767431168927E-4</c:v>
                </c:pt>
                <c:pt idx="581">
                  <c:v>2.6070806886821317E-4</c:v>
                </c:pt>
                <c:pt idx="582">
                  <c:v>2.6070845717849624E-4</c:v>
                </c:pt>
                <c:pt idx="583">
                  <c:v>2.6070883934142298E-4</c:v>
                </c:pt>
                <c:pt idx="584">
                  <c:v>2.6070921545431246E-4</c:v>
                </c:pt>
                <c:pt idx="585">
                  <c:v>2.6070958561294304E-4</c:v>
                </c:pt>
                <c:pt idx="586">
                  <c:v>2.6070994991157683E-4</c:v>
                </c:pt>
                <c:pt idx="587">
                  <c:v>2.6071030844298376E-4</c:v>
                </c:pt>
                <c:pt idx="588">
                  <c:v>2.6071066129846492E-4</c:v>
                </c:pt>
                <c:pt idx="589">
                  <c:v>2.6071100856787623E-4</c:v>
                </c:pt>
                <c:pt idx="590">
                  <c:v>2.6071135033965096E-4</c:v>
                </c:pt>
                <c:pt idx="591">
                  <c:v>2.607116867008224E-4</c:v>
                </c:pt>
                <c:pt idx="592">
                  <c:v>2.6071201773704617E-4</c:v>
                </c:pt>
                <c:pt idx="593">
                  <c:v>2.6071234353262153E-4</c:v>
                </c:pt>
                <c:pt idx="594">
                  <c:v>2.6071266417051353E-4</c:v>
                </c:pt>
                <c:pt idx="595">
                  <c:v>2.6071297973237365E-4</c:v>
                </c:pt>
                <c:pt idx="596">
                  <c:v>2.6071329029856078E-4</c:v>
                </c:pt>
                <c:pt idx="597">
                  <c:v>2.6071359594816157E-4</c:v>
                </c:pt>
                <c:pt idx="598">
                  <c:v>2.6071389675901078E-4</c:v>
                </c:pt>
                <c:pt idx="599">
                  <c:v>2.6071419280771082E-4</c:v>
                </c:pt>
                <c:pt idx="600">
                  <c:v>2.6071448416965153E-4</c:v>
                </c:pt>
                <c:pt idx="601">
                  <c:v>2.6071477091902919E-4</c:v>
                </c:pt>
                <c:pt idx="602">
                  <c:v>2.6071505312886542E-4</c:v>
                </c:pt>
                <c:pt idx="603">
                  <c:v>2.607153308710259E-4</c:v>
                </c:pt>
                <c:pt idx="604">
                  <c:v>2.6071560421623869E-4</c:v>
                </c:pt>
                <c:pt idx="605">
                  <c:v>2.6071587323411193E-4</c:v>
                </c:pt>
                <c:pt idx="606">
                  <c:v>2.6071613799315198E-4</c:v>
                </c:pt>
                <c:pt idx="607">
                  <c:v>2.607163985607806E-4</c:v>
                </c:pt>
                <c:pt idx="608">
                  <c:v>2.607166550033522E-4</c:v>
                </c:pt>
                <c:pt idx="609">
                  <c:v>2.6071690738617068E-4</c:v>
                </c:pt>
                <c:pt idx="610">
                  <c:v>2.6071715577350623E-4</c:v>
                </c:pt>
                <c:pt idx="611">
                  <c:v>2.6071740022861147E-4</c:v>
                </c:pt>
                <c:pt idx="612">
                  <c:v>2.6071764081373773E-4</c:v>
                </c:pt>
                <c:pt idx="613">
                  <c:v>2.6071787759015077E-4</c:v>
                </c:pt>
                <c:pt idx="614">
                  <c:v>2.6071811061814654E-4</c:v>
                </c:pt>
                <c:pt idx="615">
                  <c:v>2.607183399570663E-4</c:v>
                </c:pt>
                <c:pt idx="616">
                  <c:v>2.6071856566531207E-4</c:v>
                </c:pt>
                <c:pt idx="617">
                  <c:v>2.6071878780036114E-4</c:v>
                </c:pt>
                <c:pt idx="618">
                  <c:v>2.60719006418781E-4</c:v>
                </c:pt>
                <c:pt idx="619">
                  <c:v>2.6071922157624349E-4</c:v>
                </c:pt>
                <c:pt idx="620">
                  <c:v>2.6071943332753918E-4</c:v>
                </c:pt>
                <c:pt idx="621">
                  <c:v>2.6071964172659127E-4</c:v>
                </c:pt>
                <c:pt idx="622">
                  <c:v>2.6071984682646916E-4</c:v>
                </c:pt>
                <c:pt idx="623">
                  <c:v>2.607200486794024E-4</c:v>
                </c:pt>
                <c:pt idx="624">
                  <c:v>2.6072024733679339E-4</c:v>
                </c:pt>
                <c:pt idx="625">
                  <c:v>2.607204428492309E-4</c:v>
                </c:pt>
                <c:pt idx="626">
                  <c:v>2.6072063526650285E-4</c:v>
                </c:pt>
                <c:pt idx="627">
                  <c:v>2.6072082463760889E-4</c:v>
                </c:pt>
                <c:pt idx="628">
                  <c:v>2.6072101101077308E-4</c:v>
                </c:pt>
                <c:pt idx="629">
                  <c:v>2.6072119443345583E-4</c:v>
                </c:pt>
                <c:pt idx="630">
                  <c:v>2.6072137495236646E-4</c:v>
                </c:pt>
                <c:pt idx="631">
                  <c:v>2.6072155261347467E-4</c:v>
                </c:pt>
                <c:pt idx="632">
                  <c:v>2.6072172746202242E-4</c:v>
                </c:pt>
                <c:pt idx="633">
                  <c:v>2.6072189954253557E-4</c:v>
                </c:pt>
                <c:pt idx="634">
                  <c:v>2.6072206889883484E-4</c:v>
                </c:pt>
                <c:pt idx="635">
                  <c:v>2.6072223557404748E-4</c:v>
                </c:pt>
                <c:pt idx="636">
                  <c:v>2.6072239961061783E-4</c:v>
                </c:pt>
                <c:pt idx="637">
                  <c:v>2.6072256105031842E-4</c:v>
                </c:pt>
                <c:pt idx="638">
                  <c:v>2.6072271993426033E-4</c:v>
                </c:pt>
                <c:pt idx="639">
                  <c:v>2.607228763029039E-4</c:v>
                </c:pt>
                <c:pt idx="640">
                  <c:v>2.6072303019606893E-4</c:v>
                </c:pt>
                <c:pt idx="641">
                  <c:v>2.6072318165294483E-4</c:v>
                </c:pt>
                <c:pt idx="642">
                  <c:v>2.6072333071210059E-4</c:v>
                </c:pt>
                <c:pt idx="643">
                  <c:v>2.6072347741149465E-4</c:v>
                </c:pt>
                <c:pt idx="644">
                  <c:v>2.6072362178848445E-4</c:v>
                </c:pt>
                <c:pt idx="645">
                  <c:v>2.6072376387983604E-4</c:v>
                </c:pt>
                <c:pt idx="646">
                  <c:v>2.6072390372173355E-4</c:v>
                </c:pt>
                <c:pt idx="647">
                  <c:v>2.6072404134978812E-4</c:v>
                </c:pt>
                <c:pt idx="648">
                  <c:v>2.6072417679904718E-4</c:v>
                </c:pt>
                <c:pt idx="649">
                  <c:v>2.607243101040034E-4</c:v>
                </c:pt>
                <c:pt idx="650">
                  <c:v>2.6072444129860323E-4</c:v>
                </c:pt>
                <c:pt idx="651">
                  <c:v>2.6072457041625589E-4</c:v>
                </c:pt>
                <c:pt idx="652">
                  <c:v>2.6072469748984159E-4</c:v>
                </c:pt>
                <c:pt idx="653">
                  <c:v>2.6072482255172003E-4</c:v>
                </c:pt>
                <c:pt idx="654">
                  <c:v>2.6072494563373868E-4</c:v>
                </c:pt>
                <c:pt idx="655">
                  <c:v>2.6072506676724067E-4</c:v>
                </c:pt>
                <c:pt idx="656">
                  <c:v>2.6072518598307313E-4</c:v>
                </c:pt>
                <c:pt idx="657">
                  <c:v>2.6072530331159482E-4</c:v>
                </c:pt>
                <c:pt idx="658">
                  <c:v>2.6072541878268372E-4</c:v>
                </c:pt>
                <c:pt idx="659">
                  <c:v>2.6072553242574505E-4</c:v>
                </c:pt>
                <c:pt idx="660">
                  <c:v>2.6072564426971826E-4</c:v>
                </c:pt>
                <c:pt idx="661">
                  <c:v>2.6072575434308486E-4</c:v>
                </c:pt>
                <c:pt idx="662">
                  <c:v>2.6072586267387538E-4</c:v>
                </c:pt>
                <c:pt idx="663">
                  <c:v>2.6072596928967663E-4</c:v>
                </c:pt>
                <c:pt idx="664">
                  <c:v>2.6072607421763873E-4</c:v>
                </c:pt>
                <c:pt idx="665">
                  <c:v>2.6072617748448178E-4</c:v>
                </c:pt>
                <c:pt idx="666">
                  <c:v>2.6072627911650315E-4</c:v>
                </c:pt>
                <c:pt idx="667">
                  <c:v>2.6072637913958374E-4</c:v>
                </c:pt>
                <c:pt idx="668">
                  <c:v>2.607264775791948E-4</c:v>
                </c:pt>
                <c:pt idx="669">
                  <c:v>2.6072657446040424E-4</c:v>
                </c:pt>
                <c:pt idx="670">
                  <c:v>2.6072666980788317E-4</c:v>
                </c:pt>
                <c:pt idx="671">
                  <c:v>2.6072676364591215E-4</c:v>
                </c:pt>
                <c:pt idx="672">
                  <c:v>2.6072685599838743E-4</c:v>
                </c:pt>
                <c:pt idx="673">
                  <c:v>2.6072694688882676E-4</c:v>
                </c:pt>
                <c:pt idx="674">
                  <c:v>2.6072703634037579E-4</c:v>
                </c:pt>
                <c:pt idx="675">
                  <c:v>2.6072712437581356E-4</c:v>
                </c:pt>
                <c:pt idx="676">
                  <c:v>2.6072721101755866E-4</c:v>
                </c:pt>
                <c:pt idx="677">
                  <c:v>2.6072729628767466E-4</c:v>
                </c:pt>
                <c:pt idx="678">
                  <c:v>2.6072738020787591E-4</c:v>
                </c:pt>
                <c:pt idx="679">
                  <c:v>2.6072746279953289E-4</c:v>
                </c:pt>
                <c:pt idx="680">
                  <c:v>2.6072754408367795E-4</c:v>
                </c:pt>
                <c:pt idx="681">
                  <c:v>2.6072762408101027E-4</c:v>
                </c:pt>
                <c:pt idx="682">
                  <c:v>2.6072770281190149E-4</c:v>
                </c:pt>
                <c:pt idx="683">
                  <c:v>2.6072778029640067E-4</c:v>
                </c:pt>
                <c:pt idx="684">
                  <c:v>2.6072785655423952E-4</c:v>
                </c:pt>
                <c:pt idx="685">
                  <c:v>2.6072793160483737E-4</c:v>
                </c:pt>
                <c:pt idx="686">
                  <c:v>2.6072800546730597E-4</c:v>
                </c:pt>
                <c:pt idx="687">
                  <c:v>2.6072807816045478E-4</c:v>
                </c:pt>
                <c:pt idx="688">
                  <c:v>2.6072814970279535E-4</c:v>
                </c:pt>
                <c:pt idx="689">
                  <c:v>2.6072822011254608E-4</c:v>
                </c:pt>
                <c:pt idx="690">
                  <c:v>2.6072828940763713E-4</c:v>
                </c:pt>
                <c:pt idx="691">
                  <c:v>2.6072835760571468E-4</c:v>
                </c:pt>
                <c:pt idx="692">
                  <c:v>2.6072842472414561E-4</c:v>
                </c:pt>
                <c:pt idx="693">
                  <c:v>2.6072849078002188E-4</c:v>
                </c:pt>
                <c:pt idx="694">
                  <c:v>2.6072855579016481E-4</c:v>
                </c:pt>
                <c:pt idx="695">
                  <c:v>2.6072861977112938E-4</c:v>
                </c:pt>
                <c:pt idx="696">
                  <c:v>2.607286827392087E-4</c:v>
                </c:pt>
                <c:pt idx="697">
                  <c:v>2.6072874471043769E-4</c:v>
                </c:pt>
                <c:pt idx="698">
                  <c:v>2.6072880570059755E-4</c:v>
                </c:pt>
                <c:pt idx="699">
                  <c:v>2.6072886572521965E-4</c:v>
                </c:pt>
                <c:pt idx="700">
                  <c:v>2.6072892479958945E-4</c:v>
                </c:pt>
                <c:pt idx="701">
                  <c:v>2.6072898293875041E-4</c:v>
                </c:pt>
                <c:pt idx="702">
                  <c:v>2.6072904015750792E-4</c:v>
                </c:pt>
                <c:pt idx="703">
                  <c:v>2.607290964704329E-4</c:v>
                </c:pt>
                <c:pt idx="704">
                  <c:v>2.6072915189186553E-4</c:v>
                </c:pt>
                <c:pt idx="705">
                  <c:v>2.6072920643591921E-4</c:v>
                </c:pt>
                <c:pt idx="706">
                  <c:v>2.6072926011648365E-4</c:v>
                </c:pt>
                <c:pt idx="707">
                  <c:v>2.6072931294722886E-4</c:v>
                </c:pt>
                <c:pt idx="708">
                  <c:v>2.6072936494160831E-4</c:v>
                </c:pt>
                <c:pt idx="709">
                  <c:v>2.6072941611286261E-4</c:v>
                </c:pt>
                <c:pt idx="710">
                  <c:v>2.6072946647402257E-4</c:v>
                </c:pt>
                <c:pt idx="711">
                  <c:v>2.6072951603791299E-4</c:v>
                </c:pt>
                <c:pt idx="712">
                  <c:v>2.607295648171553E-4</c:v>
                </c:pt>
                <c:pt idx="713">
                  <c:v>2.6072961282417142E-4</c:v>
                </c:pt>
                <c:pt idx="714">
                  <c:v>2.6072966007118647E-4</c:v>
                </c:pt>
                <c:pt idx="715">
                  <c:v>2.6072970657023203E-4</c:v>
                </c:pt>
                <c:pt idx="716">
                  <c:v>2.6072975233314925E-4</c:v>
                </c:pt>
                <c:pt idx="717">
                  <c:v>2.6072979737159184E-4</c:v>
                </c:pt>
                <c:pt idx="718">
                  <c:v>2.6072984169702893E-4</c:v>
                </c:pt>
                <c:pt idx="719">
                  <c:v>2.6072988532074821E-4</c:v>
                </c:pt>
                <c:pt idx="720">
                  <c:v>2.6072992825385856E-4</c:v>
                </c:pt>
                <c:pt idx="721">
                  <c:v>2.6072997050729298E-4</c:v>
                </c:pt>
                <c:pt idx="722">
                  <c:v>2.6073001209181158E-4</c:v>
                </c:pt>
                <c:pt idx="723">
                  <c:v>2.6073005301800392E-4</c:v>
                </c:pt>
                <c:pt idx="724">
                  <c:v>2.60730093296292E-4</c:v>
                </c:pt>
                <c:pt idx="725">
                  <c:v>2.6073013293693276E-4</c:v>
                </c:pt>
                <c:pt idx="726">
                  <c:v>2.6073017195002093E-4</c:v>
                </c:pt>
                <c:pt idx="727">
                  <c:v>2.6073021034549122E-4</c:v>
                </c:pt>
                <c:pt idx="728">
                  <c:v>2.6073024813312129E-4</c:v>
                </c:pt>
                <c:pt idx="729">
                  <c:v>2.6073028532253375E-4</c:v>
                </c:pt>
                <c:pt idx="730">
                  <c:v>2.6073032192319912E-4</c:v>
                </c:pt>
                <c:pt idx="731">
                  <c:v>2.6073035794443774E-4</c:v>
                </c:pt>
                <c:pt idx="732">
                  <c:v>2.6073039339542272E-4</c:v>
                </c:pt>
                <c:pt idx="733">
                  <c:v>2.607304282851816E-4</c:v>
                </c:pt>
                <c:pt idx="734">
                  <c:v>2.6073046262259928E-4</c:v>
                </c:pt>
                <c:pt idx="735">
                  <c:v>2.6073049641641983E-4</c:v>
                </c:pt>
                <c:pt idx="736">
                  <c:v>2.6073052967524901E-4</c:v>
                </c:pt>
                <c:pt idx="737">
                  <c:v>2.6073056240755632E-4</c:v>
                </c:pt>
                <c:pt idx="738">
                  <c:v>2.6073059462167707E-4</c:v>
                </c:pt>
                <c:pt idx="739">
                  <c:v>2.607306263258147E-4</c:v>
                </c:pt>
                <c:pt idx="740">
                  <c:v>2.6073065752804284E-4</c:v>
                </c:pt>
                <c:pt idx="741">
                  <c:v>2.6073068823630717E-4</c:v>
                </c:pt>
                <c:pt idx="742">
                  <c:v>2.6073071845842771E-4</c:v>
                </c:pt>
                <c:pt idx="743">
                  <c:v>2.6073074820210062E-4</c:v>
                </c:pt>
                <c:pt idx="744">
                  <c:v>2.6073077747490014E-4</c:v>
                </c:pt>
                <c:pt idx="745">
                  <c:v>2.6073080628428075E-4</c:v>
                </c:pt>
                <c:pt idx="746">
                  <c:v>2.6073083463757886E-4</c:v>
                </c:pt>
                <c:pt idx="747">
                  <c:v>2.6073086254201479E-4</c:v>
                </c:pt>
                <c:pt idx="748">
                  <c:v>2.6073089000469438E-4</c:v>
                </c:pt>
                <c:pt idx="749">
                  <c:v>2.6073091703261112E-4</c:v>
                </c:pt>
                <c:pt idx="750">
                  <c:v>2.6073094363264775E-4</c:v>
                </c:pt>
                <c:pt idx="751">
                  <c:v>2.6073096981157814E-4</c:v>
                </c:pt>
                <c:pt idx="752">
                  <c:v>2.6073099557606878E-4</c:v>
                </c:pt>
                <c:pt idx="753">
                  <c:v>2.6073102093268071E-4</c:v>
                </c:pt>
                <c:pt idx="754">
                  <c:v>2.6073104588787097E-4</c:v>
                </c:pt>
                <c:pt idx="755">
                  <c:v>2.6073107044799465E-4</c:v>
                </c:pt>
                <c:pt idx="756">
                  <c:v>2.6073109461930598E-4</c:v>
                </c:pt>
                <c:pt idx="757">
                  <c:v>2.6073111840796024E-4</c:v>
                </c:pt>
                <c:pt idx="758">
                  <c:v>2.6073114182001536E-4</c:v>
                </c:pt>
                <c:pt idx="759">
                  <c:v>2.6073116486143326E-4</c:v>
                </c:pt>
                <c:pt idx="760">
                  <c:v>2.6073118753808141E-4</c:v>
                </c:pt>
                <c:pt idx="761">
                  <c:v>2.6073120985573467E-4</c:v>
                </c:pt>
                <c:pt idx="762">
                  <c:v>2.6073123182007626E-4</c:v>
                </c:pt>
                <c:pt idx="763">
                  <c:v>2.6073125343669941E-4</c:v>
                </c:pt>
                <c:pt idx="764">
                  <c:v>2.6073127471110884E-4</c:v>
                </c:pt>
                <c:pt idx="765">
                  <c:v>2.607312956487223E-4</c:v>
                </c:pt>
                <c:pt idx="766">
                  <c:v>2.6073131625487146E-4</c:v>
                </c:pt>
                <c:pt idx="767">
                  <c:v>2.6073133653480382E-4</c:v>
                </c:pt>
                <c:pt idx="768">
                  <c:v>2.6073135649368374E-4</c:v>
                </c:pt>
                <c:pt idx="769">
                  <c:v>2.6073137613659376E-4</c:v>
                </c:pt>
                <c:pt idx="770">
                  <c:v>2.6073139546853611E-4</c:v>
                </c:pt>
                <c:pt idx="771">
                  <c:v>2.6073141449443362E-4</c:v>
                </c:pt>
                <c:pt idx="772">
                  <c:v>2.6073143321913135E-4</c:v>
                </c:pt>
                <c:pt idx="773">
                  <c:v>2.6073145164739764E-4</c:v>
                </c:pt>
                <c:pt idx="774">
                  <c:v>2.607314697839253E-4</c:v>
                </c:pt>
                <c:pt idx="775">
                  <c:v>2.6073148763333274E-4</c:v>
                </c:pt>
                <c:pt idx="776">
                  <c:v>2.607315052001655E-4</c:v>
                </c:pt>
                <c:pt idx="777">
                  <c:v>2.6073152248889703E-4</c:v>
                </c:pt>
                <c:pt idx="778">
                  <c:v>2.6073153950392991E-4</c:v>
                </c:pt>
                <c:pt idx="779">
                  <c:v>2.607315562495971E-4</c:v>
                </c:pt>
                <c:pt idx="780">
                  <c:v>2.6073157273016293E-4</c:v>
                </c:pt>
                <c:pt idx="781">
                  <c:v>2.6073158894982423E-4</c:v>
                </c:pt>
                <c:pt idx="782">
                  <c:v>2.6073160491271139E-4</c:v>
                </c:pt>
                <c:pt idx="783">
                  <c:v>2.6073162062288939E-4</c:v>
                </c:pt>
                <c:pt idx="784">
                  <c:v>2.6073163608435895E-4</c:v>
                </c:pt>
                <c:pt idx="785">
                  <c:v>2.6073165130105735E-4</c:v>
                </c:pt>
                <c:pt idx="786">
                  <c:v>2.6073166627685953E-4</c:v>
                </c:pt>
                <c:pt idx="787">
                  <c:v>2.6073168101557916E-4</c:v>
                </c:pt>
                <c:pt idx="788">
                  <c:v>2.6073169552096948E-4</c:v>
                </c:pt>
                <c:pt idx="789">
                  <c:v>2.6073170979672437E-4</c:v>
                </c:pt>
                <c:pt idx="790">
                  <c:v>2.6073172384647922E-4</c:v>
                </c:pt>
                <c:pt idx="791">
                  <c:v>2.6073173767381179E-4</c:v>
                </c:pt>
                <c:pt idx="792">
                  <c:v>2.6073175128224328E-4</c:v>
                </c:pt>
                <c:pt idx="793">
                  <c:v>2.6073176467523914E-4</c:v>
                </c:pt>
                <c:pt idx="794">
                  <c:v>2.6073177785620989E-4</c:v>
                </c:pt>
                <c:pt idx="795">
                  <c:v>2.6073179082851215E-4</c:v>
                </c:pt>
                <c:pt idx="796">
                  <c:v>2.607318035954494E-4</c:v>
                </c:pt>
                <c:pt idx="797">
                  <c:v>2.6073181616027266E-4</c:v>
                </c:pt>
                <c:pt idx="798">
                  <c:v>2.6073182852618168E-4</c:v>
                </c:pt>
                <c:pt idx="799">
                  <c:v>2.6073184069632554E-4</c:v>
                </c:pt>
                <c:pt idx="800">
                  <c:v>2.607318526738033E-4</c:v>
                </c:pt>
                <c:pt idx="801">
                  <c:v>2.6073186446166511E-4</c:v>
                </c:pt>
                <c:pt idx="802">
                  <c:v>2.607318760629128E-4</c:v>
                </c:pt>
                <c:pt idx="803">
                  <c:v>2.6073188748050065E-4</c:v>
                </c:pt>
                <c:pt idx="804">
                  <c:v>2.6073189871733617E-4</c:v>
                </c:pt>
                <c:pt idx="805">
                  <c:v>2.6073190977628089E-4</c:v>
                </c:pt>
                <c:pt idx="806">
                  <c:v>2.6073192066015097E-4</c:v>
                </c:pt>
                <c:pt idx="807">
                  <c:v>2.6073193137171808E-4</c:v>
                </c:pt>
                <c:pt idx="808">
                  <c:v>2.6073194191370995E-4</c:v>
                </c:pt>
                <c:pt idx="809">
                  <c:v>2.6073195228881106E-4</c:v>
                </c:pt>
                <c:pt idx="810">
                  <c:v>2.6073196249966352E-4</c:v>
                </c:pt>
                <c:pt idx="811">
                  <c:v>2.6073197254886755E-4</c:v>
                </c:pt>
                <c:pt idx="812">
                  <c:v>2.6073198243898221E-4</c:v>
                </c:pt>
                <c:pt idx="813">
                  <c:v>2.6073199217252604E-4</c:v>
                </c:pt>
                <c:pt idx="814">
                  <c:v>2.6073200175197775E-4</c:v>
                </c:pt>
                <c:pt idx="815">
                  <c:v>2.6073201117977673E-4</c:v>
                </c:pt>
                <c:pt idx="816">
                  <c:v>2.6073202045832385E-4</c:v>
                </c:pt>
                <c:pt idx="817">
                  <c:v>2.607320295899819E-4</c:v>
                </c:pt>
                <c:pt idx="818">
                  <c:v>2.6073203857707633E-4</c:v>
                </c:pt>
                <c:pt idx="819">
                  <c:v>2.6073204742189563E-4</c:v>
                </c:pt>
                <c:pt idx="820">
                  <c:v>2.6073205612669223E-4</c:v>
                </c:pt>
                <c:pt idx="821">
                  <c:v>2.6073206469368288E-4</c:v>
                </c:pt>
                <c:pt idx="822">
                  <c:v>2.607320731250491E-4</c:v>
                </c:pt>
                <c:pt idx="823">
                  <c:v>2.6073208142293801E-4</c:v>
                </c:pt>
                <c:pt idx="824">
                  <c:v>2.607320895894627E-4</c:v>
                </c:pt>
                <c:pt idx="825">
                  <c:v>2.6073209762670279E-4</c:v>
                </c:pt>
                <c:pt idx="826">
                  <c:v>2.6073210553670504E-4</c:v>
                </c:pt>
                <c:pt idx="827">
                  <c:v>2.6073211332148366E-4</c:v>
                </c:pt>
                <c:pt idx="828">
                  <c:v>2.6073212098302114E-4</c:v>
                </c:pt>
                <c:pt idx="829">
                  <c:v>2.6073212852326854E-4</c:v>
                </c:pt>
                <c:pt idx="830">
                  <c:v>2.6073213594414592E-4</c:v>
                </c:pt>
                <c:pt idx="831">
                  <c:v>2.6073214324754307E-4</c:v>
                </c:pt>
                <c:pt idx="832">
                  <c:v>2.6073215043531986E-4</c:v>
                </c:pt>
                <c:pt idx="833">
                  <c:v>2.6073215750930666E-4</c:v>
                </c:pt>
                <c:pt idx="834">
                  <c:v>2.6073216447130486E-4</c:v>
                </c:pt>
                <c:pt idx="835">
                  <c:v>2.607321713230874E-4</c:v>
                </c:pt>
                <c:pt idx="836">
                  <c:v>2.6073217806639904E-4</c:v>
                </c:pt>
                <c:pt idx="837">
                  <c:v>2.6073218470295709E-4</c:v>
                </c:pt>
                <c:pt idx="838">
                  <c:v>2.6073219123445146E-4</c:v>
                </c:pt>
                <c:pt idx="839">
                  <c:v>2.6073219766254552E-4</c:v>
                </c:pt>
                <c:pt idx="840">
                  <c:v>2.6073220398887609E-4</c:v>
                </c:pt>
                <c:pt idx="841">
                  <c:v>2.607322102150543E-4</c:v>
                </c:pt>
                <c:pt idx="842">
                  <c:v>2.6073221634266563E-4</c:v>
                </c:pt>
                <c:pt idx="843">
                  <c:v>2.6073222237327047E-4</c:v>
                </c:pt>
                <c:pt idx="844">
                  <c:v>2.6073222830840453E-4</c:v>
                </c:pt>
                <c:pt idx="845">
                  <c:v>2.6073223414957929E-4</c:v>
                </c:pt>
                <c:pt idx="846">
                  <c:v>2.6073223989828213E-4</c:v>
                </c:pt>
                <c:pt idx="847">
                  <c:v>2.6073224555597704E-4</c:v>
                </c:pt>
                <c:pt idx="848">
                  <c:v>2.607322511241047E-4</c:v>
                </c:pt>
                <c:pt idx="849">
                  <c:v>2.6073225660408315E-4</c:v>
                </c:pt>
                <c:pt idx="850">
                  <c:v>2.6073226199730781E-4</c:v>
                </c:pt>
                <c:pt idx="851">
                  <c:v>2.6073226730515209E-4</c:v>
                </c:pt>
                <c:pt idx="852">
                  <c:v>2.6073227252896766E-4</c:v>
                </c:pt>
                <c:pt idx="853">
                  <c:v>2.607322776700848E-4</c:v>
                </c:pt>
                <c:pt idx="854">
                  <c:v>2.6073228272981272E-4</c:v>
                </c:pt>
                <c:pt idx="855">
                  <c:v>2.6073228770943989E-4</c:v>
                </c:pt>
                <c:pt idx="856">
                  <c:v>2.6073229261023434E-4</c:v>
                </c:pt>
                <c:pt idx="857">
                  <c:v>2.607322974334441E-4</c:v>
                </c:pt>
                <c:pt idx="858">
                  <c:v>2.6073230218029745E-4</c:v>
                </c:pt>
                <c:pt idx="859">
                  <c:v>2.6073230685200313E-4</c:v>
                </c:pt>
                <c:pt idx="860">
                  <c:v>2.6073231144975087E-4</c:v>
                </c:pt>
                <c:pt idx="861">
                  <c:v>2.6073231597471147E-4</c:v>
                </c:pt>
                <c:pt idx="862">
                  <c:v>2.6073232042803725E-4</c:v>
                </c:pt>
                <c:pt idx="863">
                  <c:v>2.6073232481086219E-4</c:v>
                </c:pt>
                <c:pt idx="864">
                  <c:v>2.6073232912430247E-4</c:v>
                </c:pt>
                <c:pt idx="865">
                  <c:v>2.6073233336945651E-4</c:v>
                </c:pt>
                <c:pt idx="866">
                  <c:v>2.6073233754740535E-4</c:v>
                </c:pt>
                <c:pt idx="867">
                  <c:v>2.6073234165921287E-4</c:v>
                </c:pt>
                <c:pt idx="868">
                  <c:v>2.6073234570592619E-4</c:v>
                </c:pt>
                <c:pt idx="869">
                  <c:v>2.6073234968857585E-4</c:v>
                </c:pt>
                <c:pt idx="870">
                  <c:v>2.6073235360817601E-4</c:v>
                </c:pt>
                <c:pt idx="871">
                  <c:v>2.6073235746572484E-4</c:v>
                </c:pt>
                <c:pt idx="872">
                  <c:v>2.6073236126220462E-4</c:v>
                </c:pt>
                <c:pt idx="873">
                  <c:v>2.6073236499858215E-4</c:v>
                </c:pt>
                <c:pt idx="874">
                  <c:v>2.6073236867580897E-4</c:v>
                </c:pt>
                <c:pt idx="875">
                  <c:v>2.6073237229482145E-4</c:v>
                </c:pt>
                <c:pt idx="876">
                  <c:v>2.6073237585654121E-4</c:v>
                </c:pt>
                <c:pt idx="877">
                  <c:v>2.607323793618752E-4</c:v>
                </c:pt>
                <c:pt idx="878">
                  <c:v>2.6073238281171615E-4</c:v>
                </c:pt>
                <c:pt idx="879">
                  <c:v>2.6073238620694247E-4</c:v>
                </c:pt>
                <c:pt idx="880">
                  <c:v>2.6073238954841887E-4</c:v>
                </c:pt>
                <c:pt idx="881">
                  <c:v>2.6073239283699618E-4</c:v>
                </c:pt>
                <c:pt idx="882">
                  <c:v>2.6073239607351183E-4</c:v>
                </c:pt>
                <c:pt idx="883">
                  <c:v>2.6073239925879016E-4</c:v>
                </c:pt>
                <c:pt idx="884">
                  <c:v>2.6073240239364218E-4</c:v>
                </c:pt>
                <c:pt idx="885">
                  <c:v>2.6073240547886621E-4</c:v>
                </c:pt>
                <c:pt idx="886">
                  <c:v>2.6073240851524795E-4</c:v>
                </c:pt>
                <c:pt idx="887">
                  <c:v>2.6073241150356062E-4</c:v>
                </c:pt>
                <c:pt idx="888">
                  <c:v>2.6073241444456516E-4</c:v>
                </c:pt>
                <c:pt idx="889">
                  <c:v>2.6073241733901053E-4</c:v>
                </c:pt>
                <c:pt idx="890">
                  <c:v>2.6073242018763383E-4</c:v>
                </c:pt>
                <c:pt idx="891">
                  <c:v>2.607324229911605E-4</c:v>
                </c:pt>
                <c:pt idx="892">
                  <c:v>2.6073242575030433E-4</c:v>
                </c:pt>
                <c:pt idx="893">
                  <c:v>2.6073242846576808E-4</c:v>
                </c:pt>
                <c:pt idx="894">
                  <c:v>2.6073243113824323E-4</c:v>
                </c:pt>
                <c:pt idx="895">
                  <c:v>2.6073243376841031E-4</c:v>
                </c:pt>
                <c:pt idx="896">
                  <c:v>2.6073243635693909E-4</c:v>
                </c:pt>
                <c:pt idx="897">
                  <c:v>2.6073243890448877E-4</c:v>
                </c:pt>
                <c:pt idx="898">
                  <c:v>2.6073244141170809E-4</c:v>
                </c:pt>
                <c:pt idx="899">
                  <c:v>2.6073244387923546E-4</c:v>
                </c:pt>
                <c:pt idx="900">
                  <c:v>2.6073244630769941E-4</c:v>
                </c:pt>
                <c:pt idx="901">
                  <c:v>2.6073244869771815E-4</c:v>
                </c:pt>
                <c:pt idx="902">
                  <c:v>2.607324510499004E-4</c:v>
                </c:pt>
                <c:pt idx="903">
                  <c:v>2.6073245336484524E-4</c:v>
                </c:pt>
                <c:pt idx="904">
                  <c:v>2.6073245564314204E-4</c:v>
                </c:pt>
                <c:pt idx="905">
                  <c:v>2.6073245788537101E-4</c:v>
                </c:pt>
                <c:pt idx="906">
                  <c:v>2.6073246009210321E-4</c:v>
                </c:pt>
                <c:pt idx="907">
                  <c:v>2.6073246226390045E-4</c:v>
                </c:pt>
                <c:pt idx="908">
                  <c:v>2.6073246440131597E-4</c:v>
                </c:pt>
                <c:pt idx="909">
                  <c:v>2.6073246650489392E-4</c:v>
                </c:pt>
                <c:pt idx="910">
                  <c:v>2.6073246857517005E-4</c:v>
                </c:pt>
                <c:pt idx="911">
                  <c:v>2.6073247061267162E-4</c:v>
                </c:pt>
                <c:pt idx="912">
                  <c:v>2.6073247261791731E-4</c:v>
                </c:pt>
                <c:pt idx="913">
                  <c:v>2.6073247459141793E-4</c:v>
                </c:pt>
                <c:pt idx="914">
                  <c:v>2.6073247653367597E-4</c:v>
                </c:pt>
                <c:pt idx="915">
                  <c:v>2.6073247844518609E-4</c:v>
                </c:pt>
                <c:pt idx="916">
                  <c:v>2.6073248032643494E-4</c:v>
                </c:pt>
                <c:pt idx="917">
                  <c:v>2.6073248217790167E-4</c:v>
                </c:pt>
                <c:pt idx="918">
                  <c:v>2.6073248400005776E-4</c:v>
                </c:pt>
                <c:pt idx="919">
                  <c:v>2.6073248579336724E-4</c:v>
                </c:pt>
                <c:pt idx="920">
                  <c:v>2.6073248755828678E-4</c:v>
                </c:pt>
                <c:pt idx="921">
                  <c:v>2.6073248929526577E-4</c:v>
                </c:pt>
                <c:pt idx="922">
                  <c:v>2.6073249100474658E-4</c:v>
                </c:pt>
                <c:pt idx="923">
                  <c:v>2.6073249268716451E-4</c:v>
                </c:pt>
                <c:pt idx="924">
                  <c:v>2.6073249434294804E-4</c:v>
                </c:pt>
                <c:pt idx="925">
                  <c:v>2.6073249597251876E-4</c:v>
                </c:pt>
                <c:pt idx="926">
                  <c:v>2.607324975762917E-4</c:v>
                </c:pt>
                <c:pt idx="927">
                  <c:v>2.6073249915467529E-4</c:v>
                </c:pt>
                <c:pt idx="928">
                  <c:v>2.6073250070807137E-4</c:v>
                </c:pt>
                <c:pt idx="929">
                  <c:v>2.6073250223687558E-4</c:v>
                </c:pt>
                <c:pt idx="930">
                  <c:v>2.607325037414772E-4</c:v>
                </c:pt>
                <c:pt idx="931">
                  <c:v>2.6073250522225944E-4</c:v>
                </c:pt>
                <c:pt idx="932">
                  <c:v>2.6073250667959938E-4</c:v>
                </c:pt>
                <c:pt idx="933">
                  <c:v>2.6073250811386805E-4</c:v>
                </c:pt>
                <c:pt idx="934">
                  <c:v>2.6073250952543081E-4</c:v>
                </c:pt>
                <c:pt idx="935">
                  <c:v>2.6073251091464703E-4</c:v>
                </c:pt>
                <c:pt idx="936">
                  <c:v>2.6073251228187053E-4</c:v>
                </c:pt>
                <c:pt idx="937">
                  <c:v>2.6073251362744939E-4</c:v>
                </c:pt>
                <c:pt idx="938">
                  <c:v>2.607325149517264E-4</c:v>
                </c:pt>
                <c:pt idx="939">
                  <c:v>2.6073251625503873E-4</c:v>
                </c:pt>
                <c:pt idx="940">
                  <c:v>2.6073251753771826E-4</c:v>
                </c:pt>
                <c:pt idx="941">
                  <c:v>2.607325188000916E-4</c:v>
                </c:pt>
                <c:pt idx="942">
                  <c:v>2.6073252004248028E-4</c:v>
                </c:pt>
                <c:pt idx="943">
                  <c:v>2.6073252126520066E-4</c:v>
                </c:pt>
                <c:pt idx="944">
                  <c:v>2.6073252246856408E-4</c:v>
                </c:pt>
                <c:pt idx="945">
                  <c:v>2.6073252365287704E-4</c:v>
                </c:pt>
                <c:pt idx="946">
                  <c:v>2.6073252481844105E-4</c:v>
                </c:pt>
                <c:pt idx="947">
                  <c:v>2.6073252596555297E-4</c:v>
                </c:pt>
                <c:pt idx="948">
                  <c:v>2.6073252709450493E-4</c:v>
                </c:pt>
                <c:pt idx="949">
                  <c:v>2.6073252820558442E-4</c:v>
                </c:pt>
                <c:pt idx="950">
                  <c:v>2.6073252929907436E-4</c:v>
                </c:pt>
                <c:pt idx="951">
                  <c:v>2.6073253037525322E-4</c:v>
                </c:pt>
                <c:pt idx="952">
                  <c:v>2.6073253143439498E-4</c:v>
                </c:pt>
                <c:pt idx="953">
                  <c:v>2.607325324767695E-4</c:v>
                </c:pt>
                <c:pt idx="954">
                  <c:v>2.6073253350264208E-4</c:v>
                </c:pt>
                <c:pt idx="955">
                  <c:v>2.6073253451227408E-4</c:v>
                </c:pt>
                <c:pt idx="956">
                  <c:v>2.6073253550592255E-4</c:v>
                </c:pt>
                <c:pt idx="957">
                  <c:v>2.6073253648384054E-4</c:v>
                </c:pt>
                <c:pt idx="958">
                  <c:v>2.6073253744627705E-4</c:v>
                </c:pt>
                <c:pt idx="959">
                  <c:v>2.6073253839347716E-4</c:v>
                </c:pt>
                <c:pt idx="960">
                  <c:v>2.6073253932568216E-4</c:v>
                </c:pt>
                <c:pt idx="961">
                  <c:v>2.6073254024312932E-4</c:v>
                </c:pt>
                <c:pt idx="962">
                  <c:v>2.607325411460524E-4</c:v>
                </c:pt>
                <c:pt idx="963">
                  <c:v>2.6073254203468126E-4</c:v>
                </c:pt>
                <c:pt idx="964">
                  <c:v>2.6073254290924215E-4</c:v>
                </c:pt>
                <c:pt idx="965">
                  <c:v>2.6073254376995789E-4</c:v>
                </c:pt>
                <c:pt idx="966">
                  <c:v>2.6073254461704754E-4</c:v>
                </c:pt>
                <c:pt idx="967">
                  <c:v>2.6073254545072691E-4</c:v>
                </c:pt>
                <c:pt idx="968">
                  <c:v>2.6073254627120829E-4</c:v>
                </c:pt>
                <c:pt idx="969">
                  <c:v>2.6073254707870055E-4</c:v>
                </c:pt>
                <c:pt idx="970">
                  <c:v>2.6073254787340941E-4</c:v>
                </c:pt>
                <c:pt idx="971">
                  <c:v>2.6073254865553714E-4</c:v>
                </c:pt>
                <c:pt idx="972">
                  <c:v>2.6073254942528306E-4</c:v>
                </c:pt>
                <c:pt idx="973">
                  <c:v>2.6073255018284303E-4</c:v>
                </c:pt>
                <c:pt idx="974">
                  <c:v>2.6073255092841005E-4</c:v>
                </c:pt>
                <c:pt idx="975">
                  <c:v>2.6073255166217401E-4</c:v>
                </c:pt>
                <c:pt idx="976">
                  <c:v>2.6073255238432167E-4</c:v>
                </c:pt>
                <c:pt idx="977">
                  <c:v>2.6073255309503701E-4</c:v>
                </c:pt>
                <c:pt idx="978">
                  <c:v>2.6073255379450099E-4</c:v>
                </c:pt>
                <c:pt idx="979">
                  <c:v>2.6073255448289169E-4</c:v>
                </c:pt>
                <c:pt idx="980">
                  <c:v>2.6073255516038447E-4</c:v>
                </c:pt>
                <c:pt idx="981">
                  <c:v>2.6073255582715184E-4</c:v>
                </c:pt>
                <c:pt idx="982">
                  <c:v>2.6073255648336358E-4</c:v>
                </c:pt>
                <c:pt idx="983">
                  <c:v>2.6073255712918676E-4</c:v>
                </c:pt>
                <c:pt idx="984">
                  <c:v>2.6073255776478597E-4</c:v>
                </c:pt>
                <c:pt idx="985">
                  <c:v>2.6073255839032292E-4</c:v>
                </c:pt>
                <c:pt idx="986">
                  <c:v>2.6073255900595699E-4</c:v>
                </c:pt>
                <c:pt idx="987">
                  <c:v>2.6073255961184494E-4</c:v>
                </c:pt>
                <c:pt idx="988">
                  <c:v>2.6073256020814101E-4</c:v>
                </c:pt>
                <c:pt idx="989">
                  <c:v>2.6073256079499715E-4</c:v>
                </c:pt>
                <c:pt idx="990">
                  <c:v>2.6073256137256276E-4</c:v>
                </c:pt>
                <c:pt idx="991">
                  <c:v>2.607325619409848E-4</c:v>
                </c:pt>
                <c:pt idx="992">
                  <c:v>2.6073256250040824E-4</c:v>
                </c:pt>
                <c:pt idx="993">
                  <c:v>2.6073256305097537E-4</c:v>
                </c:pt>
                <c:pt idx="994">
                  <c:v>2.6073256359282644E-4</c:v>
                </c:pt>
                <c:pt idx="995">
                  <c:v>2.6073256412609947E-4</c:v>
                </c:pt>
                <c:pt idx="996">
                  <c:v>2.6073256465093024E-4</c:v>
                </c:pt>
                <c:pt idx="997">
                  <c:v>2.6073256516745234E-4</c:v>
                </c:pt>
                <c:pt idx="998">
                  <c:v>2.6073256567579745E-4</c:v>
                </c:pt>
                <c:pt idx="999">
                  <c:v>2.6073256617609484E-4</c:v>
                </c:pt>
                <c:pt idx="1000">
                  <c:v>2.6073256666847203E-4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93-4A28-BFFE-02C8DD9E57D4}"/>
            </c:ext>
          </c:extLst>
        </c:ser>
        <c:ser>
          <c:idx val="5"/>
          <c:order val="5"/>
          <c:tx>
            <c:strRef>
              <c:f>analytics!$H$10:$H$10</c:f>
              <c:strCache>
                <c:ptCount val="1"/>
                <c:pt idx="0">
                  <c:v>1.00E+07</c:v>
                </c:pt>
              </c:strCache>
            </c:strRef>
          </c:tx>
          <c:spPr>
            <a:ln w="19080">
              <a:solidFill>
                <a:srgbClr val="70AD47"/>
              </a:solidFill>
              <a:round/>
            </a:ln>
          </c:spPr>
          <c:marker>
            <c:symbol val="square"/>
            <c:size val="5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analytics!$C$12:$C$1012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analytics!$H$12:$H$1012</c:f>
              <c:numCache>
                <c:formatCode>0.000000E+00</c:formatCode>
                <c:ptCount val="1001"/>
                <c:pt idx="0">
                  <c:v>0</c:v>
                </c:pt>
                <c:pt idx="1">
                  <c:v>1.8279111124282295E-6</c:v>
                </c:pt>
                <c:pt idx="2">
                  <c:v>3.5917477848014049E-6</c:v>
                </c:pt>
                <c:pt idx="3">
                  <c:v>5.2937560420167277E-6</c:v>
                </c:pt>
                <c:pt idx="4">
                  <c:v>6.9361031782351641E-6</c:v>
                </c:pt>
                <c:pt idx="5">
                  <c:v>8.5208805166588748E-6</c:v>
                </c:pt>
                <c:pt idx="6">
                  <c:v>1.0050106072569197E-5</c:v>
                </c:pt>
                <c:pt idx="7">
                  <c:v>1.1525727123016085E-5</c:v>
                </c:pt>
                <c:pt idx="8">
                  <c:v>1.2949622686431374E-5</c:v>
                </c:pt>
                <c:pt idx="9">
                  <c:v>1.4323605915323183E-5</c:v>
                </c:pt>
                <c:pt idx="10">
                  <c:v>1.564942640509836E-5</c:v>
                </c:pt>
                <c:pt idx="11">
                  <c:v>1.6928772421952915E-5</c:v>
                </c:pt>
                <c:pt idx="12">
                  <c:v>1.8163273052667369E-5</c:v>
                </c:pt>
                <c:pt idx="13">
                  <c:v>1.9354500279044595E-5</c:v>
                </c:pt>
                <c:pt idx="14">
                  <c:v>2.0503970979631537E-5</c:v>
                </c:pt>
                <c:pt idx="15">
                  <c:v>2.1613148861273935E-5</c:v>
                </c:pt>
                <c:pt idx="16">
                  <c:v>2.2683446322963488E-5</c:v>
                </c:pt>
                <c:pt idx="17">
                  <c:v>2.3716226254350926E-5</c:v>
                </c:pt>
                <c:pt idx="18">
                  <c:v>2.471280377121513E-5</c:v>
                </c:pt>
                <c:pt idx="19">
                  <c:v>2.5674447890098241E-5</c:v>
                </c:pt>
                <c:pt idx="20">
                  <c:v>2.6602383144239124E-5</c:v>
                </c:pt>
                <c:pt idx="21">
                  <c:v>2.7497791142862947E-5</c:v>
                </c:pt>
                <c:pt idx="22">
                  <c:v>2.836181207581244E-5</c:v>
                </c:pt>
                <c:pt idx="23">
                  <c:v>2.9195546165436683E-5</c:v>
                </c:pt>
                <c:pt idx="24">
                  <c:v>3.000005506758641E-5</c:v>
                </c:pt>
                <c:pt idx="25">
                  <c:v>3.0776363223499595E-5</c:v>
                </c:pt>
                <c:pt idx="26">
                  <c:v>3.1525459164298977E-5</c:v>
                </c:pt>
                <c:pt idx="27">
                  <c:v>3.2248296769762526E-5</c:v>
                </c:pt>
                <c:pt idx="28">
                  <c:v>3.2945796482969765E-5</c:v>
                </c:pt>
                <c:pt idx="29">
                  <c:v>3.3618846482370664E-5</c:v>
                </c:pt>
                <c:pt idx="30">
                  <c:v>3.4268303812769529E-5</c:v>
                </c:pt>
                <c:pt idx="31">
                  <c:v>3.4894995476664135E-5</c:v>
                </c:pt>
                <c:pt idx="32">
                  <c:v>3.5499719487329775E-5</c:v>
                </c:pt>
                <c:pt idx="33">
                  <c:v>3.6083245884989073E-5</c:v>
                </c:pt>
                <c:pt idx="34">
                  <c:v>3.6646317717361712E-5</c:v>
                </c:pt>
                <c:pt idx="35">
                  <c:v>3.7189651985842579E-5</c:v>
                </c:pt>
                <c:pt idx="36">
                  <c:v>3.771394055851311E-5</c:v>
                </c:pt>
                <c:pt idx="37">
                  <c:v>3.8219851051148616E-5</c:v>
                </c:pt>
                <c:pt idx="38">
                  <c:v>3.8708027677343242E-5</c:v>
                </c:pt>
                <c:pt idx="39">
                  <c:v>3.9179092068835261E-5</c:v>
                </c:pt>
                <c:pt idx="40">
                  <c:v>3.9633644067077135E-5</c:v>
                </c:pt>
                <c:pt idx="41">
                  <c:v>4.0072262487058427E-5</c:v>
                </c:pt>
                <c:pt idx="42">
                  <c:v>4.049550585435415E-5</c:v>
                </c:pt>
                <c:pt idx="43">
                  <c:v>4.0903913116337036E-5</c:v>
                </c:pt>
                <c:pt idx="44">
                  <c:v>4.129800432845949E-5</c:v>
                </c:pt>
                <c:pt idx="45">
                  <c:v>4.1678281316478978E-5</c:v>
                </c:pt>
                <c:pt idx="46">
                  <c:v>4.2045228315470291E-5</c:v>
                </c:pt>
                <c:pt idx="47">
                  <c:v>4.239931258643813E-5</c:v>
                </c:pt>
                <c:pt idx="48">
                  <c:v>4.2740985011315468E-5</c:v>
                </c:pt>
                <c:pt idx="49">
                  <c:v>4.3070680667105185E-5</c:v>
                </c:pt>
                <c:pt idx="50">
                  <c:v>4.3388819379896038E-5</c:v>
                </c:pt>
                <c:pt idx="51">
                  <c:v>4.3695806259458618E-5</c:v>
                </c:pt>
                <c:pt idx="52">
                  <c:v>4.3992032215101824E-5</c:v>
                </c:pt>
                <c:pt idx="53">
                  <c:v>4.4277874453446878E-5</c:v>
                </c:pt>
                <c:pt idx="54">
                  <c:v>4.4553696958752665E-5</c:v>
                </c:pt>
                <c:pt idx="55">
                  <c:v>4.4819850956404061E-5</c:v>
                </c:pt>
                <c:pt idx="56">
                  <c:v>4.5076675360153456E-5</c:v>
                </c:pt>
                <c:pt idx="57">
                  <c:v>4.5324497203684882E-5</c:v>
                </c:pt>
                <c:pt idx="58">
                  <c:v>4.5563632057050474E-5</c:v>
                </c:pt>
                <c:pt idx="59">
                  <c:v>4.5794384428509339E-5</c:v>
                </c:pt>
                <c:pt idx="60">
                  <c:v>4.6017048152280642E-5</c:v>
                </c:pt>
                <c:pt idx="61">
                  <c:v>4.6231906762704681E-5</c:v>
                </c:pt>
                <c:pt idx="62">
                  <c:v>4.6439233855288325E-5</c:v>
                </c:pt>
                <c:pt idx="63">
                  <c:v>4.6639293435094553E-5</c:v>
                </c:pt>
                <c:pt idx="64">
                  <c:v>4.6832340252919869E-5</c:v>
                </c:pt>
                <c:pt idx="65">
                  <c:v>4.7018620129687458E-5</c:v>
                </c:pt>
                <c:pt idx="66">
                  <c:v>4.7198370269469339E-5</c:v>
                </c:pt>
                <c:pt idx="67">
                  <c:v>4.7371819561536011E-5</c:v>
                </c:pt>
                <c:pt idx="68">
                  <c:v>4.7539188871818264E-5</c:v>
                </c:pt>
                <c:pt idx="69">
                  <c:v>4.7700691324152208E-5</c:v>
                </c:pt>
                <c:pt idx="70">
                  <c:v>4.7856532571665829E-5</c:v>
                </c:pt>
                <c:pt idx="71">
                  <c:v>4.8006911058652403E-5</c:v>
                </c:pt>
                <c:pt idx="72">
                  <c:v>4.8152018273264475E-5</c:v>
                </c:pt>
                <c:pt idx="73">
                  <c:v>4.8292038991349996E-5</c:v>
                </c:pt>
                <c:pt idx="74">
                  <c:v>4.8427151511741191E-5</c:v>
                </c:pt>
                <c:pt idx="75">
                  <c:v>4.8557527883295815E-5</c:v>
                </c:pt>
                <c:pt idx="76">
                  <c:v>4.868333412397976E-5</c:v>
                </c:pt>
                <c:pt idx="77">
                  <c:v>4.8804730432270138E-5</c:v>
                </c:pt>
                <c:pt idx="78">
                  <c:v>4.8921871391147974E-5</c:v>
                </c:pt>
                <c:pt idx="79">
                  <c:v>4.9034906164940229E-5</c:v>
                </c:pt>
                <c:pt idx="80">
                  <c:v>4.9143978689261903E-5</c:v>
                </c:pt>
                <c:pt idx="81">
                  <c:v>4.9249227854299978E-5</c:v>
                </c:pt>
                <c:pt idx="82">
                  <c:v>4.9350787681672661E-5</c:v>
                </c:pt>
                <c:pt idx="83">
                  <c:v>4.9448787495089109E-5</c:v>
                </c:pt>
                <c:pt idx="84">
                  <c:v>4.9543352085026983E-5</c:v>
                </c:pt>
                <c:pt idx="85">
                  <c:v>4.9634601867637461E-5</c:v>
                </c:pt>
                <c:pt idx="86">
                  <c:v>4.9722653038080123E-5</c:v>
                </c:pt>
                <c:pt idx="87">
                  <c:v>4.9807617718482891E-5</c:v>
                </c:pt>
                <c:pt idx="88">
                  <c:v>4.9889604100715567E-5</c:v>
                </c:pt>
                <c:pt idx="89">
                  <c:v>4.996871658415852E-5</c:v>
                </c:pt>
                <c:pt idx="90">
                  <c:v>5.0045055908642326E-5</c:v>
                </c:pt>
                <c:pt idx="91">
                  <c:v>5.0118719282727215E-5</c:v>
                </c:pt>
                <c:pt idx="92">
                  <c:v>5.0189800507486047E-5</c:v>
                </c:pt>
                <c:pt idx="93">
                  <c:v>5.0258390095948185E-5</c:v>
                </c:pt>
                <c:pt idx="94">
                  <c:v>5.0324575388356516E-5</c:v>
                </c:pt>
                <c:pt idx="95">
                  <c:v>5.0388440663384301E-5</c:v>
                </c:pt>
                <c:pt idx="96">
                  <c:v>5.0450067245453461E-5</c:v>
                </c:pt>
                <c:pt idx="97">
                  <c:v>5.0509533608291099E-5</c:v>
                </c:pt>
                <c:pt idx="98">
                  <c:v>5.0566915474855899E-5</c:v>
                </c:pt>
                <c:pt idx="99">
                  <c:v>5.0622285913761861E-5</c:v>
                </c:pt>
                <c:pt idx="100">
                  <c:v>5.0675715432321972E-5</c:v>
                </c:pt>
                <c:pt idx="101">
                  <c:v>5.0727272066330494E-5</c:v>
                </c:pt>
                <c:pt idx="102">
                  <c:v>5.0777021466697972E-5</c:v>
                </c:pt>
                <c:pt idx="103">
                  <c:v>5.082502698304945E-5</c:v>
                </c:pt>
                <c:pt idx="104">
                  <c:v>5.0871349744392303E-5</c:v>
                </c:pt>
                <c:pt idx="105">
                  <c:v>5.0916048736956323E-5</c:v>
                </c:pt>
                <c:pt idx="106">
                  <c:v>5.0959180879305299E-5</c:v>
                </c:pt>
                <c:pt idx="107">
                  <c:v>5.100080109481572E-5</c:v>
                </c:pt>
                <c:pt idx="108">
                  <c:v>5.1040962381614754E-5</c:v>
                </c:pt>
                <c:pt idx="109">
                  <c:v>5.1079715880066716E-5</c:v>
                </c:pt>
                <c:pt idx="110">
                  <c:v>5.1117110937893975E-5</c:v>
                </c:pt>
                <c:pt idx="111">
                  <c:v>5.1153195173015021E-5</c:v>
                </c:pt>
                <c:pt idx="112">
                  <c:v>5.1188014534179949E-5</c:v>
                </c:pt>
                <c:pt idx="113">
                  <c:v>5.1221613359480451E-5</c:v>
                </c:pt>
                <c:pt idx="114">
                  <c:v>5.1254034432808764E-5</c:v>
                </c:pt>
                <c:pt idx="115">
                  <c:v>5.1285319038337653E-5</c:v>
                </c:pt>
                <c:pt idx="116">
                  <c:v>5.1315507013090582E-5</c:v>
                </c:pt>
                <c:pt idx="117">
                  <c:v>5.134463679766919E-5</c:v>
                </c:pt>
                <c:pt idx="118">
                  <c:v>5.1372745485202604E-5</c:v>
                </c:pt>
                <c:pt idx="119">
                  <c:v>5.1399868868580823E-5</c:v>
                </c:pt>
                <c:pt idx="120">
                  <c:v>5.1426041486032551E-5</c:v>
                </c:pt>
                <c:pt idx="121">
                  <c:v>5.1451296665105248E-5</c:v>
                </c:pt>
                <c:pt idx="122">
                  <c:v>5.1475666565103614E-5</c:v>
                </c:pt>
                <c:pt idx="123">
                  <c:v>5.1499182218040417E-5</c:v>
                </c:pt>
                <c:pt idx="124">
                  <c:v>5.1521873568151874E-5</c:v>
                </c:pt>
                <c:pt idx="125">
                  <c:v>5.1543769510027887E-5</c:v>
                </c:pt>
                <c:pt idx="126">
                  <c:v>5.1564897925405677E-5</c:v>
                </c:pt>
                <c:pt idx="127">
                  <c:v>5.1585285718673684E-5</c:v>
                </c:pt>
                <c:pt idx="128">
                  <c:v>5.160495885113093E-5</c:v>
                </c:pt>
                <c:pt idx="129">
                  <c:v>5.1623942374045481E-5</c:v>
                </c:pt>
                <c:pt idx="130">
                  <c:v>5.1642260460554103E-5</c:v>
                </c:pt>
                <c:pt idx="131">
                  <c:v>5.1659936436443702E-5</c:v>
                </c:pt>
                <c:pt idx="132">
                  <c:v>5.1676992809853803E-5</c:v>
                </c:pt>
                <c:pt idx="133">
                  <c:v>5.1693451299937858E-5</c:v>
                </c:pt>
                <c:pt idx="134">
                  <c:v>5.1709332864519831E-5</c:v>
                </c:pt>
                <c:pt idx="135">
                  <c:v>5.1724657726781406E-5</c:v>
                </c:pt>
                <c:pt idx="136">
                  <c:v>5.1739445401013611E-5</c:v>
                </c:pt>
                <c:pt idx="137">
                  <c:v>5.1753714717465892E-5</c:v>
                </c:pt>
                <c:pt idx="138">
                  <c:v>5.1767483846324023E-5</c:v>
                </c:pt>
                <c:pt idx="139">
                  <c:v>5.1780770320847578E-5</c:v>
                </c:pt>
                <c:pt idx="140">
                  <c:v>5.1793591059696341E-5</c:v>
                </c:pt>
                <c:pt idx="141">
                  <c:v>5.1805962388474105E-5</c:v>
                </c:pt>
                <c:pt idx="142">
                  <c:v>5.1817900060517256E-5</c:v>
                </c:pt>
                <c:pt idx="143">
                  <c:v>5.1829419276954702E-5</c:v>
                </c:pt>
                <c:pt idx="144">
                  <c:v>5.1840534706064594E-5</c:v>
                </c:pt>
                <c:pt idx="145">
                  <c:v>5.1851260501952524E-5</c:v>
                </c:pt>
                <c:pt idx="146">
                  <c:v>5.1861610322575028E-5</c:v>
                </c:pt>
                <c:pt idx="147">
                  <c:v>5.1871597347131278E-5</c:v>
                </c:pt>
                <c:pt idx="148">
                  <c:v>5.1881234292845121E-5</c:v>
                </c:pt>
                <c:pt idx="149">
                  <c:v>5.189053343115889E-5</c:v>
                </c:pt>
                <c:pt idx="150">
                  <c:v>5.1899506603359542E-5</c:v>
                </c:pt>
                <c:pt idx="151">
                  <c:v>5.1908165235657037E-5</c:v>
                </c:pt>
                <c:pt idx="152">
                  <c:v>5.1916520353734218E-5</c:v>
                </c:pt>
                <c:pt idx="153">
                  <c:v>5.1924582596786589E-5</c:v>
                </c:pt>
                <c:pt idx="154">
                  <c:v>5.1932362231070053E-5</c:v>
                </c:pt>
                <c:pt idx="155">
                  <c:v>5.1939869162973648E-5</c:v>
                </c:pt>
                <c:pt idx="156">
                  <c:v>5.1947112951634119E-5</c:v>
                </c:pt>
                <c:pt idx="157">
                  <c:v>5.1954102821108288E-5</c:v>
                </c:pt>
                <c:pt idx="158">
                  <c:v>5.1960847672118734E-5</c:v>
                </c:pt>
                <c:pt idx="159">
                  <c:v>5.1967356093387693E-5</c:v>
                </c:pt>
                <c:pt idx="160">
                  <c:v>5.197363637257381E-5</c:v>
                </c:pt>
                <c:pt idx="161">
                  <c:v>5.1979696506825358E-5</c:v>
                </c:pt>
                <c:pt idx="162">
                  <c:v>5.1985544212963638E-5</c:v>
                </c:pt>
                <c:pt idx="163">
                  <c:v>5.1991186937309393E-5</c:v>
                </c:pt>
                <c:pt idx="164">
                  <c:v>5.1996631865164725E-5</c:v>
                </c:pt>
                <c:pt idx="165">
                  <c:v>5.2001885929962711E-5</c:v>
                </c:pt>
                <c:pt idx="166">
                  <c:v>5.2006955822096252E-5</c:v>
                </c:pt>
                <c:pt idx="167">
                  <c:v>5.2011847997437448E-5</c:v>
                </c:pt>
                <c:pt idx="168">
                  <c:v>5.2016568685558339E-5</c:v>
                </c:pt>
                <c:pt idx="169">
                  <c:v>5.2021123897663486E-5</c:v>
                </c:pt>
                <c:pt idx="170">
                  <c:v>5.2025519434244482E-5</c:v>
                </c:pt>
                <c:pt idx="171">
                  <c:v>5.2029760892466167E-5</c:v>
                </c:pt>
                <c:pt idx="172">
                  <c:v>5.2033853673293901E-5</c:v>
                </c:pt>
                <c:pt idx="173">
                  <c:v>5.2037802988371024E-5</c:v>
                </c:pt>
                <c:pt idx="174">
                  <c:v>5.2041613866655213E-5</c:v>
                </c:pt>
                <c:pt idx="175">
                  <c:v>5.2045291160822253E-5</c:v>
                </c:pt>
                <c:pt idx="176">
                  <c:v>5.2048839553445299E-5</c:v>
                </c:pt>
                <c:pt idx="177">
                  <c:v>5.2052263562957553E-5</c:v>
                </c:pt>
                <c:pt idx="178">
                  <c:v>5.2055567549405919E-5</c:v>
                </c:pt>
                <c:pt idx="179">
                  <c:v>5.2058755720002956E-5</c:v>
                </c:pt>
                <c:pt idx="180">
                  <c:v>5.2061832134484273E-5</c:v>
                </c:pt>
                <c:pt idx="181">
                  <c:v>5.2064800710278072E-5</c:v>
                </c:pt>
                <c:pt idx="182">
                  <c:v>5.2067665227493501E-5</c:v>
                </c:pt>
                <c:pt idx="183">
                  <c:v>5.2070429333734154E-5</c:v>
                </c:pt>
                <c:pt idx="184">
                  <c:v>5.2073096548742824E-5</c:v>
                </c:pt>
                <c:pt idx="185">
                  <c:v>5.2075670268883492E-5</c:v>
                </c:pt>
                <c:pt idx="186">
                  <c:v>5.2078153771466126E-5</c:v>
                </c:pt>
                <c:pt idx="187">
                  <c:v>5.2080550218919935E-5</c:v>
                </c:pt>
                <c:pt idx="188">
                  <c:v>5.2082862662820363E-5</c:v>
                </c:pt>
                <c:pt idx="189">
                  <c:v>5.2085094047774824E-5</c:v>
                </c:pt>
                <c:pt idx="190">
                  <c:v>5.2087247215172363E-5</c:v>
                </c:pt>
                <c:pt idx="191">
                  <c:v>5.2089324906801728E-5</c:v>
                </c:pt>
                <c:pt idx="192">
                  <c:v>5.2091329768342787E-5</c:v>
                </c:pt>
                <c:pt idx="193">
                  <c:v>5.2093264352735364E-5</c:v>
                </c:pt>
                <c:pt idx="194">
                  <c:v>5.2095131123430204E-5</c:v>
                </c:pt>
                <c:pt idx="195">
                  <c:v>5.2096932457525755E-5</c:v>
                </c:pt>
                <c:pt idx="196">
                  <c:v>5.20986706487952E-5</c:v>
                </c:pt>
                <c:pt idx="197">
                  <c:v>5.2100347910607217E-5</c:v>
                </c:pt>
                <c:pt idx="198">
                  <c:v>5.2101966378744471E-5</c:v>
                </c:pt>
                <c:pt idx="199">
                  <c:v>5.2103528114123266E-5</c:v>
                </c:pt>
                <c:pt idx="200">
                  <c:v>5.2105035105417823E-5</c:v>
                </c:pt>
                <c:pt idx="201">
                  <c:v>5.2106489271592654E-5</c:v>
                </c:pt>
                <c:pt idx="202">
                  <c:v>5.2107892464346092E-5</c:v>
                </c:pt>
                <c:pt idx="203">
                  <c:v>5.2109246470468213E-5</c:v>
                </c:pt>
                <c:pt idx="204">
                  <c:v>5.2110553014116089E-5</c:v>
                </c:pt>
                <c:pt idx="205">
                  <c:v>5.2111813759009263E-5</c:v>
                </c:pt>
                <c:pt idx="206">
                  <c:v>5.2113030310548322E-5</c:v>
                </c:pt>
                <c:pt idx="207">
                  <c:v>5.2114204217859152E-5</c:v>
                </c:pt>
                <c:pt idx="208">
                  <c:v>5.2115336975765561E-5</c:v>
                </c:pt>
                <c:pt idx="209">
                  <c:v>5.2116430026692736E-5</c:v>
                </c:pt>
                <c:pt idx="210">
                  <c:v>5.2117484762504019E-5</c:v>
                </c:pt>
                <c:pt idx="211">
                  <c:v>5.2118502526273264E-5</c:v>
                </c:pt>
                <c:pt idx="212">
                  <c:v>5.2119484613995018E-5</c:v>
                </c:pt>
                <c:pt idx="213">
                  <c:v>5.2120432276234917E-5</c:v>
                </c:pt>
                <c:pt idx="214">
                  <c:v>5.2121346719722016E-5</c:v>
                </c:pt>
                <c:pt idx="215">
                  <c:v>5.2122229108885462E-5</c:v>
                </c:pt>
                <c:pt idx="216">
                  <c:v>5.2123080567337255E-5</c:v>
                </c:pt>
                <c:pt idx="217">
                  <c:v>5.212390217930298E-5</c:v>
                </c:pt>
                <c:pt idx="218">
                  <c:v>5.212469499100251E-5</c:v>
                </c:pt>
                <c:pt idx="219">
                  <c:v>5.2125460011982133E-5</c:v>
                </c:pt>
                <c:pt idx="220">
                  <c:v>5.2126198216400184E-5</c:v>
                </c:pt>
                <c:pt idx="221">
                  <c:v>5.2126910544267456E-5</c:v>
                </c:pt>
                <c:pt idx="222">
                  <c:v>5.2127597902644181E-5</c:v>
                </c:pt>
                <c:pt idx="223">
                  <c:v>5.2128261166795099E-5</c:v>
                </c:pt>
                <c:pt idx="224">
                  <c:v>5.2128901181303958E-5</c:v>
                </c:pt>
                <c:pt idx="225">
                  <c:v>5.2129518761149003E-5</c:v>
                </c:pt>
                <c:pt idx="226">
                  <c:v>5.2130114692740755E-5</c:v>
                </c:pt>
                <c:pt idx="227">
                  <c:v>5.2130689734923395E-5</c:v>
                </c:pt>
                <c:pt idx="228">
                  <c:v>5.2131244619941056E-5</c:v>
                </c:pt>
                <c:pt idx="229">
                  <c:v>5.2131780054370245E-5</c:v>
                </c:pt>
                <c:pt idx="230">
                  <c:v>5.2132296720019596E-5</c:v>
                </c:pt>
                <c:pt idx="231">
                  <c:v>5.213279527479805E-5</c:v>
                </c:pt>
                <c:pt idx="232">
                  <c:v>5.2133276353552608E-5</c:v>
                </c:pt>
                <c:pt idx="233">
                  <c:v>5.2133740568876775E-5</c:v>
                </c:pt>
                <c:pt idx="234">
                  <c:v>5.2134188511890559E-5</c:v>
                </c:pt>
                <c:pt idx="235">
                  <c:v>5.2134620752993251E-5</c:v>
                </c:pt>
                <c:pt idx="236">
                  <c:v>5.2135037842589693E-5</c:v>
                </c:pt>
                <c:pt idx="237">
                  <c:v>5.2135440311791227E-5</c:v>
                </c:pt>
                <c:pt idx="238">
                  <c:v>5.2135828673091912E-5</c:v>
                </c:pt>
                <c:pt idx="239">
                  <c:v>5.2136203421021181E-5</c:v>
                </c:pt>
                <c:pt idx="240">
                  <c:v>5.213656503277355E-5</c:v>
                </c:pt>
                <c:pt idx="241">
                  <c:v>5.2136913968816256E-5</c:v>
                </c:pt>
                <c:pt idx="242">
                  <c:v>5.2137250673475615E-5</c:v>
                </c:pt>
                <c:pt idx="243">
                  <c:v>5.2137575575502792E-5</c:v>
                </c:pt>
                <c:pt idx="244">
                  <c:v>5.2137889088619803E-5</c:v>
                </c:pt>
                <c:pt idx="245">
                  <c:v>5.2138191612046286E-5</c:v>
                </c:pt>
                <c:pt idx="246">
                  <c:v>5.2138483531007912E-5</c:v>
                </c:pt>
                <c:pt idx="247">
                  <c:v>5.2138765217226892E-5</c:v>
                </c:pt>
                <c:pt idx="248">
                  <c:v>5.2139037029395294E-5</c:v>
                </c:pt>
                <c:pt idx="249">
                  <c:v>5.2139299313631866E-5</c:v>
                </c:pt>
                <c:pt idx="250">
                  <c:v>5.2139552403922691E-5</c:v>
                </c:pt>
                <c:pt idx="251">
                  <c:v>5.2139796622546523E-5</c:v>
                </c:pt>
                <c:pt idx="252">
                  <c:v>5.2140032280485189E-5</c:v>
                </c:pt>
                <c:pt idx="253">
                  <c:v>5.2140259677819502E-5</c:v>
                </c:pt>
                <c:pt idx="254">
                  <c:v>5.2140479104111485E-5</c:v>
                </c:pt>
                <c:pt idx="255">
                  <c:v>5.2140690838773007E-5</c:v>
                </c:pt>
                <c:pt idx="256">
                  <c:v>5.2140895151421614E-5</c:v>
                </c:pt>
                <c:pt idx="257">
                  <c:v>5.2141092302223862E-5</c:v>
                </c:pt>
                <c:pt idx="258">
                  <c:v>5.2141282542226568E-5</c:v>
                </c:pt>
                <c:pt idx="259">
                  <c:v>5.2141466113676547E-5</c:v>
                </c:pt>
                <c:pt idx="260">
                  <c:v>5.2141643250329027E-5</c:v>
                </c:pt>
                <c:pt idx="261">
                  <c:v>5.2141814177745311E-5</c:v>
                </c:pt>
                <c:pt idx="262">
                  <c:v>5.214197911358005E-5</c:v>
                </c:pt>
                <c:pt idx="263">
                  <c:v>5.2142138267858354E-5</c:v>
                </c:pt>
                <c:pt idx="264">
                  <c:v>5.2142291843243247E-5</c:v>
                </c:pt>
                <c:pt idx="265">
                  <c:v>5.2142440035293729E-5</c:v>
                </c:pt>
                <c:pt idx="266">
                  <c:v>5.2142583032713799E-5</c:v>
                </c:pt>
                <c:pt idx="267">
                  <c:v>5.2142721017592741E-5</c:v>
                </c:pt>
                <c:pt idx="268">
                  <c:v>5.2142854165637008E-5</c:v>
                </c:pt>
                <c:pt idx="269">
                  <c:v>5.2142982646393945E-5</c:v>
                </c:pt>
                <c:pt idx="270">
                  <c:v>5.2143106623467683E-5</c:v>
                </c:pt>
                <c:pt idx="271">
                  <c:v>5.2143226254727497E-5</c:v>
                </c:pt>
                <c:pt idx="272">
                  <c:v>5.2143341692508786E-5</c:v>
                </c:pt>
                <c:pt idx="273">
                  <c:v>5.2143453083807098E-5</c:v>
                </c:pt>
                <c:pt idx="274">
                  <c:v>5.2143560570465296E-5</c:v>
                </c:pt>
                <c:pt idx="275">
                  <c:v>5.2143664289354148E-5</c:v>
                </c:pt>
                <c:pt idx="276">
                  <c:v>5.2143764372546675E-5</c:v>
                </c:pt>
                <c:pt idx="277">
                  <c:v>5.2143860947486269E-5</c:v>
                </c:pt>
                <c:pt idx="278">
                  <c:v>5.2143954137149008E-5</c:v>
                </c:pt>
                <c:pt idx="279">
                  <c:v>5.2144044060200252E-5</c:v>
                </c:pt>
                <c:pt idx="280">
                  <c:v>5.2144130831145729E-5</c:v>
                </c:pt>
                <c:pt idx="281">
                  <c:v>5.2144214560477364E-5</c:v>
                </c:pt>
                <c:pt idx="282">
                  <c:v>5.2144295354813958E-5</c:v>
                </c:pt>
                <c:pt idx="283">
                  <c:v>5.2144373317036979E-5</c:v>
                </c:pt>
                <c:pt idx="284">
                  <c:v>5.2144448546421543E-5</c:v>
                </c:pt>
                <c:pt idx="285">
                  <c:v>5.2144521138762841E-5</c:v>
                </c:pt>
                <c:pt idx="286">
                  <c:v>5.2144591186498113E-5</c:v>
                </c:pt>
                <c:pt idx="287">
                  <c:v>5.214465877882438E-5</c:v>
                </c:pt>
                <c:pt idx="288">
                  <c:v>5.2144724001811995E-5</c:v>
                </c:pt>
                <c:pt idx="289">
                  <c:v>5.2144786938514245E-5</c:v>
                </c:pt>
                <c:pt idx="290">
                  <c:v>5.2144847669073139E-5</c:v>
                </c:pt>
                <c:pt idx="291">
                  <c:v>5.2144906270821444E-5</c:v>
                </c:pt>
                <c:pt idx="292">
                  <c:v>5.2144962818381115E-5</c:v>
                </c:pt>
                <c:pt idx="293">
                  <c:v>5.2145017383758397E-5</c:v>
                </c:pt>
                <c:pt idx="294">
                  <c:v>5.2145070036435455E-5</c:v>
                </c:pt>
                <c:pt idx="295">
                  <c:v>5.2145120843458866E-5</c:v>
                </c:pt>
                <c:pt idx="296">
                  <c:v>5.2145169869525018E-5</c:v>
                </c:pt>
                <c:pt idx="297">
                  <c:v>5.2145217177062456E-5</c:v>
                </c:pt>
                <c:pt idx="298">
                  <c:v>5.214526282631139E-5</c:v>
                </c:pt>
                <c:pt idx="299">
                  <c:v>5.2145306875400426E-5</c:v>
                </c:pt>
                <c:pt idx="300">
                  <c:v>5.2145349380420553E-5</c:v>
                </c:pt>
                <c:pt idx="301">
                  <c:v>5.2145390395496593E-5</c:v>
                </c:pt>
                <c:pt idx="302">
                  <c:v>5.214542997285609E-5</c:v>
                </c:pt>
                <c:pt idx="303">
                  <c:v>5.2145468162895864E-5</c:v>
                </c:pt>
                <c:pt idx="304">
                  <c:v>5.2145505014246136E-5</c:v>
                </c:pt>
                <c:pt idx="305">
                  <c:v>5.2145540573832486E-5</c:v>
                </c:pt>
                <c:pt idx="306">
                  <c:v>5.2145574886935578E-5</c:v>
                </c:pt>
                <c:pt idx="307">
                  <c:v>5.2145607997248864E-5</c:v>
                </c:pt>
                <c:pt idx="308">
                  <c:v>5.2145639946934165E-5</c:v>
                </c:pt>
                <c:pt idx="309">
                  <c:v>5.2145670776675405E-5</c:v>
                </c:pt>
                <c:pt idx="310">
                  <c:v>5.214570052573039E-5</c:v>
                </c:pt>
                <c:pt idx="311">
                  <c:v>5.214572923198082E-5</c:v>
                </c:pt>
                <c:pt idx="312">
                  <c:v>5.2145756931980504E-5</c:v>
                </c:pt>
                <c:pt idx="313">
                  <c:v>5.2145783661001918E-5</c:v>
                </c:pt>
                <c:pt idx="314">
                  <c:v>5.2145809453081118E-5</c:v>
                </c:pt>
                <c:pt idx="315">
                  <c:v>5.2145834341061094E-5</c:v>
                </c:pt>
                <c:pt idx="316">
                  <c:v>5.2145858356633549E-5</c:v>
                </c:pt>
                <c:pt idx="317">
                  <c:v>5.2145881530379322E-5</c:v>
                </c:pt>
                <c:pt idx="318">
                  <c:v>5.2145903891807271E-5</c:v>
                </c:pt>
                <c:pt idx="319">
                  <c:v>5.2145925469391859E-5</c:v>
                </c:pt>
                <c:pt idx="320">
                  <c:v>5.2145946290609446E-5</c:v>
                </c:pt>
                <c:pt idx="321">
                  <c:v>5.2145966381973247E-5</c:v>
                </c:pt>
                <c:pt idx="322">
                  <c:v>5.2145985769067079E-5</c:v>
                </c:pt>
                <c:pt idx="323">
                  <c:v>5.2146004476577995E-5</c:v>
                </c:pt>
                <c:pt idx="324">
                  <c:v>5.2146022528327645E-5</c:v>
                </c:pt>
                <c:pt idx="325">
                  <c:v>5.2146039947302687E-5</c:v>
                </c:pt>
                <c:pt idx="326">
                  <c:v>5.2146056755683993E-5</c:v>
                </c:pt>
                <c:pt idx="327">
                  <c:v>5.2146072974874934E-5</c:v>
                </c:pt>
                <c:pt idx="328">
                  <c:v>5.2146088625528606E-5</c:v>
                </c:pt>
                <c:pt idx="329">
                  <c:v>5.214610372757417E-5</c:v>
                </c:pt>
                <c:pt idx="330">
                  <c:v>5.2146118300242173E-5</c:v>
                </c:pt>
                <c:pt idx="331">
                  <c:v>5.2146132362089102E-5</c:v>
                </c:pt>
                <c:pt idx="332">
                  <c:v>5.2146145931020928E-5</c:v>
                </c:pt>
                <c:pt idx="333">
                  <c:v>5.2146159024316005E-5</c:v>
                </c:pt>
                <c:pt idx="334">
                  <c:v>5.2146171658646992E-5</c:v>
                </c:pt>
                <c:pt idx="335">
                  <c:v>5.214618385010214E-5</c:v>
                </c:pt>
                <c:pt idx="336">
                  <c:v>5.2146195614205727E-5</c:v>
                </c:pt>
                <c:pt idx="337">
                  <c:v>5.2146206965937862E-5</c:v>
                </c:pt>
                <c:pt idx="338">
                  <c:v>5.2146217919753571E-5</c:v>
                </c:pt>
                <c:pt idx="339">
                  <c:v>5.2146228489601139E-5</c:v>
                </c:pt>
                <c:pt idx="340">
                  <c:v>5.2146238688939963E-5</c:v>
                </c:pt>
                <c:pt idx="341">
                  <c:v>5.2146248530757611E-5</c:v>
                </c:pt>
                <c:pt idx="342">
                  <c:v>5.214625802758641E-5</c:v>
                </c:pt>
                <c:pt idx="343">
                  <c:v>5.2146267191519369E-5</c:v>
                </c:pt>
                <c:pt idx="344">
                  <c:v>5.2146276034225634E-5</c:v>
                </c:pt>
                <c:pt idx="345">
                  <c:v>5.2146284566965253E-5</c:v>
                </c:pt>
                <c:pt idx="346">
                  <c:v>5.2146292800603619E-5</c:v>
                </c:pt>
                <c:pt idx="347">
                  <c:v>5.2146300745625234E-5</c:v>
                </c:pt>
                <c:pt idx="348">
                  <c:v>5.2146308412147083E-5</c:v>
                </c:pt>
                <c:pt idx="349">
                  <c:v>5.2146315809931529E-5</c:v>
                </c:pt>
                <c:pt idx="350">
                  <c:v>5.2146322948398714E-5</c:v>
                </c:pt>
                <c:pt idx="351">
                  <c:v>5.2146329836638584E-5</c:v>
                </c:pt>
                <c:pt idx="352">
                  <c:v>5.2146336483422449E-5</c:v>
                </c:pt>
                <c:pt idx="353">
                  <c:v>5.2146342897214168E-5</c:v>
                </c:pt>
                <c:pt idx="354">
                  <c:v>5.2146349086180872E-5</c:v>
                </c:pt>
                <c:pt idx="355">
                  <c:v>5.2146355058203465E-5</c:v>
                </c:pt>
                <c:pt idx="356">
                  <c:v>5.2146360820886548E-5</c:v>
                </c:pt>
                <c:pt idx="357">
                  <c:v>5.2146366381568183E-5</c:v>
                </c:pt>
                <c:pt idx="358">
                  <c:v>5.2146371747329207E-5</c:v>
                </c:pt>
                <c:pt idx="359">
                  <c:v>5.2146376925002236E-5</c:v>
                </c:pt>
                <c:pt idx="360">
                  <c:v>5.2146381921180383E-5</c:v>
                </c:pt>
                <c:pt idx="361">
                  <c:v>5.2146386742225659E-5</c:v>
                </c:pt>
                <c:pt idx="362">
                  <c:v>5.2146391394277074E-5</c:v>
                </c:pt>
                <c:pt idx="363">
                  <c:v>5.2146395883258411E-5</c:v>
                </c:pt>
                <c:pt idx="364">
                  <c:v>5.2146400214885841E-5</c:v>
                </c:pt>
                <c:pt idx="365">
                  <c:v>5.2146404394675141E-5</c:v>
                </c:pt>
                <c:pt idx="366">
                  <c:v>5.2146408427948754E-5</c:v>
                </c:pt>
                <c:pt idx="367">
                  <c:v>5.214641231984254E-5</c:v>
                </c:pt>
                <c:pt idx="368">
                  <c:v>5.2146416075312345E-5</c:v>
                </c:pt>
                <c:pt idx="369">
                  <c:v>5.2146419699140281E-5</c:v>
                </c:pt>
                <c:pt idx="370">
                  <c:v>5.2146423195940854E-5</c:v>
                </c:pt>
                <c:pt idx="371">
                  <c:v>5.2146426570166781E-5</c:v>
                </c:pt>
                <c:pt idx="372">
                  <c:v>5.2146429826114735E-5</c:v>
                </c:pt>
                <c:pt idx="373">
                  <c:v>5.2146432967930746E-5</c:v>
                </c:pt>
                <c:pt idx="374">
                  <c:v>5.2146435999615526E-5</c:v>
                </c:pt>
                <c:pt idx="375">
                  <c:v>5.2146438925029547E-5</c:v>
                </c:pt>
                <c:pt idx="376">
                  <c:v>5.2146441747897951E-5</c:v>
                </c:pt>
                <c:pt idx="377">
                  <c:v>5.2146444471815315E-5</c:v>
                </c:pt>
                <c:pt idx="378">
                  <c:v>5.2146447100250199E-5</c:v>
                </c:pt>
                <c:pt idx="379">
                  <c:v>5.214644963654959E-5</c:v>
                </c:pt>
                <c:pt idx="380">
                  <c:v>5.2146452083943142E-5</c:v>
                </c:pt>
                <c:pt idx="381">
                  <c:v>5.214645444554732E-5</c:v>
                </c:pt>
                <c:pt idx="382">
                  <c:v>5.2146456724369308E-5</c:v>
                </c:pt>
                <c:pt idx="383">
                  <c:v>5.2146458923310918E-5</c:v>
                </c:pt>
                <c:pt idx="384">
                  <c:v>5.2146461045172212E-5</c:v>
                </c:pt>
                <c:pt idx="385">
                  <c:v>5.214646309265513E-5</c:v>
                </c:pt>
                <c:pt idx="386">
                  <c:v>5.2146465068366872E-5</c:v>
                </c:pt>
                <c:pt idx="387">
                  <c:v>5.2146466974823263E-5</c:v>
                </c:pt>
                <c:pt idx="388">
                  <c:v>5.2146468814451939E-5</c:v>
                </c:pt>
                <c:pt idx="389">
                  <c:v>5.2146470589595434E-5</c:v>
                </c:pt>
                <c:pt idx="390">
                  <c:v>5.2146472302514174E-5</c:v>
                </c:pt>
                <c:pt idx="391">
                  <c:v>5.2146473955389345E-5</c:v>
                </c:pt>
                <c:pt idx="392">
                  <c:v>5.2146475550325672E-5</c:v>
                </c:pt>
                <c:pt idx="393">
                  <c:v>5.2146477089354112E-5</c:v>
                </c:pt>
                <c:pt idx="394">
                  <c:v>5.214647857443442E-5</c:v>
                </c:pt>
                <c:pt idx="395">
                  <c:v>5.2146480007457662E-5</c:v>
                </c:pt>
                <c:pt idx="396">
                  <c:v>5.2146481390248619E-5</c:v>
                </c:pt>
                <c:pt idx="397">
                  <c:v>5.2146482724568094E-5</c:v>
                </c:pt>
                <c:pt idx="398">
                  <c:v>5.2146484012115176E-5</c:v>
                </c:pt>
                <c:pt idx="399">
                  <c:v>5.2146485254529394E-5</c:v>
                </c:pt>
                <c:pt idx="400">
                  <c:v>5.2146486453392818E-5</c:v>
                </c:pt>
                <c:pt idx="401">
                  <c:v>5.2146487610232036E-5</c:v>
                </c:pt>
                <c:pt idx="402">
                  <c:v>5.2146488726520149E-5</c:v>
                </c:pt>
                <c:pt idx="403">
                  <c:v>5.2146489803678599E-5</c:v>
                </c:pt>
                <c:pt idx="404">
                  <c:v>5.2146490843079017E-5</c:v>
                </c:pt>
                <c:pt idx="405">
                  <c:v>5.2146491846044956E-5</c:v>
                </c:pt>
                <c:pt idx="406">
                  <c:v>5.2146492813853553E-5</c:v>
                </c:pt>
                <c:pt idx="407">
                  <c:v>5.2146493747737206E-5</c:v>
                </c:pt>
                <c:pt idx="408">
                  <c:v>5.214649464888509E-5</c:v>
                </c:pt>
                <c:pt idx="409">
                  <c:v>5.2146495518444702E-5</c:v>
                </c:pt>
                <c:pt idx="410">
                  <c:v>5.2146496357523332E-5</c:v>
                </c:pt>
                <c:pt idx="411">
                  <c:v>5.2146497167189421E-5</c:v>
                </c:pt>
                <c:pt idx="412">
                  <c:v>5.214649794847399E-5</c:v>
                </c:pt>
                <c:pt idx="413">
                  <c:v>5.2146498702371904E-5</c:v>
                </c:pt>
                <c:pt idx="414">
                  <c:v>5.2146499429843163E-5</c:v>
                </c:pt>
                <c:pt idx="415">
                  <c:v>5.2146500131814095E-5</c:v>
                </c:pt>
                <c:pt idx="416">
                  <c:v>5.2146500809178584E-5</c:v>
                </c:pt>
                <c:pt idx="417">
                  <c:v>5.2146501462799167E-5</c:v>
                </c:pt>
                <c:pt idx="418">
                  <c:v>5.2146502093508153E-5</c:v>
                </c:pt>
                <c:pt idx="419">
                  <c:v>5.2146502702108658E-5</c:v>
                </c:pt>
                <c:pt idx="420">
                  <c:v>5.2146503289375668E-5</c:v>
                </c:pt>
                <c:pt idx="421">
                  <c:v>5.2146503856056993E-5</c:v>
                </c:pt>
                <c:pt idx="422">
                  <c:v>5.214650440287423E-5</c:v>
                </c:pt>
                <c:pt idx="423">
                  <c:v>5.2146504930523674E-5</c:v>
                </c:pt>
                <c:pt idx="424">
                  <c:v>5.2146505439677239E-5</c:v>
                </c:pt>
                <c:pt idx="425">
                  <c:v>5.2146505930983257E-5</c:v>
                </c:pt>
                <c:pt idx="426">
                  <c:v>5.2146506405067333E-5</c:v>
                </c:pt>
                <c:pt idx="427">
                  <c:v>5.2146506862533172E-5</c:v>
                </c:pt>
                <c:pt idx="428">
                  <c:v>5.2146507303963294E-5</c:v>
                </c:pt>
                <c:pt idx="429">
                  <c:v>5.2146507729919806E-5</c:v>
                </c:pt>
                <c:pt idx="430">
                  <c:v>5.2146508140945105E-5</c:v>
                </c:pt>
                <c:pt idx="431">
                  <c:v>5.2146508537562577E-5</c:v>
                </c:pt>
                <c:pt idx="432">
                  <c:v>5.2146508920277284E-5</c:v>
                </c:pt>
                <c:pt idx="433">
                  <c:v>5.214650928957654E-5</c:v>
                </c:pt>
                <c:pt idx="434">
                  <c:v>5.214650964593062E-5</c:v>
                </c:pt>
                <c:pt idx="435">
                  <c:v>5.2146509989793287E-5</c:v>
                </c:pt>
                <c:pt idx="436">
                  <c:v>5.2146510321602412E-5</c:v>
                </c:pt>
                <c:pt idx="437">
                  <c:v>5.2146510641780506E-5</c:v>
                </c:pt>
                <c:pt idx="438">
                  <c:v>5.2146510950735279E-5</c:v>
                </c:pt>
                <c:pt idx="439">
                  <c:v>5.2146511248860146E-5</c:v>
                </c:pt>
                <c:pt idx="440">
                  <c:v>5.2146511536534734E-5</c:v>
                </c:pt>
                <c:pt idx="441">
                  <c:v>5.2146511814125368E-5</c:v>
                </c:pt>
                <c:pt idx="442">
                  <c:v>5.2146512081985504E-5</c:v>
                </c:pt>
                <c:pt idx="443">
                  <c:v>5.2146512340456246E-5</c:v>
                </c:pt>
                <c:pt idx="444">
                  <c:v>5.2146512589866717E-5</c:v>
                </c:pt>
                <c:pt idx="445">
                  <c:v>5.2146512830534506E-5</c:v>
                </c:pt>
                <c:pt idx="446">
                  <c:v>5.2146513062766085E-5</c:v>
                </c:pt>
                <c:pt idx="447">
                  <c:v>5.2146513286857162E-5</c:v>
                </c:pt>
                <c:pt idx="448">
                  <c:v>5.2146513503093093E-5</c:v>
                </c:pt>
                <c:pt idx="449">
                  <c:v>5.2146513711749231E-5</c:v>
                </c:pt>
                <c:pt idx="450">
                  <c:v>5.214651391309126E-5</c:v>
                </c:pt>
                <c:pt idx="451">
                  <c:v>5.2146514107375579E-5</c:v>
                </c:pt>
                <c:pt idx="452">
                  <c:v>5.2146514294849578E-5</c:v>
                </c:pt>
                <c:pt idx="453">
                  <c:v>5.2146514475751977E-5</c:v>
                </c:pt>
                <c:pt idx="454">
                  <c:v>5.2146514650313141E-5</c:v>
                </c:pt>
                <c:pt idx="455">
                  <c:v>5.2146514818755346E-5</c:v>
                </c:pt>
                <c:pt idx="456">
                  <c:v>5.2146514981293088E-5</c:v>
                </c:pt>
                <c:pt idx="457">
                  <c:v>5.2146515138133334E-5</c:v>
                </c:pt>
                <c:pt idx="458">
                  <c:v>5.2146515289475807E-5</c:v>
                </c:pt>
                <c:pt idx="459">
                  <c:v>5.2146515435513205E-5</c:v>
                </c:pt>
                <c:pt idx="460">
                  <c:v>5.2146515576431508E-5</c:v>
                </c:pt>
                <c:pt idx="461">
                  <c:v>5.2146515712410146E-5</c:v>
                </c:pt>
                <c:pt idx="462">
                  <c:v>5.2146515843622278E-5</c:v>
                </c:pt>
                <c:pt idx="463">
                  <c:v>5.2146515970234981E-5</c:v>
                </c:pt>
                <c:pt idx="464">
                  <c:v>5.2146516092409482E-5</c:v>
                </c:pt>
                <c:pt idx="465">
                  <c:v>5.2146516210301364E-5</c:v>
                </c:pt>
                <c:pt idx="466">
                  <c:v>5.2146516324060728E-5</c:v>
                </c:pt>
                <c:pt idx="467">
                  <c:v>5.2146516433832444E-5</c:v>
                </c:pt>
                <c:pt idx="468">
                  <c:v>5.2146516539756292E-5</c:v>
                </c:pt>
                <c:pt idx="469">
                  <c:v>5.2146516641967155E-5</c:v>
                </c:pt>
                <c:pt idx="470">
                  <c:v>5.2146516740595184E-5</c:v>
                </c:pt>
                <c:pt idx="471">
                  <c:v>5.2146516835765969E-5</c:v>
                </c:pt>
                <c:pt idx="472">
                  <c:v>5.2146516927600692E-5</c:v>
                </c:pt>
                <c:pt idx="473">
                  <c:v>5.2146517016216303E-5</c:v>
                </c:pt>
                <c:pt idx="474">
                  <c:v>5.2146517101725641E-5</c:v>
                </c:pt>
                <c:pt idx="475">
                  <c:v>5.214651718423758E-5</c:v>
                </c:pt>
                <c:pt idx="476">
                  <c:v>5.2146517263857207E-5</c:v>
                </c:pt>
                <c:pt idx="477">
                  <c:v>5.2146517340685894E-5</c:v>
                </c:pt>
                <c:pt idx="478">
                  <c:v>5.2146517414821477E-5</c:v>
                </c:pt>
                <c:pt idx="479">
                  <c:v>5.2146517486358356E-5</c:v>
                </c:pt>
                <c:pt idx="480">
                  <c:v>5.2146517555387631E-5</c:v>
                </c:pt>
                <c:pt idx="481">
                  <c:v>5.2146517621997191E-5</c:v>
                </c:pt>
                <c:pt idx="482">
                  <c:v>5.2146517686271867E-5</c:v>
                </c:pt>
                <c:pt idx="483">
                  <c:v>5.2146517748293496E-5</c:v>
                </c:pt>
                <c:pt idx="484">
                  <c:v>5.2146517808141056E-5</c:v>
                </c:pt>
                <c:pt idx="485">
                  <c:v>5.214651786589076E-5</c:v>
                </c:pt>
                <c:pt idx="486">
                  <c:v>5.2146517921616149E-5</c:v>
                </c:pt>
                <c:pt idx="487">
                  <c:v>5.2146517975388166E-5</c:v>
                </c:pt>
                <c:pt idx="488">
                  <c:v>5.2146518027275297E-5</c:v>
                </c:pt>
                <c:pt idx="489">
                  <c:v>5.2146518077343611E-5</c:v>
                </c:pt>
                <c:pt idx="490">
                  <c:v>5.2146518125656859E-5</c:v>
                </c:pt>
                <c:pt idx="491">
                  <c:v>5.2146518172276563E-5</c:v>
                </c:pt>
                <c:pt idx="492">
                  <c:v>5.2146518217262096E-5</c:v>
                </c:pt>
                <c:pt idx="493">
                  <c:v>5.2146518260670732E-5</c:v>
                </c:pt>
                <c:pt idx="494">
                  <c:v>5.2146518302557745E-5</c:v>
                </c:pt>
                <c:pt idx="495">
                  <c:v>5.2146518342976484E-5</c:v>
                </c:pt>
                <c:pt idx="496">
                  <c:v>5.2146518381978407E-5</c:v>
                </c:pt>
                <c:pt idx="497">
                  <c:v>5.2146518419613179E-5</c:v>
                </c:pt>
                <c:pt idx="498">
                  <c:v>5.2146518455928727E-5</c:v>
                </c:pt>
                <c:pt idx="499">
                  <c:v>5.2146518490971293E-5</c:v>
                </c:pt>
                <c:pt idx="500">
                  <c:v>5.2146518524785499E-5</c:v>
                </c:pt>
                <c:pt idx="501">
                  <c:v>5.2146518557414401E-5</c:v>
                </c:pt>
                <c:pt idx="502">
                  <c:v>5.214651858889955E-5</c:v>
                </c:pt>
                <c:pt idx="503">
                  <c:v>5.2146518619281036E-5</c:v>
                </c:pt>
                <c:pt idx="504">
                  <c:v>5.2146518648597558E-5</c:v>
                </c:pt>
                <c:pt idx="505">
                  <c:v>5.2146518676886433E-5</c:v>
                </c:pt>
                <c:pt idx="506">
                  <c:v>5.2146518704183689E-5</c:v>
                </c:pt>
                <c:pt idx="507">
                  <c:v>5.2146518730524083E-5</c:v>
                </c:pt>
                <c:pt idx="508">
                  <c:v>5.2146518755941156E-5</c:v>
                </c:pt>
                <c:pt idx="509">
                  <c:v>5.2146518780467273E-5</c:v>
                </c:pt>
                <c:pt idx="510">
                  <c:v>5.2146518804133672E-5</c:v>
                </c:pt>
                <c:pt idx="511">
                  <c:v>5.2146518826970479E-5</c:v>
                </c:pt>
                <c:pt idx="512">
                  <c:v>5.2146518849006787E-5</c:v>
                </c:pt>
                <c:pt idx="513">
                  <c:v>5.2146518870270641E-5</c:v>
                </c:pt>
                <c:pt idx="514">
                  <c:v>5.2146518890789126E-5</c:v>
                </c:pt>
                <c:pt idx="515">
                  <c:v>5.2146518910588373E-5</c:v>
                </c:pt>
                <c:pt idx="516">
                  <c:v>5.2146518929693587E-5</c:v>
                </c:pt>
                <c:pt idx="517">
                  <c:v>5.2146518948129096E-5</c:v>
                </c:pt>
                <c:pt idx="518">
                  <c:v>5.2146518965918381E-5</c:v>
                </c:pt>
                <c:pt idx="519">
                  <c:v>5.2146518983084093E-5</c:v>
                </c:pt>
                <c:pt idx="520">
                  <c:v>5.2146518999648093E-5</c:v>
                </c:pt>
                <c:pt idx="521">
                  <c:v>5.2146519015631456E-5</c:v>
                </c:pt>
                <c:pt idx="522">
                  <c:v>5.2146519031054564E-5</c:v>
                </c:pt>
                <c:pt idx="523">
                  <c:v>5.2146519045937028E-5</c:v>
                </c:pt>
                <c:pt idx="524">
                  <c:v>5.2146519060297814E-5</c:v>
                </c:pt>
                <c:pt idx="525">
                  <c:v>5.2146519074155212E-5</c:v>
                </c:pt>
                <c:pt idx="526">
                  <c:v>5.214651908752686E-5</c:v>
                </c:pt>
                <c:pt idx="527">
                  <c:v>5.2146519100429781E-5</c:v>
                </c:pt>
                <c:pt idx="528">
                  <c:v>5.2146519112880413E-5</c:v>
                </c:pt>
                <c:pt idx="529">
                  <c:v>5.2146519124894606E-5</c:v>
                </c:pt>
                <c:pt idx="530">
                  <c:v>5.2146519136487669E-5</c:v>
                </c:pt>
                <c:pt idx="531">
                  <c:v>5.2146519147674351E-5</c:v>
                </c:pt>
                <c:pt idx="532">
                  <c:v>5.2146519158468905E-5</c:v>
                </c:pt>
                <c:pt idx="533">
                  <c:v>5.2146519168885066E-5</c:v>
                </c:pt>
                <c:pt idx="534">
                  <c:v>5.2146519178936115E-5</c:v>
                </c:pt>
                <c:pt idx="535">
                  <c:v>5.2146519188634832E-5</c:v>
                </c:pt>
                <c:pt idx="536">
                  <c:v>5.214651919799359E-5</c:v>
                </c:pt>
                <c:pt idx="537">
                  <c:v>5.2146519207024276E-5</c:v>
                </c:pt>
                <c:pt idx="538">
                  <c:v>5.2146519215738416E-5</c:v>
                </c:pt>
                <c:pt idx="539">
                  <c:v>5.2146519224147095E-5</c:v>
                </c:pt>
                <c:pt idx="540">
                  <c:v>5.214651923226102E-5</c:v>
                </c:pt>
                <c:pt idx="541">
                  <c:v>5.2146519240090525E-5</c:v>
                </c:pt>
                <c:pt idx="542">
                  <c:v>5.2146519247645578E-5</c:v>
                </c:pt>
                <c:pt idx="543">
                  <c:v>5.21465192549358E-5</c:v>
                </c:pt>
                <c:pt idx="544">
                  <c:v>5.2146519261970477E-5</c:v>
                </c:pt>
                <c:pt idx="545">
                  <c:v>5.2146519268758565E-5</c:v>
                </c:pt>
                <c:pt idx="546">
                  <c:v>5.2146519275308711E-5</c:v>
                </c:pt>
                <c:pt idx="547">
                  <c:v>5.2146519281629251E-5</c:v>
                </c:pt>
                <c:pt idx="548">
                  <c:v>5.2146519287728227E-5</c:v>
                </c:pt>
                <c:pt idx="549">
                  <c:v>5.2146519293613419E-5</c:v>
                </c:pt>
                <c:pt idx="550">
                  <c:v>5.2146519299292314E-5</c:v>
                </c:pt>
                <c:pt idx="551">
                  <c:v>5.2146519304772149E-5</c:v>
                </c:pt>
                <c:pt idx="552">
                  <c:v>5.2146519310059898E-5</c:v>
                </c:pt>
                <c:pt idx="553">
                  <c:v>5.2146519315162282E-5</c:v>
                </c:pt>
                <c:pt idx="554">
                  <c:v>5.2146519320085821E-5</c:v>
                </c:pt>
                <c:pt idx="555">
                  <c:v>5.2146519324836768E-5</c:v>
                </c:pt>
                <c:pt idx="556">
                  <c:v>5.2146519329421188E-5</c:v>
                </c:pt>
                <c:pt idx="557">
                  <c:v>5.2146519333844895E-5</c:v>
                </c:pt>
                <c:pt idx="558">
                  <c:v>5.2146519338113548E-5</c:v>
                </c:pt>
                <c:pt idx="559">
                  <c:v>5.2146519342232561E-5</c:v>
                </c:pt>
                <c:pt idx="560">
                  <c:v>5.2146519346207192E-5</c:v>
                </c:pt>
                <c:pt idx="561">
                  <c:v>5.2146519350042503E-5</c:v>
                </c:pt>
                <c:pt idx="562">
                  <c:v>5.2146519353743366E-5</c:v>
                </c:pt>
                <c:pt idx="563">
                  <c:v>5.2146519357314511E-5</c:v>
                </c:pt>
                <c:pt idx="564">
                  <c:v>5.2146519360760465E-5</c:v>
                </c:pt>
                <c:pt idx="565">
                  <c:v>5.2146519364085632E-5</c:v>
                </c:pt>
                <c:pt idx="566">
                  <c:v>5.214651936729424E-5</c:v>
                </c:pt>
                <c:pt idx="567">
                  <c:v>5.2146519370390376E-5</c:v>
                </c:pt>
                <c:pt idx="568">
                  <c:v>5.2146519373377983E-5</c:v>
                </c:pt>
                <c:pt idx="569">
                  <c:v>5.2146519376260863E-5</c:v>
                </c:pt>
                <c:pt idx="570">
                  <c:v>5.2146519379042688E-5</c:v>
                </c:pt>
                <c:pt idx="571">
                  <c:v>5.2146519381726997E-5</c:v>
                </c:pt>
                <c:pt idx="572">
                  <c:v>5.2146519384317217E-5</c:v>
                </c:pt>
                <c:pt idx="573">
                  <c:v>5.2146519386816642E-5</c:v>
                </c:pt>
                <c:pt idx="574">
                  <c:v>5.2146519389228449E-5</c:v>
                </c:pt>
                <c:pt idx="575">
                  <c:v>5.2146519391555716E-5</c:v>
                </c:pt>
                <c:pt idx="576">
                  <c:v>5.2146519393801404E-5</c:v>
                </c:pt>
                <c:pt idx="577">
                  <c:v>5.2146519395968379E-5</c:v>
                </c:pt>
                <c:pt idx="578">
                  <c:v>5.2146519398059391E-5</c:v>
                </c:pt>
                <c:pt idx="579">
                  <c:v>5.2146519400077098E-5</c:v>
                </c:pt>
                <c:pt idx="580">
                  <c:v>5.2146519402024088E-5</c:v>
                </c:pt>
                <c:pt idx="581">
                  <c:v>5.2146519403902828E-5</c:v>
                </c:pt>
                <c:pt idx="582">
                  <c:v>5.2146519405715702E-5</c:v>
                </c:pt>
                <c:pt idx="583">
                  <c:v>5.2146519407465035E-5</c:v>
                </c:pt>
                <c:pt idx="584">
                  <c:v>5.2146519409153056E-5</c:v>
                </c:pt>
                <c:pt idx="585">
                  <c:v>5.2146519410781894E-5</c:v>
                </c:pt>
                <c:pt idx="586">
                  <c:v>5.2146519412353641E-5</c:v>
                </c:pt>
                <c:pt idx="587">
                  <c:v>5.2146519413870291E-5</c:v>
                </c:pt>
                <c:pt idx="588">
                  <c:v>5.2146519415333781E-5</c:v>
                </c:pt>
                <c:pt idx="589">
                  <c:v>5.2146519416745968E-5</c:v>
                </c:pt>
                <c:pt idx="590">
                  <c:v>5.2146519418108654E-5</c:v>
                </c:pt>
                <c:pt idx="591">
                  <c:v>5.2146519419423575E-5</c:v>
                </c:pt>
                <c:pt idx="592">
                  <c:v>5.2146519420692403E-5</c:v>
                </c:pt>
                <c:pt idx="593">
                  <c:v>5.2146519421916745E-5</c:v>
                </c:pt>
                <c:pt idx="594">
                  <c:v>5.2146519423098187E-5</c:v>
                </c:pt>
                <c:pt idx="595">
                  <c:v>5.2146519424238205E-5</c:v>
                </c:pt>
                <c:pt idx="596">
                  <c:v>5.2146519425338257E-5</c:v>
                </c:pt>
                <c:pt idx="597">
                  <c:v>5.2146519426399758E-5</c:v>
                </c:pt>
                <c:pt idx="598">
                  <c:v>5.2146519427424045E-5</c:v>
                </c:pt>
                <c:pt idx="599">
                  <c:v>5.2146519428412424E-5</c:v>
                </c:pt>
                <c:pt idx="600">
                  <c:v>5.2146519429366163E-5</c:v>
                </c:pt>
                <c:pt idx="601">
                  <c:v>5.2146519430286467E-5</c:v>
                </c:pt>
                <c:pt idx="602">
                  <c:v>5.2146519431174517E-5</c:v>
                </c:pt>
                <c:pt idx="603">
                  <c:v>5.214651943203143E-5</c:v>
                </c:pt>
                <c:pt idx="604">
                  <c:v>5.214651943285831E-5</c:v>
                </c:pt>
                <c:pt idx="605">
                  <c:v>5.2146519433656208E-5</c:v>
                </c:pt>
                <c:pt idx="606">
                  <c:v>5.2146519434426127E-5</c:v>
                </c:pt>
                <c:pt idx="607">
                  <c:v>5.214651943516907E-5</c:v>
                </c:pt>
                <c:pt idx="608">
                  <c:v>5.2146519435885965E-5</c:v>
                </c:pt>
                <c:pt idx="609">
                  <c:v>5.2146519436577727E-5</c:v>
                </c:pt>
                <c:pt idx="610">
                  <c:v>5.2146519437245236E-5</c:v>
                </c:pt>
                <c:pt idx="611">
                  <c:v>5.2146519437889361E-5</c:v>
                </c:pt>
                <c:pt idx="612">
                  <c:v>5.2146519438510893E-5</c:v>
                </c:pt>
                <c:pt idx="613">
                  <c:v>5.2146519439110653E-5</c:v>
                </c:pt>
                <c:pt idx="614">
                  <c:v>5.214651943968938E-5</c:v>
                </c:pt>
                <c:pt idx="615">
                  <c:v>5.2146519440247819E-5</c:v>
                </c:pt>
                <c:pt idx="616">
                  <c:v>5.2146519440786681E-5</c:v>
                </c:pt>
                <c:pt idx="617">
                  <c:v>5.2146519441306664E-5</c:v>
                </c:pt>
                <c:pt idx="618">
                  <c:v>5.2146519441808413E-5</c:v>
                </c:pt>
                <c:pt idx="619">
                  <c:v>5.2146519442292577E-5</c:v>
                </c:pt>
                <c:pt idx="620">
                  <c:v>5.2146519442759766E-5</c:v>
                </c:pt>
                <c:pt idx="621">
                  <c:v>5.2146519443210584E-5</c:v>
                </c:pt>
                <c:pt idx="622">
                  <c:v>5.2146519443645593E-5</c:v>
                </c:pt>
                <c:pt idx="623">
                  <c:v>5.2146519444065356E-5</c:v>
                </c:pt>
                <c:pt idx="624">
                  <c:v>5.2146519444470407E-5</c:v>
                </c:pt>
                <c:pt idx="625">
                  <c:v>5.2146519444861262E-5</c:v>
                </c:pt>
                <c:pt idx="626">
                  <c:v>5.2146519445238408E-5</c:v>
                </c:pt>
                <c:pt idx="627">
                  <c:v>5.2146519445602341E-5</c:v>
                </c:pt>
                <c:pt idx="628">
                  <c:v>5.2146519445953507E-5</c:v>
                </c:pt>
                <c:pt idx="629">
                  <c:v>5.2146519446292375E-5</c:v>
                </c:pt>
                <c:pt idx="630">
                  <c:v>5.2146519446619356E-5</c:v>
                </c:pt>
                <c:pt idx="631">
                  <c:v>5.214651944693488E-5</c:v>
                </c:pt>
                <c:pt idx="632">
                  <c:v>5.2146519447239344E-5</c:v>
                </c:pt>
                <c:pt idx="633">
                  <c:v>5.2146519447533136E-5</c:v>
                </c:pt>
                <c:pt idx="634">
                  <c:v>5.2146519447816627E-5</c:v>
                </c:pt>
                <c:pt idx="635">
                  <c:v>5.2146519448090178E-5</c:v>
                </c:pt>
                <c:pt idx="636">
                  <c:v>5.2146519448354148E-5</c:v>
                </c:pt>
                <c:pt idx="637">
                  <c:v>5.2146519448608861E-5</c:v>
                </c:pt>
                <c:pt idx="638">
                  <c:v>5.2146519448854642E-5</c:v>
                </c:pt>
                <c:pt idx="639">
                  <c:v>5.2146519449091812E-5</c:v>
                </c:pt>
                <c:pt idx="640">
                  <c:v>5.2146519449320666E-5</c:v>
                </c:pt>
                <c:pt idx="641">
                  <c:v>5.2146519449541498E-5</c:v>
                </c:pt>
                <c:pt idx="642">
                  <c:v>5.2146519449754591E-5</c:v>
                </c:pt>
                <c:pt idx="643">
                  <c:v>5.2146519449960217E-5</c:v>
                </c:pt>
                <c:pt idx="644">
                  <c:v>5.2146519450158633E-5</c:v>
                </c:pt>
                <c:pt idx="645">
                  <c:v>5.2146519450350089E-5</c:v>
                </c:pt>
                <c:pt idx="646">
                  <c:v>5.2146519450534837E-5</c:v>
                </c:pt>
                <c:pt idx="647">
                  <c:v>5.2146519450713107E-5</c:v>
                </c:pt>
                <c:pt idx="648">
                  <c:v>5.2146519450885136E-5</c:v>
                </c:pt>
                <c:pt idx="649">
                  <c:v>5.2146519451051121E-5</c:v>
                </c:pt>
                <c:pt idx="650">
                  <c:v>5.2146519451211298E-5</c:v>
                </c:pt>
                <c:pt idx="651">
                  <c:v>5.2146519451365858E-5</c:v>
                </c:pt>
                <c:pt idx="652">
                  <c:v>5.2146519451515004E-5</c:v>
                </c:pt>
                <c:pt idx="653">
                  <c:v>5.2146519451658911E-5</c:v>
                </c:pt>
                <c:pt idx="654">
                  <c:v>5.2146519451797784E-5</c:v>
                </c:pt>
                <c:pt idx="655">
                  <c:v>5.2146519451931784E-5</c:v>
                </c:pt>
                <c:pt idx="656">
                  <c:v>5.2146519452061089E-5</c:v>
                </c:pt>
                <c:pt idx="657">
                  <c:v>5.214651945218586E-5</c:v>
                </c:pt>
                <c:pt idx="658">
                  <c:v>5.2146519452306261E-5</c:v>
                </c:pt>
                <c:pt idx="659">
                  <c:v>5.214651945242244E-5</c:v>
                </c:pt>
                <c:pt idx="660">
                  <c:v>5.214651945253454E-5</c:v>
                </c:pt>
                <c:pt idx="661">
                  <c:v>5.2146519452642716E-5</c:v>
                </c:pt>
                <c:pt idx="662">
                  <c:v>5.2146519452747104E-5</c:v>
                </c:pt>
                <c:pt idx="663">
                  <c:v>5.2146519452847834E-5</c:v>
                </c:pt>
                <c:pt idx="664">
                  <c:v>5.2146519452945026E-5</c:v>
                </c:pt>
                <c:pt idx="665">
                  <c:v>5.2146519453038809E-5</c:v>
                </c:pt>
                <c:pt idx="666">
                  <c:v>5.2146519453129306E-5</c:v>
                </c:pt>
                <c:pt idx="667">
                  <c:v>5.2146519453216632E-5</c:v>
                </c:pt>
                <c:pt idx="668">
                  <c:v>5.2146519453300901E-5</c:v>
                </c:pt>
                <c:pt idx="669">
                  <c:v>5.214651945338221E-5</c:v>
                </c:pt>
                <c:pt idx="670">
                  <c:v>5.2146519453460679E-5</c:v>
                </c:pt>
                <c:pt idx="671">
                  <c:v>5.214651945353639E-5</c:v>
                </c:pt>
                <c:pt idx="672">
                  <c:v>5.2146519453609445E-5</c:v>
                </c:pt>
                <c:pt idx="673">
                  <c:v>5.2146519453679945E-5</c:v>
                </c:pt>
                <c:pt idx="674">
                  <c:v>5.2146519453747972E-5</c:v>
                </c:pt>
                <c:pt idx="675">
                  <c:v>5.2146519453813614E-5</c:v>
                </c:pt>
                <c:pt idx="676">
                  <c:v>5.2146519453876945E-5</c:v>
                </c:pt>
                <c:pt idx="677">
                  <c:v>5.2146519453938067E-5</c:v>
                </c:pt>
                <c:pt idx="678">
                  <c:v>5.2146519453997047E-5</c:v>
                </c:pt>
                <c:pt idx="679">
                  <c:v>5.2146519454053961E-5</c:v>
                </c:pt>
                <c:pt idx="680">
                  <c:v>5.2146519454108869E-5</c:v>
                </c:pt>
                <c:pt idx="681">
                  <c:v>5.214651945416186E-5</c:v>
                </c:pt>
                <c:pt idx="682">
                  <c:v>5.2146519454212993E-5</c:v>
                </c:pt>
                <c:pt idx="683">
                  <c:v>5.2146519454262331E-5</c:v>
                </c:pt>
                <c:pt idx="684">
                  <c:v>5.2146519454309941E-5</c:v>
                </c:pt>
                <c:pt idx="685">
                  <c:v>5.2146519454355891E-5</c:v>
                </c:pt>
                <c:pt idx="686">
                  <c:v>5.2146519454400221E-5</c:v>
                </c:pt>
                <c:pt idx="687">
                  <c:v>5.2146519454443E-5</c:v>
                </c:pt>
                <c:pt idx="688">
                  <c:v>5.2146519454484274E-5</c:v>
                </c:pt>
                <c:pt idx="689">
                  <c:v>5.2146519454524105E-5</c:v>
                </c:pt>
                <c:pt idx="690">
                  <c:v>5.214651945456254E-5</c:v>
                </c:pt>
                <c:pt idx="691">
                  <c:v>5.2146519454599633E-5</c:v>
                </c:pt>
                <c:pt idx="692">
                  <c:v>5.2146519454635412E-5</c:v>
                </c:pt>
                <c:pt idx="693">
                  <c:v>5.2146519454669951E-5</c:v>
                </c:pt>
                <c:pt idx="694">
                  <c:v>5.2146519454703269E-5</c:v>
                </c:pt>
                <c:pt idx="695">
                  <c:v>5.214651945473543E-5</c:v>
                </c:pt>
                <c:pt idx="696">
                  <c:v>5.2146519454766451E-5</c:v>
                </c:pt>
                <c:pt idx="697">
                  <c:v>5.2146519454796396E-5</c:v>
                </c:pt>
                <c:pt idx="698">
                  <c:v>5.2146519454825283E-5</c:v>
                </c:pt>
                <c:pt idx="699">
                  <c:v>5.214651945485316E-5</c:v>
                </c:pt>
                <c:pt idx="700">
                  <c:v>5.2146519454880055E-5</c:v>
                </c:pt>
                <c:pt idx="701">
                  <c:v>5.2146519454906015E-5</c:v>
                </c:pt>
                <c:pt idx="702">
                  <c:v>5.214651945493106E-5</c:v>
                </c:pt>
                <c:pt idx="703">
                  <c:v>5.2146519454955231E-5</c:v>
                </c:pt>
                <c:pt idx="704">
                  <c:v>5.2146519454978562E-5</c:v>
                </c:pt>
                <c:pt idx="705">
                  <c:v>5.2146519455001066E-5</c:v>
                </c:pt>
                <c:pt idx="706">
                  <c:v>5.2146519455022777E-5</c:v>
                </c:pt>
                <c:pt idx="707">
                  <c:v>5.2146519455043729E-5</c:v>
                </c:pt>
                <c:pt idx="708">
                  <c:v>5.2146519455063956E-5</c:v>
                </c:pt>
                <c:pt idx="709">
                  <c:v>5.2146519455083465E-5</c:v>
                </c:pt>
                <c:pt idx="710">
                  <c:v>5.214651945510229E-5</c:v>
                </c:pt>
                <c:pt idx="711">
                  <c:v>5.2146519455120457E-5</c:v>
                </c:pt>
                <c:pt idx="712">
                  <c:v>5.2146519455137987E-5</c:v>
                </c:pt>
                <c:pt idx="713">
                  <c:v>5.2146519455154907E-5</c:v>
                </c:pt>
                <c:pt idx="714">
                  <c:v>5.2146519455171231E-5</c:v>
                </c:pt>
                <c:pt idx="715">
                  <c:v>5.2146519455186979E-5</c:v>
                </c:pt>
                <c:pt idx="716">
                  <c:v>5.2146519455202179E-5</c:v>
                </c:pt>
                <c:pt idx="717">
                  <c:v>5.2146519455216849E-5</c:v>
                </c:pt>
                <c:pt idx="718">
                  <c:v>5.2146519455230998E-5</c:v>
                </c:pt>
                <c:pt idx="719">
                  <c:v>5.2146519455244652E-5</c:v>
                </c:pt>
                <c:pt idx="720">
                  <c:v>5.2146519455257832E-5</c:v>
                </c:pt>
                <c:pt idx="721">
                  <c:v>5.2146519455270544E-5</c:v>
                </c:pt>
                <c:pt idx="722">
                  <c:v>5.2146519455282816E-5</c:v>
                </c:pt>
                <c:pt idx="723">
                  <c:v>5.2146519455294654E-5</c:v>
                </c:pt>
                <c:pt idx="724">
                  <c:v>5.2146519455306079E-5</c:v>
                </c:pt>
                <c:pt idx="725">
                  <c:v>5.2146519455317104E-5</c:v>
                </c:pt>
                <c:pt idx="726">
                  <c:v>5.2146519455327743E-5</c:v>
                </c:pt>
                <c:pt idx="727">
                  <c:v>5.2146519455338009E-5</c:v>
                </c:pt>
                <c:pt idx="728">
                  <c:v>5.2146519455347916E-5</c:v>
                </c:pt>
                <c:pt idx="729">
                  <c:v>5.2146519455357463E-5</c:v>
                </c:pt>
                <c:pt idx="730">
                  <c:v>5.2146519455366686E-5</c:v>
                </c:pt>
                <c:pt idx="731">
                  <c:v>5.214651945537559E-5</c:v>
                </c:pt>
                <c:pt idx="732">
                  <c:v>5.2146519455384176E-5</c:v>
                </c:pt>
                <c:pt idx="733">
                  <c:v>5.2146519455392463E-5</c:v>
                </c:pt>
                <c:pt idx="734">
                  <c:v>5.2146519455400459E-5</c:v>
                </c:pt>
                <c:pt idx="735">
                  <c:v>5.2146519455408177E-5</c:v>
                </c:pt>
                <c:pt idx="736">
                  <c:v>5.2146519455415617E-5</c:v>
                </c:pt>
                <c:pt idx="737">
                  <c:v>5.2146519455422807E-5</c:v>
                </c:pt>
                <c:pt idx="738">
                  <c:v>5.2146519455429732E-5</c:v>
                </c:pt>
                <c:pt idx="739">
                  <c:v>5.2146519455436427E-5</c:v>
                </c:pt>
                <c:pt idx="740">
                  <c:v>5.2146519455442885E-5</c:v>
                </c:pt>
                <c:pt idx="741">
                  <c:v>5.2146519455449112E-5</c:v>
                </c:pt>
                <c:pt idx="742">
                  <c:v>5.2146519455455123E-5</c:v>
                </c:pt>
                <c:pt idx="743">
                  <c:v>5.2146519455460923E-5</c:v>
                </c:pt>
                <c:pt idx="744">
                  <c:v>5.2146519455466514E-5</c:v>
                </c:pt>
                <c:pt idx="745">
                  <c:v>5.2146519455471915E-5</c:v>
                </c:pt>
                <c:pt idx="746">
                  <c:v>5.2146519455477126E-5</c:v>
                </c:pt>
                <c:pt idx="747">
                  <c:v>5.214651945548216E-5</c:v>
                </c:pt>
                <c:pt idx="748">
                  <c:v>5.2146519455487012E-5</c:v>
                </c:pt>
                <c:pt idx="749">
                  <c:v>5.2146519455491688E-5</c:v>
                </c:pt>
                <c:pt idx="750">
                  <c:v>5.2146519455496207E-5</c:v>
                </c:pt>
                <c:pt idx="751">
                  <c:v>5.2146519455500571E-5</c:v>
                </c:pt>
                <c:pt idx="752">
                  <c:v>5.2146519455504773E-5</c:v>
                </c:pt>
                <c:pt idx="753">
                  <c:v>5.2146519455508832E-5</c:v>
                </c:pt>
                <c:pt idx="754">
                  <c:v>5.2146519455512748E-5</c:v>
                </c:pt>
                <c:pt idx="755">
                  <c:v>5.214651945551653E-5</c:v>
                </c:pt>
                <c:pt idx="756">
                  <c:v>5.2146519455520175E-5</c:v>
                </c:pt>
                <c:pt idx="757">
                  <c:v>5.2146519455523699E-5</c:v>
                </c:pt>
                <c:pt idx="758">
                  <c:v>5.2146519455527094E-5</c:v>
                </c:pt>
                <c:pt idx="759">
                  <c:v>5.2146519455530367E-5</c:v>
                </c:pt>
                <c:pt idx="760">
                  <c:v>5.2146519455533531E-5</c:v>
                </c:pt>
                <c:pt idx="761">
                  <c:v>5.214651945553658E-5</c:v>
                </c:pt>
                <c:pt idx="762">
                  <c:v>5.2146519455539528E-5</c:v>
                </c:pt>
                <c:pt idx="763">
                  <c:v>5.2146519455542367E-5</c:v>
                </c:pt>
                <c:pt idx="764">
                  <c:v>5.2146519455545105E-5</c:v>
                </c:pt>
                <c:pt idx="765">
                  <c:v>5.2146519455547755E-5</c:v>
                </c:pt>
                <c:pt idx="766">
                  <c:v>5.2146519455550309E-5</c:v>
                </c:pt>
                <c:pt idx="767">
                  <c:v>5.2146519455552769E-5</c:v>
                </c:pt>
                <c:pt idx="768">
                  <c:v>5.2146519455555147E-5</c:v>
                </c:pt>
                <c:pt idx="769">
                  <c:v>5.2146519455557438E-5</c:v>
                </c:pt>
                <c:pt idx="770">
                  <c:v>5.2146519455559647E-5</c:v>
                </c:pt>
                <c:pt idx="771">
                  <c:v>5.2146519455561788E-5</c:v>
                </c:pt>
                <c:pt idx="772">
                  <c:v>5.2146519455563848E-5</c:v>
                </c:pt>
                <c:pt idx="773">
                  <c:v>5.214651945556584E-5</c:v>
                </c:pt>
                <c:pt idx="774">
                  <c:v>5.2146519455567758E-5</c:v>
                </c:pt>
                <c:pt idx="775">
                  <c:v>5.2146519455569608E-5</c:v>
                </c:pt>
                <c:pt idx="776">
                  <c:v>5.214651945557139E-5</c:v>
                </c:pt>
                <c:pt idx="777">
                  <c:v>5.2146519455573118E-5</c:v>
                </c:pt>
                <c:pt idx="778">
                  <c:v>5.2146519455574778E-5</c:v>
                </c:pt>
                <c:pt idx="779">
                  <c:v>5.2146519455576384E-5</c:v>
                </c:pt>
                <c:pt idx="780">
                  <c:v>5.2146519455577936E-5</c:v>
                </c:pt>
                <c:pt idx="781">
                  <c:v>5.2146519455579427E-5</c:v>
                </c:pt>
                <c:pt idx="782">
                  <c:v>5.214651945558087E-5</c:v>
                </c:pt>
                <c:pt idx="783">
                  <c:v>5.2146519455582266E-5</c:v>
                </c:pt>
                <c:pt idx="784">
                  <c:v>5.2146519455583608E-5</c:v>
                </c:pt>
                <c:pt idx="785">
                  <c:v>5.2146519455584902E-5</c:v>
                </c:pt>
                <c:pt idx="786">
                  <c:v>5.2146519455586156E-5</c:v>
                </c:pt>
                <c:pt idx="787">
                  <c:v>5.2146519455587355E-5</c:v>
                </c:pt>
                <c:pt idx="788">
                  <c:v>5.2146519455588521E-5</c:v>
                </c:pt>
                <c:pt idx="789">
                  <c:v>5.2146519455589645E-5</c:v>
                </c:pt>
                <c:pt idx="790">
                  <c:v>5.214651945559073E-5</c:v>
                </c:pt>
                <c:pt idx="791">
                  <c:v>5.2146519455591773E-5</c:v>
                </c:pt>
                <c:pt idx="792">
                  <c:v>5.2146519455592783E-5</c:v>
                </c:pt>
                <c:pt idx="793">
                  <c:v>5.2146519455593759E-5</c:v>
                </c:pt>
                <c:pt idx="794">
                  <c:v>5.21465194555947E-5</c:v>
                </c:pt>
                <c:pt idx="795">
                  <c:v>5.2146519455595609E-5</c:v>
                </c:pt>
                <c:pt idx="796">
                  <c:v>5.2146519455596483E-5</c:v>
                </c:pt>
                <c:pt idx="797">
                  <c:v>5.214651945559733E-5</c:v>
                </c:pt>
                <c:pt idx="798">
                  <c:v>5.2146519455598136E-5</c:v>
                </c:pt>
                <c:pt idx="799">
                  <c:v>5.2146519455598929E-5</c:v>
                </c:pt>
                <c:pt idx="800">
                  <c:v>5.2146519455599681E-5</c:v>
                </c:pt>
                <c:pt idx="801">
                  <c:v>5.214651945560042E-5</c:v>
                </c:pt>
                <c:pt idx="802">
                  <c:v>5.2146519455601124E-5</c:v>
                </c:pt>
                <c:pt idx="803">
                  <c:v>5.2146519455601809E-5</c:v>
                </c:pt>
                <c:pt idx="804">
                  <c:v>5.2146519455602466E-5</c:v>
                </c:pt>
                <c:pt idx="805">
                  <c:v>5.2146519455603103E-5</c:v>
                </c:pt>
                <c:pt idx="806">
                  <c:v>5.2146519455603713E-5</c:v>
                </c:pt>
                <c:pt idx="807">
                  <c:v>5.2146519455604302E-5</c:v>
                </c:pt>
                <c:pt idx="808">
                  <c:v>5.2146519455604872E-5</c:v>
                </c:pt>
                <c:pt idx="809">
                  <c:v>5.2146519455605421E-5</c:v>
                </c:pt>
                <c:pt idx="810">
                  <c:v>5.2146519455605956E-5</c:v>
                </c:pt>
                <c:pt idx="811">
                  <c:v>5.2146519455606471E-5</c:v>
                </c:pt>
                <c:pt idx="812">
                  <c:v>5.2146519455606959E-5</c:v>
                </c:pt>
                <c:pt idx="813">
                  <c:v>5.2146519455607433E-5</c:v>
                </c:pt>
                <c:pt idx="814">
                  <c:v>5.2146519455607901E-5</c:v>
                </c:pt>
                <c:pt idx="815">
                  <c:v>5.2146519455608348E-5</c:v>
                </c:pt>
                <c:pt idx="816">
                  <c:v>5.2146519455608775E-5</c:v>
                </c:pt>
                <c:pt idx="817">
                  <c:v>5.2146519455609181E-5</c:v>
                </c:pt>
                <c:pt idx="818">
                  <c:v>5.2146519455609581E-5</c:v>
                </c:pt>
                <c:pt idx="819">
                  <c:v>5.2146519455609974E-5</c:v>
                </c:pt>
                <c:pt idx="820">
                  <c:v>5.214651945561034E-5</c:v>
                </c:pt>
                <c:pt idx="821">
                  <c:v>5.2146519455610699E-5</c:v>
                </c:pt>
                <c:pt idx="822">
                  <c:v>5.2146519455611045E-5</c:v>
                </c:pt>
                <c:pt idx="823">
                  <c:v>5.2146519455611377E-5</c:v>
                </c:pt>
                <c:pt idx="824">
                  <c:v>5.2146519455611702E-5</c:v>
                </c:pt>
                <c:pt idx="825">
                  <c:v>5.2146519455612014E-5</c:v>
                </c:pt>
                <c:pt idx="826">
                  <c:v>5.2146519455612312E-5</c:v>
                </c:pt>
                <c:pt idx="827">
                  <c:v>5.2146519455612603E-5</c:v>
                </c:pt>
                <c:pt idx="828">
                  <c:v>5.2146519455612881E-5</c:v>
                </c:pt>
                <c:pt idx="829">
                  <c:v>5.2146519455613152E-5</c:v>
                </c:pt>
                <c:pt idx="830">
                  <c:v>5.214651945561341E-5</c:v>
                </c:pt>
                <c:pt idx="831">
                  <c:v>5.214651945561366E-5</c:v>
                </c:pt>
                <c:pt idx="832">
                  <c:v>5.2146519455613904E-5</c:v>
                </c:pt>
                <c:pt idx="833">
                  <c:v>5.2146519455614142E-5</c:v>
                </c:pt>
                <c:pt idx="834">
                  <c:v>5.2146519455614365E-5</c:v>
                </c:pt>
                <c:pt idx="835">
                  <c:v>5.2146519455614582E-5</c:v>
                </c:pt>
                <c:pt idx="836">
                  <c:v>5.2146519455614792E-5</c:v>
                </c:pt>
                <c:pt idx="837">
                  <c:v>5.2146519455614995E-5</c:v>
                </c:pt>
                <c:pt idx="838">
                  <c:v>5.2146519455615185E-5</c:v>
                </c:pt>
                <c:pt idx="839">
                  <c:v>5.2146519455615382E-5</c:v>
                </c:pt>
                <c:pt idx="840">
                  <c:v>5.2146519455615558E-5</c:v>
                </c:pt>
                <c:pt idx="841">
                  <c:v>5.2146519455615741E-5</c:v>
                </c:pt>
                <c:pt idx="842">
                  <c:v>5.2146519455615903E-5</c:v>
                </c:pt>
                <c:pt idx="843">
                  <c:v>5.2146519455616066E-5</c:v>
                </c:pt>
                <c:pt idx="844">
                  <c:v>5.2146519455616222E-5</c:v>
                </c:pt>
                <c:pt idx="845">
                  <c:v>5.2146519455616378E-5</c:v>
                </c:pt>
                <c:pt idx="846">
                  <c:v>5.2146519455616527E-5</c:v>
                </c:pt>
                <c:pt idx="847">
                  <c:v>5.2146519455616669E-5</c:v>
                </c:pt>
                <c:pt idx="848">
                  <c:v>5.2146519455616805E-5</c:v>
                </c:pt>
                <c:pt idx="849">
                  <c:v>5.2146519455616933E-5</c:v>
                </c:pt>
                <c:pt idx="850">
                  <c:v>5.2146519455617062E-5</c:v>
                </c:pt>
                <c:pt idx="851">
                  <c:v>5.2146519455617184E-5</c:v>
                </c:pt>
                <c:pt idx="852">
                  <c:v>5.2146519455617306E-5</c:v>
                </c:pt>
                <c:pt idx="853">
                  <c:v>5.2146519455617421E-5</c:v>
                </c:pt>
                <c:pt idx="854">
                  <c:v>5.214651945561753E-5</c:v>
                </c:pt>
                <c:pt idx="855">
                  <c:v>5.2146519455617638E-5</c:v>
                </c:pt>
                <c:pt idx="856">
                  <c:v>5.214651945561774E-5</c:v>
                </c:pt>
                <c:pt idx="857">
                  <c:v>5.2146519455617841E-5</c:v>
                </c:pt>
                <c:pt idx="858">
                  <c:v>5.2146519455617936E-5</c:v>
                </c:pt>
                <c:pt idx="859">
                  <c:v>5.2146519455618031E-5</c:v>
                </c:pt>
                <c:pt idx="860">
                  <c:v>5.2146519455618119E-5</c:v>
                </c:pt>
                <c:pt idx="861">
                  <c:v>5.2146519455618207E-5</c:v>
                </c:pt>
                <c:pt idx="862">
                  <c:v>5.2146519455618289E-5</c:v>
                </c:pt>
                <c:pt idx="863">
                  <c:v>5.2146519455618363E-5</c:v>
                </c:pt>
                <c:pt idx="864">
                  <c:v>5.2146519455618445E-5</c:v>
                </c:pt>
                <c:pt idx="865">
                  <c:v>5.2146519455618519E-5</c:v>
                </c:pt>
                <c:pt idx="866">
                  <c:v>5.2146519455618594E-5</c:v>
                </c:pt>
                <c:pt idx="867">
                  <c:v>5.2146519455618661E-5</c:v>
                </c:pt>
                <c:pt idx="868">
                  <c:v>5.2146519455618722E-5</c:v>
                </c:pt>
                <c:pt idx="869">
                  <c:v>5.214651945561879E-5</c:v>
                </c:pt>
                <c:pt idx="870">
                  <c:v>5.2146519455618851E-5</c:v>
                </c:pt>
                <c:pt idx="871">
                  <c:v>5.2146519455618919E-5</c:v>
                </c:pt>
                <c:pt idx="872">
                  <c:v>5.2146519455618973E-5</c:v>
                </c:pt>
                <c:pt idx="873">
                  <c:v>5.2146519455619027E-5</c:v>
                </c:pt>
                <c:pt idx="874">
                  <c:v>5.2146519455619081E-5</c:v>
                </c:pt>
                <c:pt idx="875">
                  <c:v>5.2146519455619136E-5</c:v>
                </c:pt>
                <c:pt idx="876">
                  <c:v>5.2146519455619183E-5</c:v>
                </c:pt>
                <c:pt idx="877">
                  <c:v>5.2146519455619237E-5</c:v>
                </c:pt>
                <c:pt idx="878">
                  <c:v>5.2146519455619278E-5</c:v>
                </c:pt>
                <c:pt idx="879">
                  <c:v>5.2146519455619325E-5</c:v>
                </c:pt>
                <c:pt idx="880">
                  <c:v>5.2146519455619366E-5</c:v>
                </c:pt>
                <c:pt idx="881">
                  <c:v>5.2146519455619414E-5</c:v>
                </c:pt>
                <c:pt idx="882">
                  <c:v>5.2146519455619454E-5</c:v>
                </c:pt>
                <c:pt idx="883">
                  <c:v>5.2146519455619488E-5</c:v>
                </c:pt>
                <c:pt idx="884">
                  <c:v>5.2146519455619529E-5</c:v>
                </c:pt>
                <c:pt idx="885">
                  <c:v>5.2146519455619563E-5</c:v>
                </c:pt>
                <c:pt idx="886">
                  <c:v>5.2146519455619596E-5</c:v>
                </c:pt>
                <c:pt idx="887">
                  <c:v>5.2146519455619637E-5</c:v>
                </c:pt>
                <c:pt idx="888">
                  <c:v>5.2146519455619671E-5</c:v>
                </c:pt>
                <c:pt idx="889">
                  <c:v>5.2146519455619698E-5</c:v>
                </c:pt>
                <c:pt idx="890">
                  <c:v>5.2146519455619732E-5</c:v>
                </c:pt>
                <c:pt idx="891">
                  <c:v>5.2146519455619759E-5</c:v>
                </c:pt>
                <c:pt idx="892">
                  <c:v>5.2146519455619793E-5</c:v>
                </c:pt>
                <c:pt idx="893">
                  <c:v>5.2146519455619813E-5</c:v>
                </c:pt>
                <c:pt idx="894">
                  <c:v>5.214651945561984E-5</c:v>
                </c:pt>
                <c:pt idx="895">
                  <c:v>5.2146519455619868E-5</c:v>
                </c:pt>
                <c:pt idx="896">
                  <c:v>5.2146519455619895E-5</c:v>
                </c:pt>
                <c:pt idx="897">
                  <c:v>5.2146519455619915E-5</c:v>
                </c:pt>
                <c:pt idx="898">
                  <c:v>5.2146519455619942E-5</c:v>
                </c:pt>
                <c:pt idx="899">
                  <c:v>5.2146519455619962E-5</c:v>
                </c:pt>
                <c:pt idx="900">
                  <c:v>5.2146519455619983E-5</c:v>
                </c:pt>
                <c:pt idx="901">
                  <c:v>5.2146519455620003E-5</c:v>
                </c:pt>
                <c:pt idx="902">
                  <c:v>5.2146519455620023E-5</c:v>
                </c:pt>
                <c:pt idx="903">
                  <c:v>5.2146519455620044E-5</c:v>
                </c:pt>
                <c:pt idx="904">
                  <c:v>5.2146519455620064E-5</c:v>
                </c:pt>
                <c:pt idx="905">
                  <c:v>5.2146519455620078E-5</c:v>
                </c:pt>
                <c:pt idx="906">
                  <c:v>5.2146519455620098E-5</c:v>
                </c:pt>
                <c:pt idx="907">
                  <c:v>5.2146519455620118E-5</c:v>
                </c:pt>
                <c:pt idx="908">
                  <c:v>5.2146519455620132E-5</c:v>
                </c:pt>
                <c:pt idx="909">
                  <c:v>5.2146519455620145E-5</c:v>
                </c:pt>
                <c:pt idx="910">
                  <c:v>5.2146519455620159E-5</c:v>
                </c:pt>
                <c:pt idx="911">
                  <c:v>5.2146519455620172E-5</c:v>
                </c:pt>
                <c:pt idx="912">
                  <c:v>5.2146519455620193E-5</c:v>
                </c:pt>
                <c:pt idx="913">
                  <c:v>5.21465194556202E-5</c:v>
                </c:pt>
                <c:pt idx="914">
                  <c:v>5.2146519455620213E-5</c:v>
                </c:pt>
                <c:pt idx="915">
                  <c:v>5.2146519455620227E-5</c:v>
                </c:pt>
                <c:pt idx="916">
                  <c:v>5.214651945562024E-5</c:v>
                </c:pt>
                <c:pt idx="917">
                  <c:v>5.2146519455620254E-5</c:v>
                </c:pt>
                <c:pt idx="918">
                  <c:v>5.2146519455620261E-5</c:v>
                </c:pt>
                <c:pt idx="919">
                  <c:v>5.2146519455620274E-5</c:v>
                </c:pt>
                <c:pt idx="920">
                  <c:v>5.2146519455620281E-5</c:v>
                </c:pt>
                <c:pt idx="921">
                  <c:v>5.2146519455620294E-5</c:v>
                </c:pt>
                <c:pt idx="922">
                  <c:v>5.2146519455620308E-5</c:v>
                </c:pt>
                <c:pt idx="923">
                  <c:v>5.2146519455620315E-5</c:v>
                </c:pt>
                <c:pt idx="924">
                  <c:v>5.2146519455620322E-5</c:v>
                </c:pt>
                <c:pt idx="925">
                  <c:v>5.2146519455620328E-5</c:v>
                </c:pt>
                <c:pt idx="926">
                  <c:v>5.2146519455620342E-5</c:v>
                </c:pt>
                <c:pt idx="927">
                  <c:v>5.2146519455620349E-5</c:v>
                </c:pt>
                <c:pt idx="928">
                  <c:v>5.2146519455620355E-5</c:v>
                </c:pt>
                <c:pt idx="929">
                  <c:v>5.2146519455620362E-5</c:v>
                </c:pt>
                <c:pt idx="930">
                  <c:v>5.2146519455620369E-5</c:v>
                </c:pt>
                <c:pt idx="931">
                  <c:v>5.2146519455620376E-5</c:v>
                </c:pt>
                <c:pt idx="932">
                  <c:v>5.2146519455620389E-5</c:v>
                </c:pt>
                <c:pt idx="933">
                  <c:v>5.2146519455620396E-5</c:v>
                </c:pt>
                <c:pt idx="934">
                  <c:v>5.2146519455620396E-5</c:v>
                </c:pt>
                <c:pt idx="935">
                  <c:v>5.2146519455620403E-5</c:v>
                </c:pt>
                <c:pt idx="936">
                  <c:v>5.214651945562041E-5</c:v>
                </c:pt>
                <c:pt idx="937">
                  <c:v>5.2146519455620416E-5</c:v>
                </c:pt>
                <c:pt idx="938">
                  <c:v>5.2146519455620423E-5</c:v>
                </c:pt>
                <c:pt idx="939">
                  <c:v>5.214651945562043E-5</c:v>
                </c:pt>
                <c:pt idx="940">
                  <c:v>5.214651945562043E-5</c:v>
                </c:pt>
                <c:pt idx="941">
                  <c:v>5.214651945562043E-5</c:v>
                </c:pt>
                <c:pt idx="942">
                  <c:v>5.2146519455620437E-5</c:v>
                </c:pt>
                <c:pt idx="943">
                  <c:v>5.2146519455620444E-5</c:v>
                </c:pt>
                <c:pt idx="944">
                  <c:v>5.214651945562045E-5</c:v>
                </c:pt>
                <c:pt idx="945">
                  <c:v>5.2146519455620457E-5</c:v>
                </c:pt>
                <c:pt idx="946">
                  <c:v>5.2146519455620457E-5</c:v>
                </c:pt>
                <c:pt idx="947">
                  <c:v>5.2146519455620464E-5</c:v>
                </c:pt>
                <c:pt idx="948">
                  <c:v>5.2146519455620471E-5</c:v>
                </c:pt>
                <c:pt idx="949">
                  <c:v>5.2146519455620471E-5</c:v>
                </c:pt>
                <c:pt idx="950">
                  <c:v>5.2146519455620471E-5</c:v>
                </c:pt>
                <c:pt idx="951">
                  <c:v>5.2146519455620477E-5</c:v>
                </c:pt>
                <c:pt idx="952">
                  <c:v>5.2146519455620477E-5</c:v>
                </c:pt>
                <c:pt idx="953">
                  <c:v>5.2146519455620484E-5</c:v>
                </c:pt>
                <c:pt idx="954">
                  <c:v>5.2146519455620484E-5</c:v>
                </c:pt>
                <c:pt idx="955">
                  <c:v>5.2146519455620491E-5</c:v>
                </c:pt>
                <c:pt idx="956">
                  <c:v>5.2146519455620491E-5</c:v>
                </c:pt>
                <c:pt idx="957">
                  <c:v>5.2146519455620498E-5</c:v>
                </c:pt>
                <c:pt idx="958">
                  <c:v>5.2146519455620498E-5</c:v>
                </c:pt>
                <c:pt idx="959">
                  <c:v>5.2146519455620504E-5</c:v>
                </c:pt>
                <c:pt idx="960">
                  <c:v>5.2146519455620504E-5</c:v>
                </c:pt>
                <c:pt idx="961">
                  <c:v>5.2146519455620504E-5</c:v>
                </c:pt>
                <c:pt idx="962">
                  <c:v>5.2146519455620511E-5</c:v>
                </c:pt>
                <c:pt idx="963">
                  <c:v>5.2146519455620511E-5</c:v>
                </c:pt>
                <c:pt idx="964">
                  <c:v>5.2146519455620511E-5</c:v>
                </c:pt>
                <c:pt idx="965">
                  <c:v>5.2146519455620511E-5</c:v>
                </c:pt>
                <c:pt idx="966">
                  <c:v>5.2146519455620511E-5</c:v>
                </c:pt>
                <c:pt idx="967">
                  <c:v>5.2146519455620518E-5</c:v>
                </c:pt>
                <c:pt idx="968">
                  <c:v>5.2146519455620518E-5</c:v>
                </c:pt>
                <c:pt idx="969">
                  <c:v>5.2146519455620518E-5</c:v>
                </c:pt>
                <c:pt idx="970">
                  <c:v>5.2146519455620525E-5</c:v>
                </c:pt>
                <c:pt idx="971">
                  <c:v>5.2146519455620525E-5</c:v>
                </c:pt>
                <c:pt idx="972">
                  <c:v>5.2146519455620525E-5</c:v>
                </c:pt>
                <c:pt idx="973">
                  <c:v>5.2146519455620525E-5</c:v>
                </c:pt>
                <c:pt idx="974">
                  <c:v>5.2146519455620532E-5</c:v>
                </c:pt>
                <c:pt idx="975">
                  <c:v>5.2146519455620532E-5</c:v>
                </c:pt>
                <c:pt idx="976">
                  <c:v>5.2146519455620532E-5</c:v>
                </c:pt>
                <c:pt idx="977">
                  <c:v>5.2146519455620532E-5</c:v>
                </c:pt>
                <c:pt idx="978">
                  <c:v>5.2146519455620538E-5</c:v>
                </c:pt>
                <c:pt idx="979">
                  <c:v>5.2146519455620538E-5</c:v>
                </c:pt>
                <c:pt idx="980">
                  <c:v>5.2146519455620538E-5</c:v>
                </c:pt>
                <c:pt idx="981">
                  <c:v>5.2146519455620538E-5</c:v>
                </c:pt>
                <c:pt idx="982">
                  <c:v>5.2146519455620545E-5</c:v>
                </c:pt>
                <c:pt idx="983">
                  <c:v>5.2146519455620545E-5</c:v>
                </c:pt>
                <c:pt idx="984">
                  <c:v>5.2146519455620545E-5</c:v>
                </c:pt>
                <c:pt idx="985">
                  <c:v>5.2146519455620545E-5</c:v>
                </c:pt>
                <c:pt idx="986">
                  <c:v>5.2146519455620545E-5</c:v>
                </c:pt>
                <c:pt idx="987">
                  <c:v>5.2146519455620545E-5</c:v>
                </c:pt>
                <c:pt idx="988">
                  <c:v>5.2146519455620552E-5</c:v>
                </c:pt>
                <c:pt idx="989">
                  <c:v>5.2146519455620552E-5</c:v>
                </c:pt>
                <c:pt idx="990">
                  <c:v>5.2146519455620552E-5</c:v>
                </c:pt>
                <c:pt idx="991">
                  <c:v>5.2146519455620552E-5</c:v>
                </c:pt>
                <c:pt idx="992">
                  <c:v>5.2146519455620552E-5</c:v>
                </c:pt>
                <c:pt idx="993">
                  <c:v>5.2146519455620552E-5</c:v>
                </c:pt>
                <c:pt idx="994">
                  <c:v>5.2146519455620552E-5</c:v>
                </c:pt>
                <c:pt idx="995">
                  <c:v>5.2146519455620552E-5</c:v>
                </c:pt>
                <c:pt idx="996">
                  <c:v>5.2146519455620552E-5</c:v>
                </c:pt>
                <c:pt idx="997">
                  <c:v>5.2146519455620552E-5</c:v>
                </c:pt>
                <c:pt idx="998">
                  <c:v>5.2146519455620552E-5</c:v>
                </c:pt>
                <c:pt idx="999">
                  <c:v>5.2146519455620552E-5</c:v>
                </c:pt>
                <c:pt idx="1000">
                  <c:v>5.2146519455620552E-5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993-4A28-BFFE-02C8DD9E5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40471"/>
        <c:axId val="57438170"/>
      </c:scatterChart>
      <c:valAx>
        <c:axId val="7404047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57438170"/>
        <c:crosses val="autoZero"/>
        <c:crossBetween val="midCat"/>
      </c:valAx>
      <c:valAx>
        <c:axId val="574381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7404047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13.png"/><Relationship Id="rId7" Type="http://schemas.openxmlformats.org/officeDocument/2006/relationships/image" Target="../media/image16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3.png"/><Relationship Id="rId11" Type="http://schemas.openxmlformats.org/officeDocument/2006/relationships/image" Target="../media/image19.png"/><Relationship Id="rId5" Type="http://schemas.openxmlformats.org/officeDocument/2006/relationships/image" Target="../media/image15.png"/><Relationship Id="rId10" Type="http://schemas.openxmlformats.org/officeDocument/2006/relationships/image" Target="../media/image18.png"/><Relationship Id="rId4" Type="http://schemas.openxmlformats.org/officeDocument/2006/relationships/image" Target="../media/image14.png"/><Relationship Id="rId9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emf"/><Relationship Id="rId1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emf"/><Relationship Id="rId2" Type="http://schemas.openxmlformats.org/officeDocument/2006/relationships/image" Target="../media/image34.emf"/><Relationship Id="rId1" Type="http://schemas.openxmlformats.org/officeDocument/2006/relationships/image" Target="../media/image33.png"/><Relationship Id="rId6" Type="http://schemas.openxmlformats.org/officeDocument/2006/relationships/image" Target="../media/image38.emf"/><Relationship Id="rId5" Type="http://schemas.openxmlformats.org/officeDocument/2006/relationships/image" Target="../media/image37.png"/><Relationship Id="rId4" Type="http://schemas.openxmlformats.org/officeDocument/2006/relationships/image" Target="../media/image36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7" Type="http://schemas.openxmlformats.org/officeDocument/2006/relationships/image" Target="../media/image45.png"/><Relationship Id="rId2" Type="http://schemas.openxmlformats.org/officeDocument/2006/relationships/image" Target="../media/image40.png"/><Relationship Id="rId1" Type="http://schemas.openxmlformats.org/officeDocument/2006/relationships/image" Target="../media/image39.emf"/><Relationship Id="rId6" Type="http://schemas.openxmlformats.org/officeDocument/2006/relationships/image" Target="../media/image44.png"/><Relationship Id="rId5" Type="http://schemas.openxmlformats.org/officeDocument/2006/relationships/image" Target="../media/image43.png"/><Relationship Id="rId4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559080</xdr:colOff>
      <xdr:row>7</xdr:row>
      <xdr:rowOff>175320</xdr:rowOff>
    </xdr:from>
    <xdr:to>
      <xdr:col>11</xdr:col>
      <xdr:colOff>897480</xdr:colOff>
      <xdr:row>22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314325</xdr:colOff>
      <xdr:row>5</xdr:row>
      <xdr:rowOff>28575</xdr:rowOff>
    </xdr:from>
    <xdr:to>
      <xdr:col>44</xdr:col>
      <xdr:colOff>83439</xdr:colOff>
      <xdr:row>54</xdr:row>
      <xdr:rowOff>132112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78075" y="1028700"/>
          <a:ext cx="18285714" cy="9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16</xdr:row>
      <xdr:rowOff>0</xdr:rowOff>
    </xdr:from>
    <xdr:to>
      <xdr:col>7</xdr:col>
      <xdr:colOff>361950</xdr:colOff>
      <xdr:row>17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5B6CF7-117B-48F0-A8C4-EDB208C90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09825"/>
          <a:ext cx="3619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152400</xdr:colOff>
      <xdr:row>17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FB53BF-3442-465F-968B-78BCDBA89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609850"/>
          <a:ext cx="1524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16</xdr:row>
      <xdr:rowOff>0</xdr:rowOff>
    </xdr:from>
    <xdr:to>
      <xdr:col>11</xdr:col>
      <xdr:colOff>400050</xdr:colOff>
      <xdr:row>17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ED1D57-B335-4D78-AC5C-A43E45753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2409825"/>
          <a:ext cx="4000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17</xdr:row>
      <xdr:rowOff>0</xdr:rowOff>
    </xdr:from>
    <xdr:to>
      <xdr:col>11</xdr:col>
      <xdr:colOff>238125</xdr:colOff>
      <xdr:row>17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778BC8-F546-4A4C-9851-69CAA24F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2609850"/>
          <a:ext cx="2381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76200</xdr:colOff>
      <xdr:row>18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DB3310-A6CA-4657-9118-3A334A72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9400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295275</xdr:colOff>
      <xdr:row>18</xdr:row>
      <xdr:rowOff>219075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25F8AD-1595-432E-8D79-923CB3AD4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2819400"/>
          <a:ext cx="2952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400050</xdr:colOff>
      <xdr:row>18</xdr:row>
      <xdr:rowOff>219075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AF4D81-5E78-48C4-986A-EF2FD4F9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819400"/>
          <a:ext cx="4000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523875</xdr:colOff>
      <xdr:row>18</xdr:row>
      <xdr:rowOff>219075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1C3D23A-AB92-4CE1-AAA1-0D5AA042B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2819400"/>
          <a:ext cx="5238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157716</xdr:colOff>
      <xdr:row>1</xdr:row>
      <xdr:rowOff>83952</xdr:rowOff>
    </xdr:from>
    <xdr:to>
      <xdr:col>29</xdr:col>
      <xdr:colOff>58656</xdr:colOff>
      <xdr:row>27</xdr:row>
      <xdr:rowOff>127767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482C78F-8245-42F5-9843-DA26DCC59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26614" t="20041" r="2057" b="3298"/>
        <a:stretch/>
      </xdr:blipFill>
      <xdr:spPr>
        <a:xfrm>
          <a:off x="10712745" y="283312"/>
          <a:ext cx="9514545" cy="55040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35</xdr:row>
      <xdr:rowOff>0</xdr:rowOff>
    </xdr:from>
    <xdr:to>
      <xdr:col>2</xdr:col>
      <xdr:colOff>314325</xdr:colOff>
      <xdr:row>35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778434-2CE8-4B77-99F4-6AB616BDD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01475"/>
          <a:ext cx="3143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257175</xdr:colOff>
      <xdr:row>35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CD839F-60CD-4FDB-99E5-AEBA9F598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11801475"/>
          <a:ext cx="2571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352425</xdr:colOff>
      <xdr:row>35</xdr:row>
      <xdr:rowOff>219075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9E6710-7450-48AB-860D-805C29200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1801475"/>
          <a:ext cx="3524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0</xdr:colOff>
      <xdr:row>34</xdr:row>
      <xdr:rowOff>0</xdr:rowOff>
    </xdr:from>
    <xdr:to>
      <xdr:col>21</xdr:col>
      <xdr:colOff>514350</xdr:colOff>
      <xdr:row>34</xdr:row>
      <xdr:rowOff>457200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7AB4BE-622F-4C38-AD4C-C4BE226DE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11039475"/>
          <a:ext cx="18859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373380</xdr:colOff>
      <xdr:row>18</xdr:row>
      <xdr:rowOff>220980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423158-C582-4645-A724-B4ADABE37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240" y="6278880"/>
          <a:ext cx="37338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152400</xdr:colOff>
      <xdr:row>19</xdr:row>
      <xdr:rowOff>167640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5FAF35A-C348-48A2-949E-67A303E7D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240" y="6728460"/>
          <a:ext cx="15240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411480</xdr:colOff>
      <xdr:row>18</xdr:row>
      <xdr:rowOff>220980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E0284C-BB92-444A-AC36-40A1785AD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6278880"/>
          <a:ext cx="41148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236220</xdr:colOff>
      <xdr:row>19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40C3C9-2EC6-49F2-AFB1-164C4EDFE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6728460"/>
          <a:ext cx="236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304800</xdr:colOff>
      <xdr:row>20</xdr:row>
      <xdr:rowOff>220980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E737E8-0A16-4E6F-9DA6-4F7D689B5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7178040"/>
          <a:ext cx="30480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411480</xdr:colOff>
      <xdr:row>20</xdr:row>
      <xdr:rowOff>220980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9DFF86-A751-41F8-86CB-008247859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178040"/>
          <a:ext cx="41148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541020</xdr:colOff>
      <xdr:row>20</xdr:row>
      <xdr:rowOff>220980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F0FC59D-AE98-4DF4-ABA0-86DB34511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7178040"/>
          <a:ext cx="54102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</xdr:colOff>
      <xdr:row>13</xdr:row>
      <xdr:rowOff>1076325</xdr:rowOff>
    </xdr:from>
    <xdr:to>
      <xdr:col>16</xdr:col>
      <xdr:colOff>304800</xdr:colOff>
      <xdr:row>15</xdr:row>
      <xdr:rowOff>49530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25605-41C0-43A1-8118-E61941478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4670" y="3686175"/>
          <a:ext cx="27813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586740</xdr:colOff>
      <xdr:row>14</xdr:row>
      <xdr:rowOff>0</xdr:rowOff>
    </xdr:from>
    <xdr:to>
      <xdr:col>16</xdr:col>
      <xdr:colOff>864870</xdr:colOff>
      <xdr:row>15</xdr:row>
      <xdr:rowOff>62865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4A63C7-C09B-456D-A17F-4CFF39D1A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4740" y="3695700"/>
          <a:ext cx="278130" cy="262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11430</xdr:colOff>
      <xdr:row>13</xdr:row>
      <xdr:rowOff>1082040</xdr:rowOff>
    </xdr:from>
    <xdr:to>
      <xdr:col>17</xdr:col>
      <xdr:colOff>281940</xdr:colOff>
      <xdr:row>15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D12E88-09BF-47D5-AFBF-47D3D31F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8605" y="3691890"/>
          <a:ext cx="270510" cy="222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621030</xdr:colOff>
      <xdr:row>13</xdr:row>
      <xdr:rowOff>1076325</xdr:rowOff>
    </xdr:from>
    <xdr:to>
      <xdr:col>17</xdr:col>
      <xdr:colOff>891540</xdr:colOff>
      <xdr:row>15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0540E2-93DD-4C61-870B-F24729147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8205" y="3686175"/>
          <a:ext cx="270510" cy="224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171450</xdr:colOff>
      <xdr:row>13</xdr:row>
      <xdr:rowOff>359016</xdr:rowOff>
    </xdr:from>
    <xdr:to>
      <xdr:col>5</xdr:col>
      <xdr:colOff>1363980</xdr:colOff>
      <xdr:row>13</xdr:row>
      <xdr:rowOff>771525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480B49-8308-4C0D-A00A-8ACDAC98B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968866"/>
          <a:ext cx="1859280" cy="412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190500</xdr:colOff>
      <xdr:row>15</xdr:row>
      <xdr:rowOff>15240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29D1F82-6F41-4E5D-B6DA-4255972B9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665220"/>
          <a:ext cx="1905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38100</xdr:colOff>
      <xdr:row>13</xdr:row>
      <xdr:rowOff>400050</xdr:rowOff>
    </xdr:from>
    <xdr:to>
      <xdr:col>7</xdr:col>
      <xdr:colOff>40005</xdr:colOff>
      <xdr:row>13</xdr:row>
      <xdr:rowOff>571500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6EF07F-4393-4494-B7D3-7F43C9F3F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009900"/>
          <a:ext cx="152590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14</xdr:row>
      <xdr:rowOff>0</xdr:rowOff>
    </xdr:from>
    <xdr:to>
      <xdr:col>13</xdr:col>
      <xdr:colOff>278130</xdr:colOff>
      <xdr:row>15</xdr:row>
      <xdr:rowOff>49530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422DFBE-FEE5-4064-9151-0FF41C35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686175"/>
          <a:ext cx="278130" cy="249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390525</xdr:colOff>
      <xdr:row>13</xdr:row>
      <xdr:rowOff>1047750</xdr:rowOff>
    </xdr:from>
    <xdr:to>
      <xdr:col>13</xdr:col>
      <xdr:colOff>668655</xdr:colOff>
      <xdr:row>15</xdr:row>
      <xdr:rowOff>34290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97E52EE-AD31-4A49-AE97-C55EEF11B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9950" y="3657600"/>
          <a:ext cx="278130" cy="262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14</xdr:row>
      <xdr:rowOff>0</xdr:rowOff>
    </xdr:from>
    <xdr:to>
      <xdr:col>14</xdr:col>
      <xdr:colOff>270510</xdr:colOff>
      <xdr:row>15</xdr:row>
      <xdr:rowOff>15240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B6B419F-23C3-403A-8FBD-CEDC5F365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3695700"/>
          <a:ext cx="270510" cy="21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523874</xdr:colOff>
      <xdr:row>7</xdr:row>
      <xdr:rowOff>89930</xdr:rowOff>
    </xdr:from>
    <xdr:to>
      <xdr:col>11</xdr:col>
      <xdr:colOff>266699</xdr:colOff>
      <xdr:row>9</xdr:row>
      <xdr:rowOff>190398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D9199-C36E-48D0-8E01-65F92008C3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623"/>
        <a:stretch/>
      </xdr:blipFill>
      <xdr:spPr>
        <a:xfrm>
          <a:off x="3267074" y="1490105"/>
          <a:ext cx="4981575" cy="5005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581025</xdr:colOff>
      <xdr:row>13</xdr:row>
      <xdr:rowOff>138239</xdr:rowOff>
    </xdr:from>
    <xdr:to>
      <xdr:col>10</xdr:col>
      <xdr:colOff>333375</xdr:colOff>
      <xdr:row>14</xdr:row>
      <xdr:rowOff>180931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C7E51E-D07A-41F0-835D-42CBF9040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8425" y="2738564"/>
          <a:ext cx="4762500" cy="242717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9</xdr:row>
      <xdr:rowOff>38100</xdr:rowOff>
    </xdr:from>
    <xdr:to>
      <xdr:col>24</xdr:col>
      <xdr:colOff>495300</xdr:colOff>
      <xdr:row>37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9DD3D7-0AB3-4111-8243-67051CD7C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1838325"/>
          <a:ext cx="9229725" cy="558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297414</xdr:colOff>
      <xdr:row>32</xdr:row>
      <xdr:rowOff>44246</xdr:rowOff>
    </xdr:from>
    <xdr:to>
      <xdr:col>25</xdr:col>
      <xdr:colOff>670645</xdr:colOff>
      <xdr:row>34</xdr:row>
      <xdr:rowOff>13528</xdr:rowOff>
    </xdr:to>
    <xdr:sp macro="" textlink="">
      <xdr:nvSpPr>
        <xdr:cNvPr id="2" name="TextBox 13">
          <a:extLst>
            <a:ext uri="{FF2B5EF4-FFF2-40B4-BE49-F238E27FC236}">
              <a16:creationId xmlns:a16="http://schemas.microsoft.com/office/drawing/2014/main" id="{DAC8A001-9E5E-4C72-A63B-C8772B7C5B3D}"/>
            </a:ext>
          </a:extLst>
        </xdr:cNvPr>
        <xdr:cNvSpPr txBox="1"/>
      </xdr:nvSpPr>
      <xdr:spPr>
        <a:xfrm>
          <a:off x="14699214" y="5644946"/>
          <a:ext cx="311643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(Ballentine and Burnard, 2002)</a:t>
          </a:r>
          <a:endParaRPr lang="en-CA"/>
        </a:p>
      </xdr:txBody>
    </xdr:sp>
    <xdr:clientData/>
  </xdr:twoCellAnchor>
  <xdr:twoCellAnchor editAs="oneCell">
    <xdr:from>
      <xdr:col>18</xdr:col>
      <xdr:colOff>381000</xdr:colOff>
      <xdr:row>23</xdr:row>
      <xdr:rowOff>32368</xdr:rowOff>
    </xdr:from>
    <xdr:to>
      <xdr:col>29</xdr:col>
      <xdr:colOff>562619</xdr:colOff>
      <xdr:row>34</xdr:row>
      <xdr:rowOff>60294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8231E6-D31F-41E4-A657-992A7C4FB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8850" y="4632943"/>
          <a:ext cx="7727324" cy="2224391"/>
        </a:xfrm>
        <a:prstGeom prst="rect">
          <a:avLst/>
        </a:prstGeom>
      </xdr:spPr>
    </xdr:pic>
    <xdr:clientData/>
  </xdr:twoCellAnchor>
  <xdr:twoCellAnchor editAs="oneCell">
    <xdr:from>
      <xdr:col>18</xdr:col>
      <xdr:colOff>314325</xdr:colOff>
      <xdr:row>3</xdr:row>
      <xdr:rowOff>123825</xdr:rowOff>
    </xdr:from>
    <xdr:to>
      <xdr:col>29</xdr:col>
      <xdr:colOff>598975</xdr:colOff>
      <xdr:row>21</xdr:row>
      <xdr:rowOff>38303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4EDC91-9406-4DD4-AE1E-0CDE7DB9A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92175" y="723900"/>
          <a:ext cx="7830355" cy="3514928"/>
        </a:xfrm>
        <a:prstGeom prst="rect">
          <a:avLst/>
        </a:prstGeom>
      </xdr:spPr>
    </xdr:pic>
    <xdr:clientData/>
  </xdr:twoCellAnchor>
  <xdr:twoCellAnchor editAs="oneCell">
    <xdr:from>
      <xdr:col>14</xdr:col>
      <xdr:colOff>423086</xdr:colOff>
      <xdr:row>0</xdr:row>
      <xdr:rowOff>66675</xdr:rowOff>
    </xdr:from>
    <xdr:to>
      <xdr:col>18</xdr:col>
      <xdr:colOff>636269</xdr:colOff>
      <xdr:row>23</xdr:row>
      <xdr:rowOff>102870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A679A4-5026-4AF2-96AE-996AA9C35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8161" y="66675"/>
          <a:ext cx="3367863" cy="463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523875</xdr:colOff>
      <xdr:row>22</xdr:row>
      <xdr:rowOff>85725</xdr:rowOff>
    </xdr:from>
    <xdr:to>
      <xdr:col>9</xdr:col>
      <xdr:colOff>183504</xdr:colOff>
      <xdr:row>25</xdr:row>
      <xdr:rowOff>141599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A644DFEA-6EB6-44E8-B6B7-1BF13C9479EF}"/>
            </a:ext>
          </a:extLst>
        </xdr:cNvPr>
        <xdr:cNvSpPr txBox="1"/>
      </xdr:nvSpPr>
      <xdr:spPr>
        <a:xfrm>
          <a:off x="3486150" y="4486275"/>
          <a:ext cx="3393429" cy="65594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>
              <a:solidFill>
                <a:srgbClr val="FF0000"/>
              </a:solidFill>
            </a:rPr>
            <a:t>Note: [F] in ppm, but [Mg] in wt.%</a:t>
          </a:r>
        </a:p>
        <a:p>
          <a:endParaRPr lang="en-CA">
            <a:solidFill>
              <a:srgbClr val="FF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295275</xdr:colOff>
      <xdr:row>30</xdr:row>
      <xdr:rowOff>32952</xdr:rowOff>
    </xdr:from>
    <xdr:to>
      <xdr:col>23</xdr:col>
      <xdr:colOff>492125</xdr:colOff>
      <xdr:row>31</xdr:row>
      <xdr:rowOff>170789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EDAEA-820D-4216-AAF5-0A736700F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0" y="6033702"/>
          <a:ext cx="7054850" cy="334052"/>
        </a:xfrm>
        <a:prstGeom prst="rect">
          <a:avLst/>
        </a:prstGeom>
      </xdr:spPr>
    </xdr:pic>
    <xdr:clientData/>
  </xdr:twoCellAnchor>
  <xdr:twoCellAnchor editAs="oneCell">
    <xdr:from>
      <xdr:col>13</xdr:col>
      <xdr:colOff>246629</xdr:colOff>
      <xdr:row>6</xdr:row>
      <xdr:rowOff>142875</xdr:rowOff>
    </xdr:from>
    <xdr:to>
      <xdr:col>27</xdr:col>
      <xdr:colOff>402839</xdr:colOff>
      <xdr:row>29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535854-84A5-47DE-8058-624DC466C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1104" y="1343025"/>
          <a:ext cx="9753600" cy="4632960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1</xdr:row>
      <xdr:rowOff>135256</xdr:rowOff>
    </xdr:from>
    <xdr:to>
      <xdr:col>8</xdr:col>
      <xdr:colOff>483870</xdr:colOff>
      <xdr:row>3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DF7861-A478-4F76-93B1-FF56150E92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" t="-13686" r="44510" b="5906"/>
        <a:stretch/>
      </xdr:blipFill>
      <xdr:spPr>
        <a:xfrm>
          <a:off x="2276475" y="335281"/>
          <a:ext cx="3914775" cy="360044"/>
        </a:xfrm>
        <a:prstGeom prst="rect">
          <a:avLst/>
        </a:prstGeom>
      </xdr:spPr>
    </xdr:pic>
    <xdr:clientData/>
  </xdr:twoCellAnchor>
  <xdr:twoCellAnchor editAs="oneCell">
    <xdr:from>
      <xdr:col>13</xdr:col>
      <xdr:colOff>323850</xdr:colOff>
      <xdr:row>33</xdr:row>
      <xdr:rowOff>152400</xdr:rowOff>
    </xdr:from>
    <xdr:to>
      <xdr:col>27</xdr:col>
      <xdr:colOff>87630</xdr:colOff>
      <xdr:row>68</xdr:row>
      <xdr:rowOff>163830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E17B27-EE87-46B0-87BA-9A0091900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6753225"/>
          <a:ext cx="9363075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76201</xdr:colOff>
      <xdr:row>25</xdr:row>
      <xdr:rowOff>142876</xdr:rowOff>
    </xdr:from>
    <xdr:to>
      <xdr:col>12</xdr:col>
      <xdr:colOff>571500</xdr:colOff>
      <xdr:row>27</xdr:row>
      <xdr:rowOff>35049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7C1A0B-C7D5-4148-9F13-1547D68F9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6" y="5143501"/>
          <a:ext cx="5734049" cy="292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304800</xdr:colOff>
      <xdr:row>30</xdr:row>
      <xdr:rowOff>85726</xdr:rowOff>
    </xdr:from>
    <xdr:to>
      <xdr:col>12</xdr:col>
      <xdr:colOff>548640</xdr:colOff>
      <xdr:row>34</xdr:row>
      <xdr:rowOff>49011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05509-D15D-4A68-AD9C-4750FD19B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6086476"/>
          <a:ext cx="5486400" cy="761480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73</xdr:row>
      <xdr:rowOff>47625</xdr:rowOff>
    </xdr:from>
    <xdr:to>
      <xdr:col>16</xdr:col>
      <xdr:colOff>281940</xdr:colOff>
      <xdr:row>88</xdr:row>
      <xdr:rowOff>53340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4EB434-53F3-409E-B845-75D00293D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4649450"/>
          <a:ext cx="9324975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520065</xdr:colOff>
      <xdr:row>4</xdr:row>
      <xdr:rowOff>43815</xdr:rowOff>
    </xdr:from>
    <xdr:to>
      <xdr:col>31</xdr:col>
      <xdr:colOff>628650</xdr:colOff>
      <xdr:row>42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2E9CF3-B526-4AE0-A0CB-2D6E0CEBF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4965" y="843915"/>
          <a:ext cx="10102215" cy="760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609601</xdr:colOff>
      <xdr:row>10</xdr:row>
      <xdr:rowOff>188553</xdr:rowOff>
    </xdr:from>
    <xdr:to>
      <xdr:col>13</xdr:col>
      <xdr:colOff>396240</xdr:colOff>
      <xdr:row>12</xdr:row>
      <xdr:rowOff>60905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76799F-0C1D-4E30-B105-1098AF411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6" y="2188803"/>
          <a:ext cx="5114924" cy="268592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180974</xdr:colOff>
      <xdr:row>3</xdr:row>
      <xdr:rowOff>89815</xdr:rowOff>
    </xdr:from>
    <xdr:to>
      <xdr:col>11</xdr:col>
      <xdr:colOff>669977</xdr:colOff>
      <xdr:row>5</xdr:row>
      <xdr:rowOff>57090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CA2FE31-ED6D-4938-8898-C92A303D4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38849" y="689890"/>
          <a:ext cx="3685593" cy="3768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304800</xdr:colOff>
      <xdr:row>49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0A8D23-9583-467A-B569-4C0D63B13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410825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304800</xdr:colOff>
      <xdr:row>50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8FBDBA9-04CF-4BEB-B014-9836B633B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61085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48</xdr:row>
      <xdr:rowOff>0</xdr:rowOff>
    </xdr:from>
    <xdr:to>
      <xdr:col>4</xdr:col>
      <xdr:colOff>304800</xdr:colOff>
      <xdr:row>49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7E433BA-B61D-4CCE-A33E-82399092F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10410825"/>
          <a:ext cx="3048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304800</xdr:colOff>
      <xdr:row>50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C5D575-6674-42AB-A170-83943B7D2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10610850"/>
          <a:ext cx="3048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opscience.iop.org/article/10.1086/306367/fulltext/" TargetMode="Externa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2"/>
  <sheetViews>
    <sheetView topLeftCell="C1" zoomScale="74" zoomScaleNormal="74" workbookViewId="0">
      <selection activeCell="M18" sqref="M18"/>
    </sheetView>
  </sheetViews>
  <sheetFormatPr defaultRowHeight="15.6" x14ac:dyDescent="0.3"/>
  <cols>
    <col min="1" max="1" width="21.3984375"/>
    <col min="2" max="3" width="18"/>
    <col min="4" max="4" width="17.59765625"/>
    <col min="5" max="5" width="13.19921875"/>
    <col min="6" max="6" width="13.3984375"/>
    <col min="7" max="7" width="16.09765625"/>
    <col min="8" max="8" width="23.5"/>
    <col min="9" max="9" width="15.59765625"/>
    <col min="10" max="10" width="20.3984375"/>
    <col min="11" max="12" width="26.3984375"/>
    <col min="13" max="13" width="28.3984375"/>
    <col min="14" max="1025" width="12.3984375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f>365*86400*4468000000</f>
        <v>1.40902848E+17</v>
      </c>
      <c r="D2">
        <f>LN(2)/C2</f>
        <v>4.9193269717298071E-18</v>
      </c>
      <c r="E2">
        <f>LOG10(D2)</f>
        <v>-17.3080943103338</v>
      </c>
      <c r="F2">
        <v>238</v>
      </c>
      <c r="G2">
        <v>8</v>
      </c>
      <c r="H2">
        <f>1/F2</f>
        <v>4.2016806722689074E-3</v>
      </c>
      <c r="I2">
        <v>19.100000000000001</v>
      </c>
      <c r="J2">
        <f>H2*F2/I2/1000000</f>
        <v>5.235602094240837E-8</v>
      </c>
      <c r="K2">
        <f>D2*86400*H2/1000</f>
        <v>1.785839707384266E-18</v>
      </c>
      <c r="L2">
        <f>D2*H2*G2</f>
        <v>1.6535552846150612E-19</v>
      </c>
      <c r="M2">
        <f>L2*86400*365</f>
        <v>5.2146519455620574E-12</v>
      </c>
    </row>
    <row r="3" spans="1:13" x14ac:dyDescent="0.3">
      <c r="A3" t="s">
        <v>15</v>
      </c>
      <c r="C3">
        <f>365*86400*703800000</f>
        <v>2.21950368E+16</v>
      </c>
      <c r="D3">
        <f>LN(2)/C3</f>
        <v>3.1229827947838559E-17</v>
      </c>
      <c r="E3">
        <f>LOG10(D3)</f>
        <v>-16.505430408389401</v>
      </c>
      <c r="F3">
        <v>235</v>
      </c>
      <c r="G3">
        <v>7</v>
      </c>
      <c r="H3">
        <f>1/F3</f>
        <v>4.2553191489361703E-3</v>
      </c>
      <c r="I3">
        <v>19.100000000000001</v>
      </c>
      <c r="J3">
        <f>H3*F3/I3/1000000</f>
        <v>5.235602094240837E-8</v>
      </c>
      <c r="K3">
        <f>D3*86400*H3/1000</f>
        <v>1.1481945254013837E-17</v>
      </c>
      <c r="L3">
        <f>D3*H3*G3</f>
        <v>9.3025019419093593E-19</v>
      </c>
      <c r="M3">
        <f>L3*86400*365</f>
        <v>2.9336370124005357E-11</v>
      </c>
    </row>
    <row r="4" spans="1:13" x14ac:dyDescent="0.3">
      <c r="A4" s="1" t="s">
        <v>16</v>
      </c>
      <c r="B4" s="1"/>
      <c r="C4">
        <f>365*86400*14000000000</f>
        <v>4.41504E+17</v>
      </c>
      <c r="D4">
        <f>LN(2)/C4</f>
        <v>1.5699680649777697E-18</v>
      </c>
      <c r="E4">
        <f>LOG10(D4)</f>
        <v>-17.804109181568467</v>
      </c>
      <c r="F4">
        <v>232</v>
      </c>
      <c r="G4">
        <v>6</v>
      </c>
      <c r="H4">
        <f>1/F4</f>
        <v>4.3103448275862068E-3</v>
      </c>
      <c r="I4">
        <v>11.7</v>
      </c>
      <c r="J4">
        <f>H4*F4/I4/1000000</f>
        <v>8.5470085470085473E-8</v>
      </c>
      <c r="K4">
        <f>D4*86400*H4/1000</f>
        <v>5.8467776212965223E-19</v>
      </c>
      <c r="L4">
        <f>D4*H4*G4</f>
        <v>4.0602622370114729E-20</v>
      </c>
      <c r="M4">
        <f>L4*86400*365</f>
        <v>1.2804442990639381E-12</v>
      </c>
    </row>
    <row r="5" spans="1:13" x14ac:dyDescent="0.3">
      <c r="L5" t="s">
        <v>17</v>
      </c>
      <c r="M5">
        <f>SUM(M2:M4)</f>
        <v>3.5831466368631354E-11</v>
      </c>
    </row>
    <row r="6" spans="1:13" x14ac:dyDescent="0.3">
      <c r="J6">
        <f>H2*F2</f>
        <v>1</v>
      </c>
    </row>
    <row r="7" spans="1:13" x14ac:dyDescent="0.3">
      <c r="D7" s="2"/>
      <c r="E7" s="2"/>
    </row>
    <row r="8" spans="1:13" x14ac:dyDescent="0.3">
      <c r="B8" t="s">
        <v>18</v>
      </c>
      <c r="C8" t="s">
        <v>19</v>
      </c>
      <c r="D8" s="3">
        <f>M2</f>
        <v>5.2146519455620574E-12</v>
      </c>
      <c r="E8" s="3">
        <f>M2</f>
        <v>5.2146519455620574E-12</v>
      </c>
      <c r="F8" s="3">
        <f>M2</f>
        <v>5.2146519455620574E-12</v>
      </c>
      <c r="G8">
        <f>M2</f>
        <v>5.2146519455620574E-12</v>
      </c>
      <c r="H8">
        <f>M2</f>
        <v>5.2146519455620574E-12</v>
      </c>
    </row>
    <row r="9" spans="1:13" x14ac:dyDescent="0.3">
      <c r="B9" t="s">
        <v>20</v>
      </c>
      <c r="C9" t="s">
        <v>21</v>
      </c>
      <c r="D9" s="2">
        <v>9.9999999999999995E-8</v>
      </c>
      <c r="E9" s="2">
        <v>4.9999999999999998E-7</v>
      </c>
      <c r="F9" s="2">
        <v>9.9999999999999995E-7</v>
      </c>
      <c r="G9" s="2">
        <v>9.9999999999999995E-7</v>
      </c>
      <c r="H9" s="2">
        <v>9.9999999999999995E-7</v>
      </c>
    </row>
    <row r="10" spans="1:13" x14ac:dyDescent="0.3">
      <c r="C10" t="s">
        <v>22</v>
      </c>
      <c r="D10" s="2">
        <v>100000000</v>
      </c>
      <c r="E10" s="2">
        <v>100000000</v>
      </c>
      <c r="F10" s="2">
        <v>100000000</v>
      </c>
      <c r="G10" s="2">
        <v>50000000</v>
      </c>
      <c r="H10" s="2">
        <v>10000000</v>
      </c>
    </row>
    <row r="11" spans="1:13" x14ac:dyDescent="0.3">
      <c r="B11" t="s">
        <v>23</v>
      </c>
      <c r="C11" t="s">
        <v>24</v>
      </c>
      <c r="D11" t="s">
        <v>25</v>
      </c>
      <c r="E11" t="s">
        <v>25</v>
      </c>
    </row>
    <row r="12" spans="1:13" x14ac:dyDescent="0.3">
      <c r="C12">
        <v>0</v>
      </c>
      <c r="D12" s="3">
        <f t="shared" ref="D12:H21" si="0">D$8*D$10*(1-EXP(-2*$C12/SQRT(PI()*D$9*D$10)))</f>
        <v>0</v>
      </c>
      <c r="E12" s="3">
        <f t="shared" si="0"/>
        <v>0</v>
      </c>
      <c r="F12" s="3">
        <f t="shared" si="0"/>
        <v>0</v>
      </c>
      <c r="G12" s="3">
        <f t="shared" si="0"/>
        <v>0</v>
      </c>
      <c r="H12" s="3">
        <f t="shared" si="0"/>
        <v>0</v>
      </c>
    </row>
    <row r="13" spans="1:13" x14ac:dyDescent="0.3">
      <c r="C13">
        <v>0.1</v>
      </c>
      <c r="D13" s="3">
        <f>D$8*D$10*(1-EXP(-2*$C13/SQRT(PI()*D$9*D$10)))</f>
        <v>1.8279111124282294E-5</v>
      </c>
      <c r="E13" s="3">
        <f t="shared" si="0"/>
        <v>8.2553373098564953E-6</v>
      </c>
      <c r="F13" s="3">
        <f t="shared" si="0"/>
        <v>5.8510316268157924E-6</v>
      </c>
      <c r="G13" s="3">
        <f t="shared" si="0"/>
        <v>4.1276686549282476E-6</v>
      </c>
      <c r="H13" s="3">
        <f t="shared" si="0"/>
        <v>1.8279111124282295E-6</v>
      </c>
    </row>
    <row r="14" spans="1:13" x14ac:dyDescent="0.3">
      <c r="C14">
        <v>0.2</v>
      </c>
      <c r="D14" s="3">
        <f t="shared" si="0"/>
        <v>3.5917477848014049E-5</v>
      </c>
      <c r="E14" s="3">
        <f t="shared" si="0"/>
        <v>1.637998402940906E-5</v>
      </c>
      <c r="F14" s="3">
        <f t="shared" si="0"/>
        <v>1.1636412522853362E-5</v>
      </c>
      <c r="G14" s="3">
        <f t="shared" si="0"/>
        <v>8.1899920147045302E-6</v>
      </c>
      <c r="H14" s="3">
        <f t="shared" si="0"/>
        <v>3.5917477848014049E-6</v>
      </c>
    </row>
    <row r="15" spans="1:13" x14ac:dyDescent="0.3">
      <c r="C15">
        <v>0.3</v>
      </c>
      <c r="D15" s="3">
        <f t="shared" si="0"/>
        <v>5.2937560420167275E-5</v>
      </c>
      <c r="E15" s="3">
        <f t="shared" si="0"/>
        <v>2.437600912686006E-5</v>
      </c>
      <c r="F15" s="3">
        <f t="shared" si="0"/>
        <v>1.7356879313502373E-5</v>
      </c>
      <c r="G15" s="3">
        <f t="shared" si="0"/>
        <v>1.218800456343003E-5</v>
      </c>
      <c r="H15" s="3">
        <f t="shared" si="0"/>
        <v>5.2937560420167277E-6</v>
      </c>
    </row>
    <row r="16" spans="1:13" x14ac:dyDescent="0.3">
      <c r="C16">
        <v>0.4</v>
      </c>
      <c r="D16" s="3">
        <f t="shared" si="0"/>
        <v>6.9361031782351641E-5</v>
      </c>
      <c r="E16" s="3">
        <f t="shared" si="0"/>
        <v>3.2245448816489711E-5</v>
      </c>
      <c r="F16" s="3">
        <f t="shared" si="0"/>
        <v>2.3013160358944163E-5</v>
      </c>
      <c r="G16" s="3">
        <f t="shared" si="0"/>
        <v>1.6122724408244855E-5</v>
      </c>
      <c r="H16" s="3">
        <f t="shared" si="0"/>
        <v>6.9361031782351641E-6</v>
      </c>
    </row>
    <row r="17" spans="3:10" x14ac:dyDescent="0.3">
      <c r="C17">
        <v>0.5</v>
      </c>
      <c r="D17" s="3">
        <f t="shared" si="0"/>
        <v>8.5208805166588745E-5</v>
      </c>
      <c r="E17" s="3">
        <f t="shared" si="0"/>
        <v>3.9990307077184774E-5</v>
      </c>
      <c r="F17" s="3">
        <f t="shared" si="0"/>
        <v>2.8605975846890363E-5</v>
      </c>
      <c r="G17" s="3">
        <f t="shared" si="0"/>
        <v>1.9995153538592387E-5</v>
      </c>
      <c r="H17" s="3">
        <f t="shared" si="0"/>
        <v>8.5208805166588748E-6</v>
      </c>
    </row>
    <row r="18" spans="3:10" x14ac:dyDescent="0.3">
      <c r="C18">
        <v>0.6</v>
      </c>
      <c r="D18" s="3">
        <f t="shared" si="0"/>
        <v>1.0050106072569196E-4</v>
      </c>
      <c r="E18" s="3">
        <f t="shared" si="0"/>
        <v>4.7612556162758396E-5</v>
      </c>
      <c r="F18" s="3">
        <f t="shared" si="0"/>
        <v>3.4136037884281175E-5</v>
      </c>
      <c r="G18" s="3">
        <f t="shared" si="0"/>
        <v>2.3806278081379198E-5</v>
      </c>
      <c r="H18" s="3">
        <f t="shared" si="0"/>
        <v>1.0050106072569197E-5</v>
      </c>
    </row>
    <row r="19" spans="3:10" x14ac:dyDescent="0.3">
      <c r="C19">
        <v>0.7</v>
      </c>
      <c r="D19" s="3">
        <f t="shared" si="0"/>
        <v>1.1525727123016085E-4</v>
      </c>
      <c r="E19" s="3">
        <f t="shared" si="0"/>
        <v>5.5114137104191222E-5</v>
      </c>
      <c r="F19" s="3">
        <f t="shared" si="0"/>
        <v>3.9604050587954672E-5</v>
      </c>
      <c r="G19" s="3">
        <f t="shared" si="0"/>
        <v>2.7557068552095611E-5</v>
      </c>
      <c r="H19" s="3">
        <f t="shared" si="0"/>
        <v>1.1525727123016085E-5</v>
      </c>
    </row>
    <row r="20" spans="3:10" x14ac:dyDescent="0.3">
      <c r="C20">
        <v>0.8</v>
      </c>
      <c r="D20" s="3">
        <f t="shared" si="0"/>
        <v>1.2949622686431376E-4</v>
      </c>
      <c r="E20" s="3">
        <f t="shared" si="0"/>
        <v>6.2496960203920992E-5</v>
      </c>
      <c r="F20" s="3">
        <f t="shared" si="0"/>
        <v>4.501071017429832E-5</v>
      </c>
      <c r="G20" s="3">
        <f t="shared" si="0"/>
        <v>3.1248480101960496E-5</v>
      </c>
      <c r="H20" s="3">
        <f t="shared" si="0"/>
        <v>1.2949622686431374E-5</v>
      </c>
    </row>
    <row r="21" spans="3:10" x14ac:dyDescent="0.3">
      <c r="C21">
        <v>0.9</v>
      </c>
      <c r="D21" s="3">
        <f t="shared" si="0"/>
        <v>1.4323605915323177E-4</v>
      </c>
      <c r="E21" s="3">
        <f t="shared" si="0"/>
        <v>6.9762905522307881E-5</v>
      </c>
      <c r="F21" s="3">
        <f t="shared" si="0"/>
        <v>5.0356705047895307E-5</v>
      </c>
      <c r="G21" s="3">
        <f t="shared" si="0"/>
        <v>3.488145276115394E-5</v>
      </c>
      <c r="H21" s="3">
        <f t="shared" si="0"/>
        <v>1.4323605915323183E-5</v>
      </c>
    </row>
    <row r="22" spans="3:10" x14ac:dyDescent="0.3">
      <c r="C22">
        <v>1</v>
      </c>
      <c r="D22" s="3">
        <f t="shared" ref="D22:H31" si="1">D$8*D$10*(1-EXP(-2*$C22/SQRT(PI()*D$9*D$10)))</f>
        <v>1.5649426405098358E-4</v>
      </c>
      <c r="E22" s="3">
        <f t="shared" si="1"/>
        <v>7.6913823356397764E-5</v>
      </c>
      <c r="F22" s="3">
        <f t="shared" si="1"/>
        <v>5.564271588917578E-5</v>
      </c>
      <c r="G22" s="3">
        <f t="shared" si="1"/>
        <v>3.8456911678198882E-5</v>
      </c>
      <c r="H22" s="3">
        <f t="shared" si="1"/>
        <v>1.564942640509836E-5</v>
      </c>
    </row>
    <row r="23" spans="3:10" x14ac:dyDescent="0.3">
      <c r="C23">
        <v>1.1000000000000001</v>
      </c>
      <c r="D23" s="3">
        <f t="shared" si="1"/>
        <v>1.6928772421952908E-4</v>
      </c>
      <c r="E23" s="3">
        <f t="shared" si="1"/>
        <v>8.3951534711106579E-5</v>
      </c>
      <c r="F23" s="3">
        <f t="shared" si="1"/>
        <v>6.086941574108456E-5</v>
      </c>
      <c r="G23" s="3">
        <f t="shared" si="1"/>
        <v>4.1975767355553289E-5</v>
      </c>
      <c r="H23" s="3">
        <f t="shared" si="1"/>
        <v>1.6928772421952915E-5</v>
      </c>
    </row>
    <row r="24" spans="3:10" x14ac:dyDescent="0.3">
      <c r="C24">
        <v>1.2</v>
      </c>
      <c r="D24" s="3">
        <f t="shared" si="1"/>
        <v>1.8163273052667367E-4</v>
      </c>
      <c r="E24" s="3">
        <f t="shared" si="1"/>
        <v>9.0877831762945199E-5</v>
      </c>
      <c r="F24" s="3">
        <f t="shared" si="1"/>
        <v>6.6037470094776668E-5</v>
      </c>
      <c r="G24" s="3">
        <f t="shared" si="1"/>
        <v>4.5438915881472599E-5</v>
      </c>
      <c r="H24" s="3">
        <f t="shared" si="1"/>
        <v>1.8163273052667369E-5</v>
      </c>
    </row>
    <row r="25" spans="3:10" x14ac:dyDescent="0.3">
      <c r="C25">
        <v>1.3</v>
      </c>
      <c r="D25" s="3">
        <f t="shared" si="1"/>
        <v>1.935450027904459E-4</v>
      </c>
      <c r="E25" s="3">
        <f t="shared" si="1"/>
        <v>9.7694478316403334E-5</v>
      </c>
      <c r="F25" s="3">
        <f t="shared" si="1"/>
        <v>7.1147536974351176E-5</v>
      </c>
      <c r="G25" s="3">
        <f t="shared" si="1"/>
        <v>4.8847239158201667E-5</v>
      </c>
      <c r="H25" s="3">
        <f t="shared" si="1"/>
        <v>1.9354500279044595E-5</v>
      </c>
    </row>
    <row r="26" spans="3:10" x14ac:dyDescent="0.3">
      <c r="C26">
        <v>1.4</v>
      </c>
      <c r="D26" s="3">
        <f t="shared" si="1"/>
        <v>2.050397097963153E-4</v>
      </c>
      <c r="E26" s="3">
        <f t="shared" si="1"/>
        <v>1.0440321025310782E-4</v>
      </c>
      <c r="F26" s="3">
        <f t="shared" si="1"/>
        <v>7.6200267020634345E-5</v>
      </c>
      <c r="G26" s="3">
        <f t="shared" si="1"/>
        <v>5.2201605126553911E-5</v>
      </c>
      <c r="H26" s="3">
        <f t="shared" si="1"/>
        <v>2.0503970979631537E-5</v>
      </c>
    </row>
    <row r="27" spans="3:10" x14ac:dyDescent="0.3">
      <c r="C27">
        <v>1.5</v>
      </c>
      <c r="D27" s="3">
        <f t="shared" si="1"/>
        <v>2.1613148861273927E-4</v>
      </c>
      <c r="E27" s="3">
        <f t="shared" si="1"/>
        <v>1.1100573597387108E-4</v>
      </c>
      <c r="F27" s="3">
        <f t="shared" si="1"/>
        <v>8.119630357402246E-5</v>
      </c>
      <c r="G27" s="3">
        <f t="shared" si="1"/>
        <v>5.5502867986935539E-5</v>
      </c>
      <c r="H27" s="3">
        <f t="shared" si="1"/>
        <v>2.1613148861273935E-5</v>
      </c>
    </row>
    <row r="28" spans="3:10" x14ac:dyDescent="0.3">
      <c r="C28">
        <v>1.6</v>
      </c>
      <c r="D28" s="3">
        <f t="shared" si="1"/>
        <v>2.268344632296348E-4</v>
      </c>
      <c r="E28" s="3">
        <f t="shared" si="1"/>
        <v>1.1750373683374059E-4</v>
      </c>
      <c r="F28" s="3">
        <f t="shared" si="1"/>
        <v>8.6136282756395707E-5</v>
      </c>
      <c r="G28" s="3">
        <f t="shared" si="1"/>
        <v>5.8751868416870296E-5</v>
      </c>
      <c r="H28" s="3">
        <f t="shared" si="1"/>
        <v>2.2683446322963488E-5</v>
      </c>
    </row>
    <row r="29" spans="3:10" x14ac:dyDescent="0.3">
      <c r="C29">
        <v>1.7</v>
      </c>
      <c r="D29" s="3">
        <f t="shared" si="1"/>
        <v>2.3716226254350917E-4</v>
      </c>
      <c r="E29" s="3">
        <f t="shared" si="1"/>
        <v>1.2389886757016184E-4</v>
      </c>
      <c r="F29" s="3">
        <f t="shared" si="1"/>
        <v>9.1020833552112173E-5</v>
      </c>
      <c r="G29" s="3">
        <f t="shared" si="1"/>
        <v>6.1949433785080921E-5</v>
      </c>
      <c r="H29" s="3">
        <f t="shared" si="1"/>
        <v>2.3716226254350926E-5</v>
      </c>
      <c r="J29" t="s">
        <v>26</v>
      </c>
    </row>
    <row r="30" spans="3:10" x14ac:dyDescent="0.3">
      <c r="C30">
        <v>1.8</v>
      </c>
      <c r="D30" s="3">
        <f t="shared" si="1"/>
        <v>2.4712803771215121E-4</v>
      </c>
      <c r="E30" s="3">
        <f t="shared" si="1"/>
        <v>1.3019275672436265E-4</v>
      </c>
      <c r="F30" s="3">
        <f t="shared" si="1"/>
        <v>9.5850577888093957E-5</v>
      </c>
      <c r="G30" s="3">
        <f t="shared" si="1"/>
        <v>6.5096378362181323E-5</v>
      </c>
      <c r="H30" s="3">
        <f t="shared" si="1"/>
        <v>2.471280377121513E-5</v>
      </c>
      <c r="J30" s="3">
        <f>1/19.1</f>
        <v>5.235602094240837E-2</v>
      </c>
    </row>
    <row r="31" spans="3:10" x14ac:dyDescent="0.3">
      <c r="C31">
        <v>1.9</v>
      </c>
      <c r="D31" s="3">
        <f t="shared" si="1"/>
        <v>2.5674447890098234E-4</v>
      </c>
      <c r="E31" s="3">
        <f t="shared" si="1"/>
        <v>1.3638700705606634E-4</v>
      </c>
      <c r="F31" s="3">
        <f t="shared" si="1"/>
        <v>1.0062613071301361E-4</v>
      </c>
      <c r="G31" s="3">
        <f t="shared" si="1"/>
        <v>6.8193503528033168E-5</v>
      </c>
      <c r="H31" s="3">
        <f t="shared" si="1"/>
        <v>2.5674447890098241E-5</v>
      </c>
    </row>
    <row r="32" spans="3:10" x14ac:dyDescent="0.3">
      <c r="C32">
        <v>2</v>
      </c>
      <c r="D32" s="3">
        <f t="shared" ref="D32:H41" si="2">D$8*D$10*(1-EXP(-2*$C32/SQRT(PI()*D$9*D$10)))</f>
        <v>2.6602383144239117E-4</v>
      </c>
      <c r="E32" s="3">
        <f t="shared" si="2"/>
        <v>1.4248319595164022E-4</v>
      </c>
      <c r="F32" s="3">
        <f t="shared" si="2"/>
        <v>1.0534810007559334E-4</v>
      </c>
      <c r="G32" s="3">
        <f t="shared" si="2"/>
        <v>7.124159797582011E-5</v>
      </c>
      <c r="H32" s="3">
        <f t="shared" si="2"/>
        <v>2.6602383144239124E-5</v>
      </c>
    </row>
    <row r="33" spans="3:8" x14ac:dyDescent="0.3">
      <c r="C33">
        <v>2.1</v>
      </c>
      <c r="D33" s="3">
        <f t="shared" si="2"/>
        <v>2.7497791142862949E-4</v>
      </c>
      <c r="E33" s="3">
        <f t="shared" si="2"/>
        <v>1.4848287582578195E-4</v>
      </c>
      <c r="F33" s="3">
        <f t="shared" si="2"/>
        <v>1.1001708720202429E-4</v>
      </c>
      <c r="G33" s="3">
        <f t="shared" si="2"/>
        <v>7.4241437912890977E-5</v>
      </c>
      <c r="H33" s="3">
        <f t="shared" si="2"/>
        <v>2.7497791142862947E-5</v>
      </c>
    </row>
    <row r="34" spans="3:8" x14ac:dyDescent="0.3">
      <c r="C34">
        <v>2.2000000000000002</v>
      </c>
      <c r="D34" s="3">
        <f t="shared" si="2"/>
        <v>2.8361812075812433E-4</v>
      </c>
      <c r="E34" s="3">
        <f t="shared" si="2"/>
        <v>1.543875745168471E-4</v>
      </c>
      <c r="F34" s="3">
        <f t="shared" si="2"/>
        <v>1.1463368657251848E-4</v>
      </c>
      <c r="G34" s="3">
        <f t="shared" si="2"/>
        <v>7.7193787258423549E-5</v>
      </c>
      <c r="H34" s="3">
        <f t="shared" si="2"/>
        <v>2.836181207581244E-5</v>
      </c>
    </row>
    <row r="35" spans="3:8" x14ac:dyDescent="0.3">
      <c r="C35">
        <v>2.2999999999999998</v>
      </c>
      <c r="D35" s="3">
        <f t="shared" si="2"/>
        <v>2.9195546165436675E-4</v>
      </c>
      <c r="E35" s="3">
        <f t="shared" si="2"/>
        <v>1.6019879567591834E-4</v>
      </c>
      <c r="F35" s="3">
        <f t="shared" si="2"/>
        <v>1.1919848599700076E-4</v>
      </c>
      <c r="G35" s="3">
        <f t="shared" si="2"/>
        <v>8.009939783795917E-5</v>
      </c>
      <c r="H35" s="3">
        <f t="shared" si="2"/>
        <v>2.9195546165436683E-5</v>
      </c>
    </row>
    <row r="36" spans="3:8" x14ac:dyDescent="0.3">
      <c r="C36">
        <v>2.4</v>
      </c>
      <c r="D36" s="3">
        <f t="shared" si="2"/>
        <v>3.0000055067586404E-4</v>
      </c>
      <c r="E36" s="3">
        <f t="shared" si="2"/>
        <v>1.6591801914971524E-4</v>
      </c>
      <c r="F36" s="3">
        <f t="shared" si="2"/>
        <v>1.2371206668995203E-4</v>
      </c>
      <c r="G36" s="3">
        <f t="shared" si="2"/>
        <v>8.295900957485762E-5</v>
      </c>
      <c r="H36" s="3">
        <f t="shared" si="2"/>
        <v>3.000005506758641E-5</v>
      </c>
    </row>
    <row r="37" spans="3:8" x14ac:dyDescent="0.3">
      <c r="C37">
        <v>2.5</v>
      </c>
      <c r="D37" s="3">
        <f t="shared" si="2"/>
        <v>3.0776363223499587E-4</v>
      </c>
      <c r="E37" s="3">
        <f t="shared" si="2"/>
        <v>1.7154670135744205E-4</v>
      </c>
      <c r="F37" s="3">
        <f t="shared" si="2"/>
        <v>1.2817500334441268E-4</v>
      </c>
      <c r="G37" s="3">
        <f t="shared" si="2"/>
        <v>8.5773350678721027E-5</v>
      </c>
      <c r="H37" s="3">
        <f t="shared" si="2"/>
        <v>3.0776363223499595E-5</v>
      </c>
    </row>
    <row r="38" spans="3:8" x14ac:dyDescent="0.3">
      <c r="C38">
        <v>2.6</v>
      </c>
      <c r="D38" s="3">
        <f t="shared" si="2"/>
        <v>3.1525459164298965E-4</v>
      </c>
      <c r="E38" s="3">
        <f t="shared" si="2"/>
        <v>1.7708627566166951E-4</v>
      </c>
      <c r="F38" s="3">
        <f t="shared" si="2"/>
        <v>1.3258786420515534E-4</v>
      </c>
      <c r="G38" s="3">
        <f t="shared" si="2"/>
        <v>8.8543137830834754E-5</v>
      </c>
      <c r="H38" s="3">
        <f t="shared" si="2"/>
        <v>3.1525459164298977E-5</v>
      </c>
    </row>
    <row r="39" spans="3:8" x14ac:dyDescent="0.3">
      <c r="C39">
        <v>2.7</v>
      </c>
      <c r="D39" s="3">
        <f t="shared" si="2"/>
        <v>3.2248296769762518E-4</v>
      </c>
      <c r="E39" s="3">
        <f t="shared" si="2"/>
        <v>1.825381527333456E-4</v>
      </c>
      <c r="F39" s="3">
        <f t="shared" si="2"/>
        <v>1.3695121114103685E-4</v>
      </c>
      <c r="G39" s="3">
        <f t="shared" si="2"/>
        <v>9.1269076366672802E-5</v>
      </c>
      <c r="H39" s="3">
        <f t="shared" si="2"/>
        <v>3.2248296769762526E-5</v>
      </c>
    </row>
    <row r="40" spans="3:8" x14ac:dyDescent="0.3">
      <c r="C40">
        <v>2.8</v>
      </c>
      <c r="D40" s="3">
        <f t="shared" si="2"/>
        <v>3.2945796482969765E-4</v>
      </c>
      <c r="E40" s="3">
        <f t="shared" si="2"/>
        <v>1.8790372091102766E-4</v>
      </c>
      <c r="F40" s="3">
        <f t="shared" si="2"/>
        <v>1.4126559971653854E-4</v>
      </c>
      <c r="G40" s="3">
        <f t="shared" si="2"/>
        <v>9.3951860455513829E-5</v>
      </c>
      <c r="H40" s="3">
        <f t="shared" si="2"/>
        <v>3.2945796482969765E-5</v>
      </c>
    </row>
    <row r="41" spans="3:8" x14ac:dyDescent="0.3">
      <c r="C41">
        <v>2.9</v>
      </c>
      <c r="D41" s="3">
        <f t="shared" si="2"/>
        <v>3.3618846482370656E-4</v>
      </c>
      <c r="E41" s="3">
        <f t="shared" si="2"/>
        <v>1.9318434655442708E-4</v>
      </c>
      <c r="F41" s="3">
        <f t="shared" si="2"/>
        <v>1.4553157926250356E-4</v>
      </c>
      <c r="G41" s="3">
        <f t="shared" si="2"/>
        <v>9.6592173277213541E-5</v>
      </c>
      <c r="H41" s="3">
        <f t="shared" si="2"/>
        <v>3.3618846482370664E-5</v>
      </c>
    </row>
    <row r="42" spans="3:8" x14ac:dyDescent="0.3">
      <c r="C42">
        <v>3</v>
      </c>
      <c r="D42" s="3">
        <f t="shared" ref="D42:H51" si="3">D$8*D$10*(1-EXP(-2*$C42/SQRT(PI()*D$9*D$10)))</f>
        <v>3.4268303812769527E-4</v>
      </c>
      <c r="E42" s="3">
        <f t="shared" si="3"/>
        <v>1.9838137439235747E-4</v>
      </c>
      <c r="F42" s="3">
        <f t="shared" si="3"/>
        <v>1.4974969294608045E-4</v>
      </c>
      <c r="G42" s="3">
        <f t="shared" si="3"/>
        <v>9.9190687196178736E-5</v>
      </c>
      <c r="H42" s="3">
        <f t="shared" si="3"/>
        <v>3.4268303812769529E-5</v>
      </c>
    </row>
    <row r="43" spans="3:8" x14ac:dyDescent="0.3">
      <c r="C43">
        <v>3.1</v>
      </c>
      <c r="D43" s="3">
        <f t="shared" si="3"/>
        <v>3.4894995476664138E-4</v>
      </c>
      <c r="E43" s="3">
        <f t="shared" si="3"/>
        <v>2.0349612786517459E-4</v>
      </c>
      <c r="F43" s="3">
        <f t="shared" si="3"/>
        <v>1.5392047783988245E-4</v>
      </c>
      <c r="G43" s="3">
        <f t="shared" si="3"/>
        <v>1.0174806393258729E-4</v>
      </c>
      <c r="H43" s="3">
        <f t="shared" si="3"/>
        <v>3.4894995476664135E-5</v>
      </c>
    </row>
    <row r="44" spans="3:8" x14ac:dyDescent="0.3">
      <c r="C44">
        <v>3.2</v>
      </c>
      <c r="D44" s="3">
        <f t="shared" si="3"/>
        <v>3.5499719487329769E-4</v>
      </c>
      <c r="E44" s="3">
        <f t="shared" si="3"/>
        <v>2.0852990946179425E-4</v>
      </c>
      <c r="F44" s="3">
        <f t="shared" si="3"/>
        <v>1.5804446499036995E-4</v>
      </c>
      <c r="G44" s="3">
        <f t="shared" si="3"/>
        <v>1.0426495473089713E-4</v>
      </c>
      <c r="H44" s="3">
        <f t="shared" si="3"/>
        <v>3.5499719487329775E-5</v>
      </c>
    </row>
    <row r="45" spans="3:8" x14ac:dyDescent="0.3">
      <c r="C45">
        <v>3.3</v>
      </c>
      <c r="D45" s="3">
        <f t="shared" si="3"/>
        <v>3.6083245884989065E-4</v>
      </c>
      <c r="E45" s="3">
        <f t="shared" si="3"/>
        <v>2.134840010513759E-4</v>
      </c>
      <c r="F45" s="3">
        <f t="shared" si="3"/>
        <v>1.6212217948546645E-4</v>
      </c>
      <c r="G45" s="3">
        <f t="shared" si="3"/>
        <v>1.0674200052568795E-4</v>
      </c>
      <c r="H45" s="3">
        <f t="shared" si="3"/>
        <v>3.6083245884989073E-5</v>
      </c>
    </row>
    <row r="46" spans="3:8" x14ac:dyDescent="0.3">
      <c r="C46">
        <v>3.4</v>
      </c>
      <c r="D46" s="3">
        <f t="shared" si="3"/>
        <v>3.6646317717361712E-4</v>
      </c>
      <c r="E46" s="3">
        <f t="shared" si="3"/>
        <v>2.183596642097548E-4</v>
      </c>
      <c r="F46" s="3">
        <f t="shared" si="3"/>
        <v>1.6615414052141553E-4</v>
      </c>
      <c r="G46" s="3">
        <f t="shared" si="3"/>
        <v>1.091798321048774E-4</v>
      </c>
      <c r="H46" s="3">
        <f t="shared" si="3"/>
        <v>3.6646317717361712E-5</v>
      </c>
    </row>
    <row r="47" spans="3:8" x14ac:dyDescent="0.3">
      <c r="C47">
        <v>3.5</v>
      </c>
      <c r="D47" s="3">
        <f t="shared" si="3"/>
        <v>3.7189651985842576E-4</v>
      </c>
      <c r="E47" s="3">
        <f t="shared" si="3"/>
        <v>2.231581405407061E-4</v>
      </c>
      <c r="F47" s="3">
        <f t="shared" si="3"/>
        <v>1.7014086146888754E-4</v>
      </c>
      <c r="G47" s="3">
        <f t="shared" si="3"/>
        <v>1.1157907027035305E-4</v>
      </c>
      <c r="H47" s="3">
        <f t="shared" si="3"/>
        <v>3.7189651985842579E-5</v>
      </c>
    </row>
    <row r="48" spans="3:8" x14ac:dyDescent="0.3">
      <c r="C48">
        <v>3.6</v>
      </c>
      <c r="D48" s="3">
        <f t="shared" si="3"/>
        <v>3.7713940558513104E-4</v>
      </c>
      <c r="E48" s="3">
        <f t="shared" si="3"/>
        <v>2.2788065199212399E-4</v>
      </c>
      <c r="F48" s="3">
        <f t="shared" si="3"/>
        <v>1.7408284993834485E-4</v>
      </c>
      <c r="G48" s="3">
        <f t="shared" si="3"/>
        <v>1.13940325996062E-4</v>
      </c>
      <c r="H48" s="3">
        <f t="shared" si="3"/>
        <v>3.771394055851311E-5</v>
      </c>
    </row>
    <row r="49" spans="3:8" x14ac:dyDescent="0.3">
      <c r="C49">
        <v>3.7</v>
      </c>
      <c r="D49" s="3">
        <f t="shared" si="3"/>
        <v>3.821985105114861E-4</v>
      </c>
      <c r="E49" s="3">
        <f t="shared" si="3"/>
        <v>2.3252840116719416E-4</v>
      </c>
      <c r="F49" s="3">
        <f t="shared" si="3"/>
        <v>1.7798060784467322E-4</v>
      </c>
      <c r="G49" s="3">
        <f t="shared" si="3"/>
        <v>1.1626420058359708E-4</v>
      </c>
      <c r="H49" s="3">
        <f t="shared" si="3"/>
        <v>3.8219851051148616E-5</v>
      </c>
    </row>
    <row r="50" spans="3:8" x14ac:dyDescent="0.3">
      <c r="C50">
        <v>3.8</v>
      </c>
      <c r="D50" s="3">
        <f t="shared" si="3"/>
        <v>3.8708027677343234E-4</v>
      </c>
      <c r="E50" s="3">
        <f t="shared" si="3"/>
        <v>2.3710257163064109E-4</v>
      </c>
      <c r="F50" s="3">
        <f t="shared" si="3"/>
        <v>1.8183463147108858E-4</v>
      </c>
      <c r="G50" s="3">
        <f t="shared" si="3"/>
        <v>1.1855128581532055E-4</v>
      </c>
      <c r="H50" s="3">
        <f t="shared" si="3"/>
        <v>3.8708027677343242E-5</v>
      </c>
    </row>
    <row r="51" spans="3:8" x14ac:dyDescent="0.3">
      <c r="C51">
        <v>3.9</v>
      </c>
      <c r="D51" s="3">
        <f t="shared" si="3"/>
        <v>3.9179092068835253E-4</v>
      </c>
      <c r="E51" s="3">
        <f t="shared" si="3"/>
        <v>2.4160432821012656E-4</v>
      </c>
      <c r="F51" s="3">
        <f t="shared" si="3"/>
        <v>1.8564541153232638E-4</v>
      </c>
      <c r="G51" s="3">
        <f t="shared" si="3"/>
        <v>1.2080216410506328E-4</v>
      </c>
      <c r="H51" s="3">
        <f t="shared" si="3"/>
        <v>3.9179092068835261E-5</v>
      </c>
    </row>
    <row r="52" spans="3:8" x14ac:dyDescent="0.3">
      <c r="C52">
        <v>4</v>
      </c>
      <c r="D52" s="3">
        <f t="shared" ref="D52:H61" si="4">D$8*D$10*(1-EXP(-2*$C52/SQRT(PI()*D$9*D$10)))</f>
        <v>3.9633644067077126E-4</v>
      </c>
      <c r="E52" s="3">
        <f t="shared" si="4"/>
        <v>2.4603481729287694E-4</v>
      </c>
      <c r="F52" s="3">
        <f t="shared" si="4"/>
        <v>1.8941343323712175E-4</v>
      </c>
      <c r="G52" s="3">
        <f t="shared" si="4"/>
        <v>1.2301740864643847E-4</v>
      </c>
      <c r="H52" s="3">
        <f t="shared" si="4"/>
        <v>3.9633644067077135E-5</v>
      </c>
    </row>
    <row r="53" spans="3:8" x14ac:dyDescent="0.3">
      <c r="C53">
        <v>4.0999999999999996</v>
      </c>
      <c r="D53" s="3">
        <f t="shared" si="4"/>
        <v>4.0072262487058421E-4</v>
      </c>
      <c r="E53" s="3">
        <f t="shared" si="4"/>
        <v>2.5039516711761433E-4</v>
      </c>
      <c r="F53" s="3">
        <f t="shared" si="4"/>
        <v>1.9313917634998913E-4</v>
      </c>
      <c r="G53" s="3">
        <f t="shared" si="4"/>
        <v>1.2519758355880717E-4</v>
      </c>
      <c r="H53" s="3">
        <f t="shared" si="4"/>
        <v>4.0072262487058427E-5</v>
      </c>
    </row>
    <row r="54" spans="3:8" x14ac:dyDescent="0.3">
      <c r="C54">
        <v>4.2</v>
      </c>
      <c r="D54" s="3">
        <f t="shared" si="4"/>
        <v>4.0495505854354146E-4</v>
      </c>
      <c r="E54" s="3">
        <f t="shared" si="4"/>
        <v>2.5468648806186659E-4</v>
      </c>
      <c r="F54" s="3">
        <f t="shared" si="4"/>
        <v>1.968231152523084E-4</v>
      </c>
      <c r="G54" s="3">
        <f t="shared" si="4"/>
        <v>1.273432440309333E-4</v>
      </c>
      <c r="H54" s="3">
        <f t="shared" si="4"/>
        <v>4.049550585435415E-5</v>
      </c>
    </row>
    <row r="55" spans="3:8" x14ac:dyDescent="0.3">
      <c r="C55">
        <v>4.3</v>
      </c>
      <c r="D55" s="3">
        <f t="shared" si="4"/>
        <v>4.090391311633703E-4</v>
      </c>
      <c r="E55" s="3">
        <f t="shared" si="4"/>
        <v>2.5890987292472842E-4</v>
      </c>
      <c r="F55" s="3">
        <f t="shared" si="4"/>
        <v>2.0046571900272529E-4</v>
      </c>
      <c r="G55" s="3">
        <f t="shared" si="4"/>
        <v>1.2945493646236421E-4</v>
      </c>
      <c r="H55" s="3">
        <f t="shared" si="4"/>
        <v>4.0903913116337036E-5</v>
      </c>
    </row>
    <row r="56" spans="3:8" x14ac:dyDescent="0.3">
      <c r="C56">
        <v>4.4000000000000004</v>
      </c>
      <c r="D56" s="3">
        <f t="shared" si="4"/>
        <v>4.1298004328459484E-4</v>
      </c>
      <c r="E56" s="3">
        <f t="shared" si="4"/>
        <v>2.6306639720514633E-4</v>
      </c>
      <c r="F56" s="3">
        <f t="shared" si="4"/>
        <v>2.0406745139687503E-4</v>
      </c>
      <c r="G56" s="3">
        <f t="shared" si="4"/>
        <v>1.3153319860257316E-4</v>
      </c>
      <c r="H56" s="3">
        <f t="shared" si="4"/>
        <v>4.129800432845949E-5</v>
      </c>
    </row>
    <row r="57" spans="3:8" x14ac:dyDescent="0.3">
      <c r="C57">
        <v>4.5</v>
      </c>
      <c r="D57" s="3">
        <f t="shared" si="4"/>
        <v>4.1678281316478983E-4</v>
      </c>
      <c r="E57" s="3">
        <f t="shared" si="4"/>
        <v>2.6715711937579795E-4</v>
      </c>
      <c r="F57" s="3">
        <f t="shared" si="4"/>
        <v>2.0762877102643477E-4</v>
      </c>
      <c r="G57" s="3">
        <f t="shared" si="4"/>
        <v>1.3357855968789897E-4</v>
      </c>
      <c r="H57" s="3">
        <f t="shared" si="4"/>
        <v>4.1678281316478978E-5</v>
      </c>
    </row>
    <row r="58" spans="3:8" x14ac:dyDescent="0.3">
      <c r="C58">
        <v>4.5999999999999996</v>
      </c>
      <c r="D58" s="3">
        <f t="shared" si="4"/>
        <v>4.204522831547029E-4</v>
      </c>
      <c r="E58" s="3">
        <f t="shared" si="4"/>
        <v>2.7118308115263581E-4</v>
      </c>
      <c r="F58" s="3">
        <f t="shared" si="4"/>
        <v>2.1115013133751395E-4</v>
      </c>
      <c r="G58" s="3">
        <f t="shared" si="4"/>
        <v>1.355915405763179E-4</v>
      </c>
      <c r="H58" s="3">
        <f t="shared" si="4"/>
        <v>4.2045228315470291E-5</v>
      </c>
    </row>
    <row r="59" spans="3:8" x14ac:dyDescent="0.3">
      <c r="C59">
        <v>4.7</v>
      </c>
      <c r="D59" s="3">
        <f t="shared" si="4"/>
        <v>4.2399312586438126E-4</v>
      </c>
      <c r="E59" s="3">
        <f t="shared" si="4"/>
        <v>2.7514530776016362E-4</v>
      </c>
      <c r="F59" s="3">
        <f t="shared" si="4"/>
        <v>2.1463198068838994E-4</v>
      </c>
      <c r="G59" s="3">
        <f t="shared" si="4"/>
        <v>1.3757265388008181E-4</v>
      </c>
      <c r="H59" s="3">
        <f t="shared" si="4"/>
        <v>4.239931258643813E-5</v>
      </c>
    </row>
    <row r="60" spans="3:8" x14ac:dyDescent="0.3">
      <c r="C60">
        <v>4.8</v>
      </c>
      <c r="D60" s="3">
        <f t="shared" si="4"/>
        <v>4.2740985011315464E-4</v>
      </c>
      <c r="E60" s="3">
        <f t="shared" si="4"/>
        <v>2.790448081925128E-4</v>
      </c>
      <c r="F60" s="3">
        <f t="shared" si="4"/>
        <v>2.1807476240659452E-4</v>
      </c>
      <c r="G60" s="3">
        <f t="shared" si="4"/>
        <v>1.395224040962564E-4</v>
      </c>
      <c r="H60" s="3">
        <f t="shared" si="4"/>
        <v>4.2740985011315468E-5</v>
      </c>
    </row>
    <row r="61" spans="3:8" x14ac:dyDescent="0.3">
      <c r="C61">
        <v>4.9000000000000004</v>
      </c>
      <c r="D61" s="3">
        <f t="shared" si="4"/>
        <v>4.3070680667105178E-4</v>
      </c>
      <c r="E61" s="3">
        <f t="shared" si="4"/>
        <v>2.8288257547038687E-4</v>
      </c>
      <c r="F61" s="3">
        <f t="shared" si="4"/>
        <v>2.2147891484536165E-4</v>
      </c>
      <c r="G61" s="3">
        <f t="shared" si="4"/>
        <v>1.4144128773519344E-4</v>
      </c>
      <c r="H61" s="3">
        <f t="shared" si="4"/>
        <v>4.3070680667105185E-5</v>
      </c>
    </row>
    <row r="62" spans="3:8" x14ac:dyDescent="0.3">
      <c r="C62">
        <v>5</v>
      </c>
      <c r="D62" s="3">
        <f t="shared" ref="D62:H71" si="5">D$8*D$10*(1-EXP(-2*$C62/SQRT(PI()*D$9*D$10)))</f>
        <v>4.3388819379896034E-4</v>
      </c>
      <c r="E62" s="3">
        <f t="shared" si="5"/>
        <v>2.866595868939367E-4</v>
      </c>
      <c r="F62" s="3">
        <f t="shared" si="5"/>
        <v>2.2484487143944023E-4</v>
      </c>
      <c r="G62" s="3">
        <f t="shared" si="5"/>
        <v>1.4332979344696835E-4</v>
      </c>
      <c r="H62" s="3">
        <f t="shared" si="5"/>
        <v>4.3388819379896038E-5</v>
      </c>
    </row>
    <row r="63" spans="3:8" x14ac:dyDescent="0.3">
      <c r="C63">
        <v>5.0999999999999996</v>
      </c>
      <c r="D63" s="3">
        <f t="shared" si="5"/>
        <v>4.3695806259458613E-4</v>
      </c>
      <c r="E63" s="3">
        <f t="shared" si="5"/>
        <v>2.9037680429163379E-4</v>
      </c>
      <c r="F63" s="3">
        <f t="shared" si="5"/>
        <v>2.2817306076028176E-4</v>
      </c>
      <c r="G63" s="3">
        <f t="shared" si="5"/>
        <v>1.451884021458169E-4</v>
      </c>
      <c r="H63" s="3">
        <f t="shared" si="5"/>
        <v>4.3695806259458618E-5</v>
      </c>
    </row>
    <row r="64" spans="3:8" x14ac:dyDescent="0.3">
      <c r="C64">
        <v>5.2</v>
      </c>
      <c r="D64" s="3">
        <f t="shared" si="5"/>
        <v>4.3992032215101827E-4</v>
      </c>
      <c r="E64" s="3">
        <f t="shared" si="5"/>
        <v>2.9403517426520296E-4</v>
      </c>
      <c r="F64" s="3">
        <f t="shared" si="5"/>
        <v>2.3146390657060797E-4</v>
      </c>
      <c r="G64" s="3">
        <f t="shared" si="5"/>
        <v>1.4701758713260148E-4</v>
      </c>
      <c r="H64" s="3">
        <f t="shared" si="5"/>
        <v>4.3992032215101824E-5</v>
      </c>
    </row>
    <row r="65" spans="3:8" x14ac:dyDescent="0.3">
      <c r="C65">
        <v>5.3</v>
      </c>
      <c r="D65" s="3">
        <f t="shared" si="5"/>
        <v>4.4277874453446875E-4</v>
      </c>
      <c r="E65" s="3">
        <f t="shared" si="5"/>
        <v>2.9763562843067721E-4</v>
      </c>
      <c r="F65" s="3">
        <f t="shared" si="5"/>
        <v>2.3471782787836675E-4</v>
      </c>
      <c r="G65" s="3">
        <f t="shared" si="5"/>
        <v>1.4881781421533861E-4</v>
      </c>
      <c r="H65" s="3">
        <f t="shared" si="5"/>
        <v>4.4277874453446878E-5</v>
      </c>
    </row>
    <row r="66" spans="3:8" x14ac:dyDescent="0.3">
      <c r="C66">
        <v>5.4</v>
      </c>
      <c r="D66" s="3">
        <f t="shared" si="5"/>
        <v>4.455369695875266E-4</v>
      </c>
      <c r="E66" s="3">
        <f t="shared" si="5"/>
        <v>3.0117908365563737E-4</v>
      </c>
      <c r="F66" s="3">
        <f t="shared" si="5"/>
        <v>2.3793523899008262E-4</v>
      </c>
      <c r="G66" s="3">
        <f t="shared" si="5"/>
        <v>1.5058954182781869E-4</v>
      </c>
      <c r="H66" s="3">
        <f t="shared" si="5"/>
        <v>4.4553696958752665E-5</v>
      </c>
    </row>
    <row r="67" spans="3:8" x14ac:dyDescent="0.3">
      <c r="C67">
        <v>5.5</v>
      </c>
      <c r="D67" s="3">
        <f t="shared" si="5"/>
        <v>4.4819850956404061E-4</v>
      </c>
      <c r="E67" s="3">
        <f t="shared" si="5"/>
        <v>3.0466644229269529E-4</v>
      </c>
      <c r="F67" s="3">
        <f t="shared" si="5"/>
        <v>2.411165495636078E-4</v>
      </c>
      <c r="G67" s="3">
        <f t="shared" si="5"/>
        <v>1.5233322114634765E-4</v>
      </c>
      <c r="H67" s="3">
        <f t="shared" si="5"/>
        <v>4.4819850956404061E-5</v>
      </c>
    </row>
    <row r="68" spans="3:8" x14ac:dyDescent="0.3">
      <c r="C68">
        <v>5.6</v>
      </c>
      <c r="D68" s="3">
        <f t="shared" si="5"/>
        <v>4.5076675360153449E-4</v>
      </c>
      <c r="E68" s="3">
        <f t="shared" si="5"/>
        <v>3.0809859240928062E-4</v>
      </c>
      <c r="F68" s="3">
        <f t="shared" si="5"/>
        <v>2.4426216466028294E-4</v>
      </c>
      <c r="G68" s="3">
        <f t="shared" si="5"/>
        <v>1.5404929620464031E-4</v>
      </c>
      <c r="H68" s="3">
        <f t="shared" si="5"/>
        <v>4.5076675360153456E-5</v>
      </c>
    </row>
    <row r="69" spans="3:8" x14ac:dyDescent="0.3">
      <c r="C69">
        <v>5.7</v>
      </c>
      <c r="D69" s="3">
        <f t="shared" si="5"/>
        <v>4.5324497203684874E-4</v>
      </c>
      <c r="E69" s="3">
        <f t="shared" si="5"/>
        <v>3.1147640801379071E-4</v>
      </c>
      <c r="F69" s="3">
        <f t="shared" si="5"/>
        <v>2.4737248479651087E-4</v>
      </c>
      <c r="G69" s="3">
        <f t="shared" si="5"/>
        <v>1.5573820400689535E-4</v>
      </c>
      <c r="H69" s="3">
        <f t="shared" si="5"/>
        <v>4.5324497203684882E-5</v>
      </c>
    </row>
    <row r="70" spans="3:8" x14ac:dyDescent="0.3">
      <c r="C70">
        <v>5.8</v>
      </c>
      <c r="D70" s="3">
        <f t="shared" si="5"/>
        <v>4.556363205705047E-4</v>
      </c>
      <c r="E70" s="3">
        <f t="shared" si="5"/>
        <v>3.1480074927815906E-4</v>
      </c>
      <c r="F70" s="3">
        <f t="shared" si="5"/>
        <v>2.5044790599475307E-4</v>
      </c>
      <c r="G70" s="3">
        <f t="shared" si="5"/>
        <v>1.5740037463907953E-4</v>
      </c>
      <c r="H70" s="3">
        <f t="shared" si="5"/>
        <v>4.5563632057050474E-5</v>
      </c>
    </row>
    <row r="71" spans="3:8" x14ac:dyDescent="0.3">
      <c r="C71">
        <v>5.9</v>
      </c>
      <c r="D71" s="3">
        <f t="shared" si="5"/>
        <v>4.5794384428509332E-4</v>
      </c>
      <c r="E71" s="3">
        <f t="shared" si="5"/>
        <v>3.1807246275690173E-4</v>
      </c>
      <c r="F71" s="3">
        <f t="shared" si="5"/>
        <v>2.5348881983395269E-4</v>
      </c>
      <c r="G71" s="3">
        <f t="shared" si="5"/>
        <v>1.5903623137845086E-4</v>
      </c>
      <c r="H71" s="3">
        <f t="shared" si="5"/>
        <v>4.5794384428509339E-5</v>
      </c>
    </row>
    <row r="72" spans="3:8" x14ac:dyDescent="0.3">
      <c r="C72">
        <v>6</v>
      </c>
      <c r="D72" s="3">
        <f t="shared" ref="D72:H81" si="6">D$8*D$10*(1-EXP(-2*$C72/SQRT(PI()*D$9*D$10)))</f>
        <v>4.6017048152280636E-4</v>
      </c>
      <c r="E72" s="3">
        <f t="shared" si="6"/>
        <v>3.2129238160269431E-4</v>
      </c>
      <c r="F72" s="3">
        <f t="shared" si="6"/>
        <v>2.5649561349939324E-4</v>
      </c>
      <c r="G72" s="3">
        <f t="shared" si="6"/>
        <v>1.6064619080134715E-4</v>
      </c>
      <c r="H72" s="3">
        <f t="shared" si="6"/>
        <v>4.6017048152280642E-5</v>
      </c>
    </row>
    <row r="73" spans="3:8" x14ac:dyDescent="0.3">
      <c r="C73">
        <v>6.1</v>
      </c>
      <c r="D73" s="3">
        <f t="shared" si="6"/>
        <v>4.623190676270468E-4</v>
      </c>
      <c r="E73" s="3">
        <f t="shared" si="6"/>
        <v>3.2446132577853794E-4</v>
      </c>
      <c r="F73" s="3">
        <f t="shared" si="6"/>
        <v>2.5946866983199657E-4</v>
      </c>
      <c r="G73" s="3">
        <f t="shared" si="6"/>
        <v>1.6223066288926897E-4</v>
      </c>
      <c r="H73" s="3">
        <f t="shared" si="6"/>
        <v>4.6231906762704681E-5</v>
      </c>
    </row>
    <row r="74" spans="3:8" x14ac:dyDescent="0.3">
      <c r="C74">
        <v>6.2</v>
      </c>
      <c r="D74" s="3">
        <f t="shared" si="6"/>
        <v>4.6439233855288321E-4</v>
      </c>
      <c r="E74" s="3">
        <f t="shared" si="6"/>
        <v>3.2758010226656496E-4</v>
      </c>
      <c r="F74" s="3">
        <f t="shared" si="6"/>
        <v>2.6240836737706816E-4</v>
      </c>
      <c r="G74" s="3">
        <f t="shared" si="6"/>
        <v>1.6379005113328248E-4</v>
      </c>
      <c r="H74" s="3">
        <f t="shared" si="6"/>
        <v>4.6439233855288325E-5</v>
      </c>
    </row>
    <row r="75" spans="3:8" x14ac:dyDescent="0.3">
      <c r="C75">
        <v>6.3</v>
      </c>
      <c r="D75" s="3">
        <f t="shared" si="6"/>
        <v>4.6639293435094556E-4</v>
      </c>
      <c r="E75" s="3">
        <f t="shared" si="6"/>
        <v>3.3064950527353994E-4</v>
      </c>
      <c r="F75" s="3">
        <f t="shared" si="6"/>
        <v>2.6531508043249591E-4</v>
      </c>
      <c r="G75" s="3">
        <f t="shared" si="6"/>
        <v>1.6532475263676997E-4</v>
      </c>
      <c r="H75" s="3">
        <f t="shared" si="6"/>
        <v>4.6639293435094553E-5</v>
      </c>
    </row>
    <row r="76" spans="3:8" x14ac:dyDescent="0.3">
      <c r="C76">
        <v>6.4</v>
      </c>
      <c r="D76" s="3">
        <f t="shared" si="6"/>
        <v>4.6832340252919865E-4</v>
      </c>
      <c r="E76" s="3">
        <f t="shared" si="6"/>
        <v>3.3367031643310703E-4</v>
      </c>
      <c r="F76" s="3">
        <f t="shared" si="6"/>
        <v>2.681891790964073E-4</v>
      </c>
      <c r="G76" s="3">
        <f t="shared" si="6"/>
        <v>1.6683515821655352E-4</v>
      </c>
      <c r="H76" s="3">
        <f t="shared" si="6"/>
        <v>4.6832340252919869E-5</v>
      </c>
    </row>
    <row r="77" spans="3:8" x14ac:dyDescent="0.3">
      <c r="C77">
        <v>6.5</v>
      </c>
      <c r="D77" s="3">
        <f t="shared" si="6"/>
        <v>4.701862012968745E-4</v>
      </c>
      <c r="E77" s="3">
        <f t="shared" si="6"/>
        <v>3.3664330500483516E-4</v>
      </c>
      <c r="F77" s="3">
        <f t="shared" si="6"/>
        <v>2.7103102931429261E-4</v>
      </c>
      <c r="G77" s="3">
        <f t="shared" si="6"/>
        <v>1.6832165250241758E-4</v>
      </c>
      <c r="H77" s="3">
        <f t="shared" si="6"/>
        <v>4.7018620129687458E-5</v>
      </c>
    </row>
    <row r="78" spans="3:8" x14ac:dyDescent="0.3">
      <c r="C78">
        <v>6.6</v>
      </c>
      <c r="D78" s="3">
        <f t="shared" si="6"/>
        <v>4.7198370269469338E-4</v>
      </c>
      <c r="E78" s="3">
        <f t="shared" si="6"/>
        <v>3.3956922807011299E-4</v>
      </c>
      <c r="F78" s="3">
        <f t="shared" si="6"/>
        <v>2.738409929255988E-4</v>
      </c>
      <c r="G78" s="3">
        <f t="shared" si="6"/>
        <v>1.697846140350565E-4</v>
      </c>
      <c r="H78" s="3">
        <f t="shared" si="6"/>
        <v>4.7198370269469339E-5</v>
      </c>
    </row>
    <row r="79" spans="3:8" x14ac:dyDescent="0.3">
      <c r="C79">
        <v>6.7</v>
      </c>
      <c r="D79" s="3">
        <f t="shared" si="6"/>
        <v>4.737181956153601E-4</v>
      </c>
      <c r="E79" s="3">
        <f t="shared" si="6"/>
        <v>3.4244883072494215E-4</v>
      </c>
      <c r="F79" s="3">
        <f t="shared" si="6"/>
        <v>2.7661942770980093E-4</v>
      </c>
      <c r="G79" s="3">
        <f t="shared" si="6"/>
        <v>1.7122441536247107E-4</v>
      </c>
      <c r="H79" s="3">
        <f t="shared" si="6"/>
        <v>4.7371819561536011E-5</v>
      </c>
    </row>
    <row r="80" spans="3:8" x14ac:dyDescent="0.3">
      <c r="C80">
        <v>6.8</v>
      </c>
      <c r="D80" s="3">
        <f t="shared" si="6"/>
        <v>4.7539188871818263E-4</v>
      </c>
      <c r="E80" s="3">
        <f t="shared" si="6"/>
        <v>3.4528284626967817E-4</v>
      </c>
      <c r="F80" s="3">
        <f t="shared" si="6"/>
        <v>2.7936668743195649E-4</v>
      </c>
      <c r="G80" s="3">
        <f t="shared" si="6"/>
        <v>1.7264142313483909E-4</v>
      </c>
      <c r="H80" s="3">
        <f t="shared" si="6"/>
        <v>4.7539188871818264E-5</v>
      </c>
    </row>
    <row r="81" spans="3:8" x14ac:dyDescent="0.3">
      <c r="C81">
        <v>6.9</v>
      </c>
      <c r="D81" s="3">
        <f t="shared" si="6"/>
        <v>4.7700691324152204E-4</v>
      </c>
      <c r="E81" s="3">
        <f t="shared" si="6"/>
        <v>3.4807199639576801E-4</v>
      </c>
      <c r="F81" s="3">
        <f t="shared" si="6"/>
        <v>2.8208312188774862E-4</v>
      </c>
      <c r="G81" s="3">
        <f t="shared" si="6"/>
        <v>1.7403599819788401E-4</v>
      </c>
      <c r="H81" s="3">
        <f t="shared" si="6"/>
        <v>4.7700691324152208E-5</v>
      </c>
    </row>
    <row r="82" spans="3:8" x14ac:dyDescent="0.3">
      <c r="C82">
        <v>7</v>
      </c>
      <c r="D82" s="3">
        <f t="shared" ref="D82:H91" si="7">D$8*D$10*(1-EXP(-2*$C82/SQRT(PI()*D$9*D$10)))</f>
        <v>4.7856532571665826E-4</v>
      </c>
      <c r="E82" s="3">
        <f t="shared" si="7"/>
        <v>3.5081699136953111E-4</v>
      </c>
      <c r="F82" s="3">
        <f t="shared" si="7"/>
        <v>2.8476907694802432E-4</v>
      </c>
      <c r="G82" s="3">
        <f t="shared" si="7"/>
        <v>1.7540849568476556E-4</v>
      </c>
      <c r="H82" s="3">
        <f t="shared" si="7"/>
        <v>4.7856532571665829E-5</v>
      </c>
    </row>
    <row r="83" spans="3:8" x14ac:dyDescent="0.3">
      <c r="C83">
        <v>7.1</v>
      </c>
      <c r="D83" s="3">
        <f t="shared" si="7"/>
        <v>4.80069110586524E-4</v>
      </c>
      <c r="E83" s="3">
        <f t="shared" si="7"/>
        <v>3.5351853021303123E-4</v>
      </c>
      <c r="F83" s="3">
        <f t="shared" si="7"/>
        <v>2.8742489460283169E-4</v>
      </c>
      <c r="G83" s="3">
        <f t="shared" si="7"/>
        <v>1.7675926510651562E-4</v>
      </c>
      <c r="H83" s="3">
        <f t="shared" si="7"/>
        <v>4.8006911058652403E-5</v>
      </c>
    </row>
    <row r="84" spans="3:8" x14ac:dyDescent="0.3">
      <c r="C84">
        <v>7.2</v>
      </c>
      <c r="D84" s="3">
        <f t="shared" si="7"/>
        <v>4.815201827326447E-4</v>
      </c>
      <c r="E84" s="3">
        <f t="shared" si="7"/>
        <v>3.5617730088208444E-4</v>
      </c>
      <c r="F84" s="3">
        <f t="shared" si="7"/>
        <v>2.9005091300496512E-4</v>
      </c>
      <c r="G84" s="3">
        <f t="shared" si="7"/>
        <v>1.7808865044104222E-4</v>
      </c>
      <c r="H84" s="3">
        <f t="shared" si="7"/>
        <v>4.8152018273264475E-5</v>
      </c>
    </row>
    <row r="85" spans="3:8" x14ac:dyDescent="0.3">
      <c r="C85">
        <v>7.3</v>
      </c>
      <c r="D85" s="3">
        <f t="shared" si="7"/>
        <v>4.8292038991349989E-4</v>
      </c>
      <c r="E85" s="3">
        <f t="shared" si="7"/>
        <v>3.5879398044144954E-4</v>
      </c>
      <c r="F85" s="3">
        <f t="shared" si="7"/>
        <v>2.9264746651301945E-4</v>
      </c>
      <c r="G85" s="3">
        <f t="shared" si="7"/>
        <v>1.7939699022072477E-4</v>
      </c>
      <c r="H85" s="3">
        <f t="shared" si="7"/>
        <v>4.8292038991349996E-5</v>
      </c>
    </row>
    <row r="86" spans="3:8" x14ac:dyDescent="0.3">
      <c r="C86">
        <v>7.4</v>
      </c>
      <c r="D86" s="3">
        <f t="shared" si="7"/>
        <v>4.8427151511741193E-4</v>
      </c>
      <c r="E86" s="3">
        <f t="shared" si="7"/>
        <v>3.6136923523724483E-4</v>
      </c>
      <c r="F86" s="3">
        <f t="shared" si="7"/>
        <v>2.9521488573396319E-4</v>
      </c>
      <c r="G86" s="3">
        <f t="shared" si="7"/>
        <v>1.8068461761862242E-4</v>
      </c>
      <c r="H86" s="3">
        <f t="shared" si="7"/>
        <v>4.8427151511741191E-5</v>
      </c>
    </row>
    <row r="87" spans="3:8" x14ac:dyDescent="0.3">
      <c r="C87">
        <v>7.5</v>
      </c>
      <c r="D87" s="3">
        <f t="shared" si="7"/>
        <v>4.8557527883295816E-4</v>
      </c>
      <c r="E87" s="3">
        <f t="shared" si="7"/>
        <v>3.6390372106663539E-4</v>
      </c>
      <c r="F87" s="3">
        <f t="shared" si="7"/>
        <v>2.9775349756523299E-4</v>
      </c>
      <c r="G87" s="3">
        <f t="shared" si="7"/>
        <v>1.8195186053331769E-4</v>
      </c>
      <c r="H87" s="3">
        <f t="shared" si="7"/>
        <v>4.8557527883295815E-5</v>
      </c>
    </row>
    <row r="88" spans="3:8" x14ac:dyDescent="0.3">
      <c r="C88">
        <v>7.6</v>
      </c>
      <c r="D88" s="3">
        <f t="shared" si="7"/>
        <v>4.8683334123979759E-4</v>
      </c>
      <c r="E88" s="3">
        <f t="shared" si="7"/>
        <v>3.6639808334483384E-4</v>
      </c>
      <c r="F88" s="3">
        <f t="shared" si="7"/>
        <v>3.0026362523635552E-4</v>
      </c>
      <c r="G88" s="3">
        <f t="shared" si="7"/>
        <v>1.8319904167241692E-4</v>
      </c>
      <c r="H88" s="3">
        <f t="shared" si="7"/>
        <v>4.868333412397976E-5</v>
      </c>
    </row>
    <row r="89" spans="3:8" x14ac:dyDescent="0.3">
      <c r="C89">
        <v>7.7</v>
      </c>
      <c r="D89" s="3">
        <f t="shared" si="7"/>
        <v>4.880473043227014E-4</v>
      </c>
      <c r="E89" s="3">
        <f t="shared" si="7"/>
        <v>3.6885295726945763E-4</v>
      </c>
      <c r="F89" s="3">
        <f t="shared" si="7"/>
        <v>3.0274558835010311E-4</v>
      </c>
      <c r="G89" s="3">
        <f t="shared" si="7"/>
        <v>1.8442647863472881E-4</v>
      </c>
      <c r="H89" s="3">
        <f t="shared" si="7"/>
        <v>4.8804730432270138E-5</v>
      </c>
    </row>
    <row r="90" spans="3:8" x14ac:dyDescent="0.3">
      <c r="C90">
        <v>7.8</v>
      </c>
      <c r="D90" s="3">
        <f t="shared" si="7"/>
        <v>4.8921871391147966E-4</v>
      </c>
      <c r="E90" s="3">
        <f t="shared" si="7"/>
        <v>3.7126896798228413E-4</v>
      </c>
      <c r="F90" s="3">
        <f t="shared" si="7"/>
        <v>3.0519970292318735E-4</v>
      </c>
      <c r="G90" s="3">
        <f t="shared" si="7"/>
        <v>1.8563448399114206E-4</v>
      </c>
      <c r="H90" s="3">
        <f t="shared" si="7"/>
        <v>4.8921871391147974E-5</v>
      </c>
    </row>
    <row r="91" spans="3:8" x14ac:dyDescent="0.3">
      <c r="C91">
        <v>7.9</v>
      </c>
      <c r="D91" s="3">
        <f t="shared" si="7"/>
        <v>4.9034906164940222E-4</v>
      </c>
      <c r="E91" s="3">
        <f t="shared" si="7"/>
        <v>3.7364673072844519E-4</v>
      </c>
      <c r="F91" s="3">
        <f t="shared" si="7"/>
        <v>3.0762628142649579E-4</v>
      </c>
      <c r="G91" s="3">
        <f t="shared" si="7"/>
        <v>1.868233653642226E-4</v>
      </c>
      <c r="H91" s="3">
        <f t="shared" si="7"/>
        <v>4.9034906164940229E-5</v>
      </c>
    </row>
    <row r="92" spans="3:8" x14ac:dyDescent="0.3">
      <c r="C92">
        <v>8</v>
      </c>
      <c r="D92" s="3">
        <f t="shared" ref="D92:H101" si="8">D$8*D$10*(1-EXP(-2*$C92/SQRT(PI()*D$9*D$10)))</f>
        <v>4.9143978689261897E-4</v>
      </c>
      <c r="E92" s="3">
        <f t="shared" si="8"/>
        <v>3.7598685101310105E-4</v>
      </c>
      <c r="F92" s="3">
        <f t="shared" si="8"/>
        <v>3.1002563282487753E-4</v>
      </c>
      <c r="G92" s="3">
        <f t="shared" si="8"/>
        <v>1.8799342550655053E-4</v>
      </c>
      <c r="H92" s="3">
        <f t="shared" si="8"/>
        <v>4.9143978689261903E-5</v>
      </c>
    </row>
    <row r="93" spans="3:8" x14ac:dyDescent="0.3">
      <c r="C93">
        <v>8.1</v>
      </c>
      <c r="D93" s="3">
        <f t="shared" si="8"/>
        <v>4.9249227854299973E-4</v>
      </c>
      <c r="E93" s="3">
        <f t="shared" si="8"/>
        <v>3.782899247556345E-4</v>
      </c>
      <c r="F93" s="3">
        <f t="shared" si="8"/>
        <v>3.1239806261648218E-4</v>
      </c>
      <c r="G93" s="3">
        <f t="shared" si="8"/>
        <v>1.8914496237781725E-4</v>
      </c>
      <c r="H93" s="3">
        <f t="shared" si="8"/>
        <v>4.9249227854299978E-5</v>
      </c>
    </row>
    <row r="94" spans="3:8" x14ac:dyDescent="0.3">
      <c r="C94">
        <v>8.1999999999999993</v>
      </c>
      <c r="D94" s="3">
        <f t="shared" si="8"/>
        <v>4.9350787681672656E-4</v>
      </c>
      <c r="E94" s="3">
        <f t="shared" si="8"/>
        <v>3.8055653844140371E-4</v>
      </c>
      <c r="F94" s="3">
        <f t="shared" si="8"/>
        <v>3.1474387287165758E-4</v>
      </c>
      <c r="G94" s="3">
        <f t="shared" si="8"/>
        <v>1.9027826922070185E-4</v>
      </c>
      <c r="H94" s="3">
        <f t="shared" si="8"/>
        <v>4.9350787681672661E-5</v>
      </c>
    </row>
    <row r="95" spans="3:8" x14ac:dyDescent="0.3">
      <c r="C95">
        <v>8.3000000000000007</v>
      </c>
      <c r="D95" s="3">
        <f t="shared" si="8"/>
        <v>4.9448787495089109E-4</v>
      </c>
      <c r="E95" s="3">
        <f t="shared" si="8"/>
        <v>3.8278726927109272E-4</v>
      </c>
      <c r="F95" s="3">
        <f t="shared" si="8"/>
        <v>3.1706336227141097E-4</v>
      </c>
      <c r="G95" s="3">
        <f t="shared" si="8"/>
        <v>1.9139363463554636E-4</v>
      </c>
      <c r="H95" s="3">
        <f t="shared" si="8"/>
        <v>4.9448787495089109E-5</v>
      </c>
    </row>
    <row r="96" spans="3:8" x14ac:dyDescent="0.3">
      <c r="C96">
        <v>8.4</v>
      </c>
      <c r="D96" s="3">
        <f t="shared" si="8"/>
        <v>4.954335208502698E-4</v>
      </c>
      <c r="E96" s="3">
        <f t="shared" si="8"/>
        <v>3.8498268530769701E-4</v>
      </c>
      <c r="F96" s="3">
        <f t="shared" si="8"/>
        <v>3.193568261454386E-4</v>
      </c>
      <c r="G96" s="3">
        <f t="shared" si="8"/>
        <v>1.924913426538485E-4</v>
      </c>
      <c r="H96" s="3">
        <f t="shared" si="8"/>
        <v>4.9543352085026983E-5</v>
      </c>
    </row>
    <row r="97" spans="3:8" x14ac:dyDescent="0.3">
      <c r="C97">
        <v>8.5</v>
      </c>
      <c r="D97" s="3">
        <f t="shared" si="8"/>
        <v>4.9634601867637462E-4</v>
      </c>
      <c r="E97" s="3">
        <f t="shared" si="8"/>
        <v>3.8714334562118342E-4</v>
      </c>
      <c r="F97" s="3">
        <f t="shared" si="8"/>
        <v>3.2162455650972866E-4</v>
      </c>
      <c r="G97" s="3">
        <f t="shared" si="8"/>
        <v>1.9357167281059171E-4</v>
      </c>
      <c r="H97" s="3">
        <f t="shared" si="8"/>
        <v>4.9634601867637461E-5</v>
      </c>
    </row>
    <row r="98" spans="3:8" x14ac:dyDescent="0.3">
      <c r="C98">
        <v>8.6</v>
      </c>
      <c r="D98" s="3">
        <f t="shared" si="8"/>
        <v>4.9722653038080126E-4</v>
      </c>
      <c r="E98" s="3">
        <f t="shared" si="8"/>
        <v>3.8926980043085845E-4</v>
      </c>
      <c r="F98" s="3">
        <f t="shared" si="8"/>
        <v>3.2386684210374244E-4</v>
      </c>
      <c r="G98" s="3">
        <f t="shared" si="8"/>
        <v>1.9463490021542923E-4</v>
      </c>
      <c r="H98" s="3">
        <f t="shared" si="8"/>
        <v>4.9722653038080123E-5</v>
      </c>
    </row>
    <row r="99" spans="3:8" x14ac:dyDescent="0.3">
      <c r="C99">
        <v>8.6999999999999993</v>
      </c>
      <c r="D99" s="3">
        <f t="shared" si="8"/>
        <v>4.9807617718482895E-4</v>
      </c>
      <c r="E99" s="3">
        <f t="shared" si="8"/>
        <v>3.9136259124548402E-4</v>
      </c>
      <c r="F99" s="3">
        <f t="shared" si="8"/>
        <v>3.2608396842717809E-4</v>
      </c>
      <c r="G99" s="3">
        <f t="shared" si="8"/>
        <v>1.9568129562274201E-4</v>
      </c>
      <c r="H99" s="3">
        <f t="shared" si="8"/>
        <v>4.9807617718482891E-5</v>
      </c>
    </row>
    <row r="100" spans="3:8" x14ac:dyDescent="0.3">
      <c r="C100">
        <v>8.8000000000000007</v>
      </c>
      <c r="D100" s="3">
        <f t="shared" si="8"/>
        <v>4.9889604100715555E-4</v>
      </c>
      <c r="E100" s="3">
        <f t="shared" si="8"/>
        <v>3.9342225100117404E-4</v>
      </c>
      <c r="F100" s="3">
        <f t="shared" si="8"/>
        <v>3.2827621777632189E-4</v>
      </c>
      <c r="G100" s="3">
        <f t="shared" si="8"/>
        <v>1.9671112550058702E-4</v>
      </c>
      <c r="H100" s="3">
        <f t="shared" si="8"/>
        <v>4.9889604100715567E-5</v>
      </c>
    </row>
    <row r="101" spans="3:8" x14ac:dyDescent="0.3">
      <c r="C101">
        <v>8.9</v>
      </c>
      <c r="D101" s="3">
        <f t="shared" si="8"/>
        <v>4.9968716584158522E-4</v>
      </c>
      <c r="E101" s="3">
        <f t="shared" si="8"/>
        <v>3.9544930419710845E-4</v>
      </c>
      <c r="F101" s="3">
        <f t="shared" si="8"/>
        <v>3.3044386927999177E-4</v>
      </c>
      <c r="G101" s="3">
        <f t="shared" si="8"/>
        <v>1.9772465209855422E-4</v>
      </c>
      <c r="H101" s="3">
        <f t="shared" si="8"/>
        <v>4.996871658415852E-5</v>
      </c>
    </row>
    <row r="102" spans="3:8" x14ac:dyDescent="0.3">
      <c r="C102">
        <v>9</v>
      </c>
      <c r="D102" s="3">
        <f t="shared" ref="D102:H111" si="9">D$8*D$10*(1-EXP(-2*$C102/SQRT(PI()*D$9*D$10)))</f>
        <v>5.0045055908642326E-4</v>
      </c>
      <c r="E102" s="3">
        <f t="shared" si="9"/>
        <v>3.9744426702909876E-4</v>
      </c>
      <c r="F102" s="3">
        <f t="shared" si="9"/>
        <v>3.3258719893507752E-4</v>
      </c>
      <c r="G102" s="3">
        <f t="shared" si="9"/>
        <v>1.9872213351454938E-4</v>
      </c>
      <c r="H102" s="3">
        <f t="shared" si="9"/>
        <v>5.0045055908642326E-5</v>
      </c>
    </row>
    <row r="103" spans="3:8" x14ac:dyDescent="0.3">
      <c r="C103">
        <v>9.1</v>
      </c>
      <c r="D103" s="3">
        <f t="shared" si="9"/>
        <v>5.0118719282727211E-4</v>
      </c>
      <c r="E103" s="3">
        <f t="shared" si="9"/>
        <v>3.9940764752103913E-4</v>
      </c>
      <c r="F103" s="3">
        <f t="shared" si="9"/>
        <v>3.3470647964168221E-4</v>
      </c>
      <c r="G103" s="3">
        <f t="shared" si="9"/>
        <v>1.9970382376051956E-4</v>
      </c>
      <c r="H103" s="3">
        <f t="shared" si="9"/>
        <v>5.0118719282727215E-5</v>
      </c>
    </row>
    <row r="104" spans="3:8" x14ac:dyDescent="0.3">
      <c r="C104">
        <v>9.1999999999999993</v>
      </c>
      <c r="D104" s="3">
        <f t="shared" si="9"/>
        <v>5.0189800507486042E-4</v>
      </c>
      <c r="E104" s="3">
        <f t="shared" si="9"/>
        <v>4.0133994565427604E-4</v>
      </c>
      <c r="F104" s="3">
        <f t="shared" si="9"/>
        <v>3.3680198123786891E-4</v>
      </c>
      <c r="G104" s="3">
        <f t="shared" si="9"/>
        <v>2.0066997282713802E-4</v>
      </c>
      <c r="H104" s="3">
        <f t="shared" si="9"/>
        <v>5.0189800507486047E-5</v>
      </c>
    </row>
    <row r="105" spans="3:8" x14ac:dyDescent="0.3">
      <c r="C105">
        <v>9.3000000000000007</v>
      </c>
      <c r="D105" s="3">
        <f t="shared" si="9"/>
        <v>5.0258390095948185E-4</v>
      </c>
      <c r="E105" s="3">
        <f t="shared" si="9"/>
        <v>4.0324165349493041E-4</v>
      </c>
      <c r="F105" s="3">
        <f t="shared" si="9"/>
        <v>3.3887397053401845E-4</v>
      </c>
      <c r="G105" s="3">
        <f t="shared" si="9"/>
        <v>2.016208267474652E-4</v>
      </c>
      <c r="H105" s="3">
        <f t="shared" si="9"/>
        <v>5.0258390095948185E-5</v>
      </c>
    </row>
    <row r="106" spans="3:8" x14ac:dyDescent="0.3">
      <c r="C106">
        <v>9.4</v>
      </c>
      <c r="D106" s="3">
        <f t="shared" si="9"/>
        <v>5.032457538835652E-4</v>
      </c>
      <c r="E106" s="3">
        <f t="shared" si="9"/>
        <v>4.0511325531920384E-4</v>
      </c>
      <c r="F106" s="3">
        <f t="shared" si="9"/>
        <v>3.4092271134680087E-4</v>
      </c>
      <c r="G106" s="3">
        <f t="shared" si="9"/>
        <v>2.0255662765960192E-4</v>
      </c>
      <c r="H106" s="3">
        <f t="shared" si="9"/>
        <v>5.0324575388356516E-5</v>
      </c>
    </row>
    <row r="107" spans="3:8" x14ac:dyDescent="0.3">
      <c r="C107">
        <v>9.5</v>
      </c>
      <c r="D107" s="3">
        <f t="shared" si="9"/>
        <v>5.0388440663384293E-4</v>
      </c>
      <c r="E107" s="3">
        <f t="shared" si="9"/>
        <v>4.069552277367011E-4</v>
      </c>
      <c r="F107" s="3">
        <f t="shared" si="9"/>
        <v>3.4294846453276581E-4</v>
      </c>
      <c r="G107" s="3">
        <f t="shared" si="9"/>
        <v>2.0347761386835055E-4</v>
      </c>
      <c r="H107" s="3">
        <f t="shared" si="9"/>
        <v>5.0388440663384301E-5</v>
      </c>
    </row>
    <row r="108" spans="3:8" x14ac:dyDescent="0.3">
      <c r="C108">
        <v>9.6</v>
      </c>
      <c r="D108" s="3">
        <f t="shared" si="9"/>
        <v>5.0450067245453461E-4</v>
      </c>
      <c r="E108" s="3">
        <f t="shared" si="9"/>
        <v>4.087680398118004E-4</v>
      </c>
      <c r="F108" s="3">
        <f t="shared" si="9"/>
        <v>3.4495148802155651E-4</v>
      </c>
      <c r="G108" s="3">
        <f t="shared" si="9"/>
        <v>2.043840199059002E-4</v>
      </c>
      <c r="H108" s="3">
        <f t="shared" si="9"/>
        <v>5.0450067245453461E-5</v>
      </c>
    </row>
    <row r="109" spans="3:8" x14ac:dyDescent="0.3">
      <c r="C109">
        <v>9.6999999999999993</v>
      </c>
      <c r="D109" s="3">
        <f t="shared" si="9"/>
        <v>5.0509533608291096E-4</v>
      </c>
      <c r="E109" s="3">
        <f t="shared" si="9"/>
        <v>4.1055215318310206E-4</v>
      </c>
      <c r="F109" s="3">
        <f t="shared" si="9"/>
        <v>3.4693203684875039E-4</v>
      </c>
      <c r="G109" s="3">
        <f t="shared" si="9"/>
        <v>2.0527607659155103E-4</v>
      </c>
      <c r="H109" s="3">
        <f t="shared" si="9"/>
        <v>5.0509533608291099E-5</v>
      </c>
    </row>
    <row r="110" spans="3:8" x14ac:dyDescent="0.3">
      <c r="C110">
        <v>9.8000000000000007</v>
      </c>
      <c r="D110" s="3">
        <f t="shared" si="9"/>
        <v>5.0566915474855906E-4</v>
      </c>
      <c r="E110" s="3">
        <f t="shared" si="9"/>
        <v>4.1230802218098655E-4</v>
      </c>
      <c r="F110" s="3">
        <f t="shared" si="9"/>
        <v>3.4889036318833171E-4</v>
      </c>
      <c r="G110" s="3">
        <f t="shared" si="9"/>
        <v>2.0615401109049328E-4</v>
      </c>
      <c r="H110" s="3">
        <f t="shared" si="9"/>
        <v>5.0566915474855899E-5</v>
      </c>
    </row>
    <row r="111" spans="3:8" x14ac:dyDescent="0.3">
      <c r="C111">
        <v>9.9</v>
      </c>
      <c r="D111" s="3">
        <f t="shared" si="9"/>
        <v>5.0622285913761854E-4</v>
      </c>
      <c r="E111" s="3">
        <f t="shared" si="9"/>
        <v>4.1403609394331098E-4</v>
      </c>
      <c r="F111" s="3">
        <f t="shared" si="9"/>
        <v>3.5082671638479994E-4</v>
      </c>
      <c r="G111" s="3">
        <f t="shared" si="9"/>
        <v>2.0701804697165549E-4</v>
      </c>
      <c r="H111" s="3">
        <f t="shared" si="9"/>
        <v>5.0622285913761861E-5</v>
      </c>
    </row>
    <row r="112" spans="3:8" x14ac:dyDescent="0.3">
      <c r="C112">
        <v>10</v>
      </c>
      <c r="D112" s="3">
        <f t="shared" ref="D112:H121" si="10">D$8*D$10*(1-EXP(-2*$C112/SQRT(PI()*D$9*D$10)))</f>
        <v>5.0675715432321972E-4</v>
      </c>
      <c r="E112" s="3">
        <f t="shared" si="10"/>
        <v>4.1573680852927434E-4</v>
      </c>
      <c r="F112" s="3">
        <f t="shared" si="10"/>
        <v>3.5274134298491716E-4</v>
      </c>
      <c r="G112" s="3">
        <f t="shared" si="10"/>
        <v>2.0786840426463717E-4</v>
      </c>
      <c r="H112" s="3">
        <f t="shared" si="10"/>
        <v>5.0675715432321972E-5</v>
      </c>
    </row>
    <row r="113" spans="3:8" x14ac:dyDescent="0.3">
      <c r="C113">
        <v>10.1</v>
      </c>
      <c r="D113" s="3">
        <f t="shared" si="10"/>
        <v>5.0727272066330487E-4</v>
      </c>
      <c r="E113" s="3">
        <f t="shared" si="10"/>
        <v>4.1741059903148002E-4</v>
      </c>
      <c r="F113" s="3">
        <f t="shared" si="10"/>
        <v>3.5463448676909996E-4</v>
      </c>
      <c r="G113" s="3">
        <f t="shared" si="10"/>
        <v>2.0870529951574001E-4</v>
      </c>
      <c r="H113" s="3">
        <f t="shared" si="10"/>
        <v>5.0727272066330494E-5</v>
      </c>
    </row>
    <row r="114" spans="3:8" x14ac:dyDescent="0.3">
      <c r="C114">
        <v>10.199999999999999</v>
      </c>
      <c r="D114" s="3">
        <f t="shared" si="10"/>
        <v>5.0777021466697967E-4</v>
      </c>
      <c r="E114" s="3">
        <f t="shared" si="10"/>
        <v>4.1905789168622439E-4</v>
      </c>
      <c r="F114" s="3">
        <f t="shared" si="10"/>
        <v>3.5650638878245906E-4</v>
      </c>
      <c r="G114" s="3">
        <f t="shared" si="10"/>
        <v>2.095289458431122E-4</v>
      </c>
      <c r="H114" s="3">
        <f t="shared" si="10"/>
        <v>5.0777021466697972E-5</v>
      </c>
    </row>
    <row r="115" spans="3:8" x14ac:dyDescent="0.3">
      <c r="C115">
        <v>10.3</v>
      </c>
      <c r="D115" s="3">
        <f t="shared" si="10"/>
        <v>5.0825026983049445E-4</v>
      </c>
      <c r="E115" s="3">
        <f t="shared" si="10"/>
        <v>4.206791059820392E-4</v>
      </c>
      <c r="F115" s="3">
        <f t="shared" si="10"/>
        <v>3.5835728736548987E-4</v>
      </c>
      <c r="G115" s="3">
        <f t="shared" si="10"/>
        <v>2.103395529910196E-4</v>
      </c>
      <c r="H115" s="3">
        <f t="shared" si="10"/>
        <v>5.082502698304945E-5</v>
      </c>
    </row>
    <row r="116" spans="3:8" x14ac:dyDescent="0.3">
      <c r="C116">
        <v>10.4</v>
      </c>
      <c r="D116" s="3">
        <f t="shared" si="10"/>
        <v>5.0871349744392301E-4</v>
      </c>
      <c r="E116" s="3">
        <f t="shared" si="10"/>
        <v>4.2227465476651541E-4</v>
      </c>
      <c r="F116" s="3">
        <f t="shared" si="10"/>
        <v>3.601874181844197E-4</v>
      </c>
      <c r="G116" s="3">
        <f t="shared" si="10"/>
        <v>2.111373273832577E-4</v>
      </c>
      <c r="H116" s="3">
        <f t="shared" si="10"/>
        <v>5.0871349744392303E-5</v>
      </c>
    </row>
    <row r="117" spans="3:8" x14ac:dyDescent="0.3">
      <c r="C117">
        <v>10.5</v>
      </c>
      <c r="D117" s="3">
        <f t="shared" si="10"/>
        <v>5.0916048736956315E-4</v>
      </c>
      <c r="E117" s="3">
        <f t="shared" si="10"/>
        <v>4.2384494435143683E-4</v>
      </c>
      <c r="F117" s="3">
        <f t="shared" si="10"/>
        <v>3.619970142612143E-4</v>
      </c>
      <c r="G117" s="3">
        <f t="shared" si="10"/>
        <v>2.1192247217571841E-4</v>
      </c>
      <c r="H117" s="3">
        <f t="shared" si="10"/>
        <v>5.0916048736956323E-5</v>
      </c>
    </row>
    <row r="118" spans="3:8" x14ac:dyDescent="0.3">
      <c r="C118">
        <v>10.6</v>
      </c>
      <c r="D118" s="3">
        <f t="shared" si="10"/>
        <v>5.0959180879305303E-4</v>
      </c>
      <c r="E118" s="3">
        <f t="shared" si="10"/>
        <v>4.2539037461624828E-4</v>
      </c>
      <c r="F118" s="3">
        <f t="shared" si="10"/>
        <v>3.6378630600324672E-4</v>
      </c>
      <c r="G118" s="3">
        <f t="shared" si="10"/>
        <v>2.1269518730812414E-4</v>
      </c>
      <c r="H118" s="3">
        <f t="shared" si="10"/>
        <v>5.0959180879305299E-5</v>
      </c>
    </row>
    <row r="119" spans="3:8" x14ac:dyDescent="0.3">
      <c r="C119">
        <v>10.7</v>
      </c>
      <c r="D119" s="3">
        <f t="shared" si="10"/>
        <v>5.1000801094815726E-4</v>
      </c>
      <c r="E119" s="3">
        <f t="shared" si="10"/>
        <v>4.2691133910988636E-4</v>
      </c>
      <c r="F119" s="3">
        <f t="shared" si="10"/>
        <v>3.6555552123263457E-4</v>
      </c>
      <c r="G119" s="3">
        <f t="shared" si="10"/>
        <v>2.1345566955494318E-4</v>
      </c>
      <c r="H119" s="3">
        <f t="shared" si="10"/>
        <v>5.100080109481572E-5</v>
      </c>
    </row>
    <row r="120" spans="3:8" x14ac:dyDescent="0.3">
      <c r="C120">
        <v>10.8</v>
      </c>
      <c r="D120" s="3">
        <f t="shared" si="10"/>
        <v>5.1040962381614747E-4</v>
      </c>
      <c r="E120" s="3">
        <f t="shared" si="10"/>
        <v>4.2840822515099807E-4</v>
      </c>
      <c r="F120" s="3">
        <f t="shared" si="10"/>
        <v>3.6730488521524729E-4</v>
      </c>
      <c r="G120" s="3">
        <f t="shared" si="10"/>
        <v>2.1420411257549904E-4</v>
      </c>
      <c r="H120" s="3">
        <f t="shared" si="10"/>
        <v>5.1040962381614754E-5</v>
      </c>
    </row>
    <row r="121" spans="3:8" x14ac:dyDescent="0.3">
      <c r="C121">
        <v>10.9</v>
      </c>
      <c r="D121" s="3">
        <f t="shared" si="10"/>
        <v>5.1079715880066718E-4</v>
      </c>
      <c r="E121" s="3">
        <f t="shared" si="10"/>
        <v>4.2988141392657261E-4</v>
      </c>
      <c r="F121" s="3">
        <f t="shared" si="10"/>
        <v>3.6903462068938814E-4</v>
      </c>
      <c r="G121" s="3">
        <f t="shared" si="10"/>
        <v>2.149407069632863E-4</v>
      </c>
      <c r="H121" s="3">
        <f t="shared" si="10"/>
        <v>5.1079715880066716E-5</v>
      </c>
    </row>
    <row r="122" spans="3:8" x14ac:dyDescent="0.3">
      <c r="C122">
        <v>11</v>
      </c>
      <c r="D122" s="3">
        <f t="shared" ref="D122:H131" si="11">D$8*D$10*(1-EXP(-2*$C122/SQRT(PI()*D$9*D$10)))</f>
        <v>5.1117110937893976E-4</v>
      </c>
      <c r="E122" s="3">
        <f t="shared" si="11"/>
        <v>4.3133128058901201E-4</v>
      </c>
      <c r="F122" s="3">
        <f t="shared" si="11"/>
        <v>3.7074494789415482E-4</v>
      </c>
      <c r="G122" s="3">
        <f t="shared" si="11"/>
        <v>2.15665640294506E-4</v>
      </c>
      <c r="H122" s="3">
        <f t="shared" si="11"/>
        <v>5.1117110937893975E-5</v>
      </c>
    </row>
    <row r="123" spans="3:8" x14ac:dyDescent="0.3">
      <c r="C123">
        <v>11.1</v>
      </c>
      <c r="D123" s="3">
        <f t="shared" si="11"/>
        <v>5.1153195173015017E-4</v>
      </c>
      <c r="E123" s="3">
        <f t="shared" si="11"/>
        <v>4.3275819435166507E-4</v>
      </c>
      <c r="F123" s="3">
        <f t="shared" si="11"/>
        <v>3.7243608459748095E-4</v>
      </c>
      <c r="G123" s="3">
        <f t="shared" si="11"/>
        <v>2.1637909717583254E-4</v>
      </c>
      <c r="H123" s="3">
        <f t="shared" si="11"/>
        <v>5.1153195173015021E-5</v>
      </c>
    </row>
    <row r="124" spans="3:8" x14ac:dyDescent="0.3">
      <c r="C124">
        <v>11.2</v>
      </c>
      <c r="D124" s="3">
        <f t="shared" si="11"/>
        <v>5.1188014534179951E-4</v>
      </c>
      <c r="E124" s="3">
        <f t="shared" si="11"/>
        <v>4.341625185828483E-4</v>
      </c>
      <c r="F124" s="3">
        <f t="shared" si="11"/>
        <v>3.7410824612386402E-4</v>
      </c>
      <c r="G124" s="3">
        <f t="shared" si="11"/>
        <v>2.1708125929142415E-4</v>
      </c>
      <c r="H124" s="3">
        <f t="shared" si="11"/>
        <v>5.1188014534179949E-5</v>
      </c>
    </row>
    <row r="125" spans="3:8" x14ac:dyDescent="0.3">
      <c r="C125">
        <v>11.3</v>
      </c>
      <c r="D125" s="3">
        <f t="shared" si="11"/>
        <v>5.1221613359480451E-4</v>
      </c>
      <c r="E125" s="3">
        <f t="shared" si="11"/>
        <v>4.3554461089837963E-4</v>
      </c>
      <c r="F125" s="3">
        <f t="shared" si="11"/>
        <v>3.7576164538178085E-4</v>
      </c>
      <c r="G125" s="3">
        <f t="shared" si="11"/>
        <v>2.1777230544918981E-4</v>
      </c>
      <c r="H125" s="3">
        <f t="shared" si="11"/>
        <v>5.1221613359480451E-5</v>
      </c>
    </row>
    <row r="126" spans="3:8" x14ac:dyDescent="0.3">
      <c r="C126">
        <v>11.4</v>
      </c>
      <c r="D126" s="3">
        <f t="shared" si="11"/>
        <v>5.1254034432808766E-4</v>
      </c>
      <c r="E126" s="3">
        <f t="shared" si="11"/>
        <v>4.3690482325264564E-4</v>
      </c>
      <c r="F126" s="3">
        <f t="shared" si="11"/>
        <v>3.7739649289079697E-4</v>
      </c>
      <c r="G126" s="3">
        <f t="shared" si="11"/>
        <v>2.1845241162632282E-4</v>
      </c>
      <c r="H126" s="3">
        <f t="shared" si="11"/>
        <v>5.1254034432808764E-5</v>
      </c>
    </row>
    <row r="127" spans="3:8" x14ac:dyDescent="0.3">
      <c r="C127">
        <v>11.5</v>
      </c>
      <c r="D127" s="3">
        <f t="shared" si="11"/>
        <v>5.1285319038337645E-4</v>
      </c>
      <c r="E127" s="3">
        <f t="shared" si="11"/>
        <v>4.3824350202822856E-4</v>
      </c>
      <c r="F127" s="3">
        <f t="shared" si="11"/>
        <v>3.7901299680837106E-4</v>
      </c>
      <c r="G127" s="3">
        <f t="shared" si="11"/>
        <v>2.1912175101411428E-4</v>
      </c>
      <c r="H127" s="3">
        <f t="shared" si="11"/>
        <v>5.1285319038337653E-5</v>
      </c>
    </row>
    <row r="128" spans="3:8" x14ac:dyDescent="0.3">
      <c r="C128">
        <v>11.6</v>
      </c>
      <c r="D128" s="3">
        <f t="shared" si="11"/>
        <v>5.131550701309058E-4</v>
      </c>
      <c r="E128" s="3">
        <f t="shared" si="11"/>
        <v>4.3956098812411321E-4</v>
      </c>
      <c r="F128" s="3">
        <f t="shared" si="11"/>
        <v>3.8061136295635789E-4</v>
      </c>
      <c r="G128" s="3">
        <f t="shared" si="11"/>
        <v>2.1978049406205661E-4</v>
      </c>
      <c r="H128" s="3">
        <f t="shared" si="11"/>
        <v>5.1315507013090582E-5</v>
      </c>
    </row>
    <row r="129" spans="3:8" x14ac:dyDescent="0.3">
      <c r="C129">
        <v>11.7</v>
      </c>
      <c r="D129" s="3">
        <f t="shared" si="11"/>
        <v>5.1344636797669195E-4</v>
      </c>
      <c r="E129" s="3">
        <f t="shared" si="11"/>
        <v>4.4085761704249865E-4</v>
      </c>
      <c r="F129" s="3">
        <f t="shared" si="11"/>
        <v>3.8219179484721538E-4</v>
      </c>
      <c r="G129" s="3">
        <f t="shared" si="11"/>
        <v>2.2042880852124933E-4</v>
      </c>
      <c r="H129" s="3">
        <f t="shared" si="11"/>
        <v>5.134463679766919E-5</v>
      </c>
    </row>
    <row r="130" spans="3:8" x14ac:dyDescent="0.3">
      <c r="C130">
        <v>11.8</v>
      </c>
      <c r="D130" s="3">
        <f t="shared" si="11"/>
        <v>5.1372745485202601E-4</v>
      </c>
      <c r="E130" s="3">
        <f t="shared" si="11"/>
        <v>4.421337189742343E-4</v>
      </c>
      <c r="F130" s="3">
        <f t="shared" si="11"/>
        <v>3.8375449370991706E-4</v>
      </c>
      <c r="G130" s="3">
        <f t="shared" si="11"/>
        <v>2.2106685948711715E-4</v>
      </c>
      <c r="H130" s="3">
        <f t="shared" si="11"/>
        <v>5.1372745485202604E-5</v>
      </c>
    </row>
    <row r="131" spans="3:8" x14ac:dyDescent="0.3">
      <c r="C131">
        <v>11.9</v>
      </c>
      <c r="D131" s="3">
        <f t="shared" si="11"/>
        <v>5.1399868868580824E-4</v>
      </c>
      <c r="E131" s="3">
        <f t="shared" si="11"/>
        <v>4.4338961888290443E-4</v>
      </c>
      <c r="F131" s="3">
        <f t="shared" si="11"/>
        <v>3.8529965851557261E-4</v>
      </c>
      <c r="G131" s="3">
        <f t="shared" si="11"/>
        <v>2.2169480944145222E-4</v>
      </c>
      <c r="H131" s="3">
        <f t="shared" si="11"/>
        <v>5.1399868868580823E-5</v>
      </c>
    </row>
    <row r="132" spans="3:8" x14ac:dyDescent="0.3">
      <c r="C132">
        <v>12</v>
      </c>
      <c r="D132" s="3">
        <f t="shared" ref="D132:H141" si="12">D$8*D$10*(1-EXP(-2*$C132/SQRT(PI()*D$9*D$10)))</f>
        <v>5.1426041486032545E-4</v>
      </c>
      <c r="E132" s="3">
        <f t="shared" si="12"/>
        <v>4.4462563658758146E-4</v>
      </c>
      <c r="F132" s="3">
        <f t="shared" si="12"/>
        <v>3.8682748600276306E-4</v>
      </c>
      <c r="G132" s="3">
        <f t="shared" si="12"/>
        <v>2.2231281829379073E-4</v>
      </c>
      <c r="H132" s="3">
        <f t="shared" si="12"/>
        <v>5.1426041486032551E-5</v>
      </c>
    </row>
    <row r="133" spans="3:8" x14ac:dyDescent="0.3">
      <c r="C133">
        <v>12.1</v>
      </c>
      <c r="D133" s="3">
        <f t="shared" si="12"/>
        <v>5.1451296665105245E-4</v>
      </c>
      <c r="E133" s="3">
        <f t="shared" si="12"/>
        <v>4.4584208684426849E-4</v>
      </c>
      <c r="F133" s="3">
        <f t="shared" si="12"/>
        <v>3.8833817070258977E-4</v>
      </c>
      <c r="G133" s="3">
        <f t="shared" si="12"/>
        <v>2.2292104342213424E-4</v>
      </c>
      <c r="H133" s="3">
        <f t="shared" si="12"/>
        <v>5.1451296665105248E-5</v>
      </c>
    </row>
    <row r="134" spans="3:8" x14ac:dyDescent="0.3">
      <c r="C134">
        <v>12.2</v>
      </c>
      <c r="D134" s="3">
        <f t="shared" si="12"/>
        <v>5.1475666565103614E-4</v>
      </c>
      <c r="E134" s="3">
        <f t="shared" si="12"/>
        <v>4.4703927942605335E-4</v>
      </c>
      <c r="F134" s="3">
        <f t="shared" si="12"/>
        <v>3.8983190496344342E-4</v>
      </c>
      <c r="G134" s="3">
        <f t="shared" si="12"/>
        <v>2.2351963971302668E-4</v>
      </c>
      <c r="H134" s="3">
        <f t="shared" si="12"/>
        <v>5.1475666565103614E-5</v>
      </c>
    </row>
    <row r="135" spans="3:8" x14ac:dyDescent="0.3">
      <c r="C135">
        <v>12.3</v>
      </c>
      <c r="D135" s="3">
        <f t="shared" si="12"/>
        <v>5.1499182218040418E-4</v>
      </c>
      <c r="E135" s="3">
        <f t="shared" si="12"/>
        <v>4.4821751920199286E-4</v>
      </c>
      <c r="F135" s="3">
        <f t="shared" si="12"/>
        <v>3.913088789754953E-4</v>
      </c>
      <c r="G135" s="3">
        <f t="shared" si="12"/>
        <v>2.2410875960099643E-4</v>
      </c>
      <c r="H135" s="3">
        <f t="shared" si="12"/>
        <v>5.1499182218040417E-5</v>
      </c>
    </row>
    <row r="136" spans="3:8" x14ac:dyDescent="0.3">
      <c r="C136">
        <v>12.4</v>
      </c>
      <c r="D136" s="3">
        <f t="shared" si="12"/>
        <v>5.1521873568151876E-4</v>
      </c>
      <c r="E136" s="3">
        <f t="shared" si="12"/>
        <v>4.4937710621474933E-4</v>
      </c>
      <c r="F136" s="3">
        <f t="shared" si="12"/>
        <v>3.9276928079491234E-4</v>
      </c>
      <c r="G136" s="3">
        <f t="shared" si="12"/>
        <v>2.2468855310737467E-4</v>
      </c>
      <c r="H136" s="3">
        <f t="shared" si="12"/>
        <v>5.1521873568151874E-5</v>
      </c>
    </row>
    <row r="137" spans="3:8" x14ac:dyDescent="0.3">
      <c r="C137">
        <v>12.5</v>
      </c>
      <c r="D137" s="3">
        <f t="shared" si="12"/>
        <v>5.1543769510027887E-4</v>
      </c>
      <c r="E137" s="3">
        <f t="shared" si="12"/>
        <v>4.5051833575699698E-4</v>
      </c>
      <c r="F137" s="3">
        <f t="shared" si="12"/>
        <v>3.9421329636780229E-4</v>
      </c>
      <c r="G137" s="3">
        <f t="shared" si="12"/>
        <v>2.2525916787849849E-4</v>
      </c>
      <c r="H137" s="3">
        <f t="shared" si="12"/>
        <v>5.1543769510027887E-5</v>
      </c>
    </row>
    <row r="138" spans="3:8" x14ac:dyDescent="0.3">
      <c r="C138">
        <v>12.6</v>
      </c>
      <c r="D138" s="3">
        <f t="shared" si="12"/>
        <v>5.1564897925405681E-4</v>
      </c>
      <c r="E138" s="3">
        <f t="shared" si="12"/>
        <v>4.5164149844661934E-4</v>
      </c>
      <c r="F138" s="3">
        <f t="shared" si="12"/>
        <v>3.9564110955388914E-4</v>
      </c>
      <c r="G138" s="3">
        <f t="shared" si="12"/>
        <v>2.2582074922330967E-4</v>
      </c>
      <c r="H138" s="3">
        <f t="shared" si="12"/>
        <v>5.1564897925405677E-5</v>
      </c>
    </row>
    <row r="139" spans="3:8" x14ac:dyDescent="0.3">
      <c r="C139">
        <v>12.7</v>
      </c>
      <c r="D139" s="3">
        <f t="shared" si="12"/>
        <v>5.1585285718673687E-4</v>
      </c>
      <c r="E139" s="3">
        <f t="shared" si="12"/>
        <v>4.5274688030071629E-4</v>
      </c>
      <c r="F139" s="3">
        <f t="shared" si="12"/>
        <v>3.9705290214992281E-4</v>
      </c>
      <c r="G139" s="3">
        <f t="shared" si="12"/>
        <v>2.2637344015035815E-4</v>
      </c>
      <c r="H139" s="3">
        <f t="shared" si="12"/>
        <v>5.1585285718673684E-5</v>
      </c>
    </row>
    <row r="140" spans="3:8" x14ac:dyDescent="0.3">
      <c r="C140">
        <v>12.8</v>
      </c>
      <c r="D140" s="3">
        <f t="shared" si="12"/>
        <v>5.1604958851130932E-4</v>
      </c>
      <c r="E140" s="3">
        <f t="shared" si="12"/>
        <v>4.5383476280843878E-4</v>
      </c>
      <c r="F140" s="3">
        <f t="shared" si="12"/>
        <v>3.9844885391282682E-4</v>
      </c>
      <c r="G140" s="3">
        <f t="shared" si="12"/>
        <v>2.2691738140421939E-4</v>
      </c>
      <c r="H140" s="3">
        <f t="shared" si="12"/>
        <v>5.160495885113093E-5</v>
      </c>
    </row>
    <row r="141" spans="3:8" x14ac:dyDescent="0.3">
      <c r="C141">
        <v>12.9</v>
      </c>
      <c r="D141" s="3">
        <f t="shared" si="12"/>
        <v>5.1623942374045477E-4</v>
      </c>
      <c r="E141" s="3">
        <f t="shared" si="12"/>
        <v>4.5490542300267127E-4</v>
      </c>
      <c r="F141" s="3">
        <f t="shared" si="12"/>
        <v>3.9982914258258575E-4</v>
      </c>
      <c r="G141" s="3">
        <f t="shared" si="12"/>
        <v>2.2745271150133564E-4</v>
      </c>
      <c r="H141" s="3">
        <f t="shared" si="12"/>
        <v>5.1623942374045481E-5</v>
      </c>
    </row>
    <row r="142" spans="3:8" x14ac:dyDescent="0.3">
      <c r="C142">
        <v>13</v>
      </c>
      <c r="D142" s="3">
        <f t="shared" ref="D142:H151" si="13">D$8*D$10*(1-EXP(-2*$C142/SQRT(PI()*D$9*D$10)))</f>
        <v>5.1642260460554098E-4</v>
      </c>
      <c r="E142" s="3">
        <f t="shared" si="13"/>
        <v>4.5595913353057915E-4</v>
      </c>
      <c r="F142" s="3">
        <f t="shared" si="13"/>
        <v>4.0119394390487602E-4</v>
      </c>
      <c r="G142" s="3">
        <f t="shared" si="13"/>
        <v>2.2797956676528957E-4</v>
      </c>
      <c r="H142" s="3">
        <f t="shared" si="13"/>
        <v>5.1642260460554103E-5</v>
      </c>
    </row>
    <row r="143" spans="3:8" x14ac:dyDescent="0.3">
      <c r="C143">
        <v>13.1</v>
      </c>
      <c r="D143" s="3">
        <f t="shared" si="13"/>
        <v>5.1659936436443702E-4</v>
      </c>
      <c r="E143" s="3">
        <f t="shared" si="13"/>
        <v>4.5699616272303913E-4</v>
      </c>
      <c r="F143" s="3">
        <f t="shared" si="13"/>
        <v>4.0254343165344281E-4</v>
      </c>
      <c r="G143" s="3">
        <f t="shared" si="13"/>
        <v>2.2849808136151957E-4</v>
      </c>
      <c r="H143" s="3">
        <f t="shared" si="13"/>
        <v>5.1659936436443702E-5</v>
      </c>
    </row>
    <row r="144" spans="3:8" x14ac:dyDescent="0.3">
      <c r="C144">
        <v>13.2</v>
      </c>
      <c r="D144" s="3">
        <f t="shared" si="13"/>
        <v>5.1676992809853795E-4</v>
      </c>
      <c r="E144" s="3">
        <f t="shared" si="13"/>
        <v>4.5801677466297038E-4</v>
      </c>
      <c r="F144" s="3">
        <f t="shared" si="13"/>
        <v>4.0387777765222595E-4</v>
      </c>
      <c r="G144" s="3">
        <f t="shared" si="13"/>
        <v>2.2900838733148519E-4</v>
      </c>
      <c r="H144" s="3">
        <f t="shared" si="13"/>
        <v>5.1676992809853803E-5</v>
      </c>
    </row>
    <row r="145" spans="3:8" x14ac:dyDescent="0.3">
      <c r="C145">
        <v>13.3</v>
      </c>
      <c r="D145" s="3">
        <f t="shared" si="13"/>
        <v>5.1693451299937858E-4</v>
      </c>
      <c r="E145" s="3">
        <f t="shared" si="13"/>
        <v>4.5902122925258468E-4</v>
      </c>
      <c r="F145" s="3">
        <f t="shared" si="13"/>
        <v>4.0519715179723731E-4</v>
      </c>
      <c r="G145" s="3">
        <f t="shared" si="13"/>
        <v>2.2951061462629234E-4</v>
      </c>
      <c r="H145" s="3">
        <f t="shared" si="13"/>
        <v>5.1693451299937858E-5</v>
      </c>
    </row>
    <row r="146" spans="3:8" x14ac:dyDescent="0.3">
      <c r="C146">
        <v>13.4</v>
      </c>
      <c r="D146" s="3">
        <f t="shared" si="13"/>
        <v>5.1709332864519834E-4</v>
      </c>
      <c r="E146" s="3">
        <f t="shared" si="13"/>
        <v>4.6000978227957065E-4</v>
      </c>
      <c r="F146" s="3">
        <f t="shared" si="13"/>
        <v>4.0650172207819273E-4</v>
      </c>
      <c r="G146" s="3">
        <f t="shared" si="13"/>
        <v>2.3000489113978532E-4</v>
      </c>
      <c r="H146" s="3">
        <f t="shared" si="13"/>
        <v>5.1709332864519831E-5</v>
      </c>
    </row>
    <row r="147" spans="3:8" x14ac:dyDescent="0.3">
      <c r="C147">
        <v>13.5</v>
      </c>
      <c r="D147" s="3">
        <f t="shared" si="13"/>
        <v>5.1724657726781402E-4</v>
      </c>
      <c r="E147" s="3">
        <f t="shared" si="13"/>
        <v>4.6098268548223155E-4</v>
      </c>
      <c r="F147" s="3">
        <f t="shared" si="13"/>
        <v>4.0779165459990186E-4</v>
      </c>
      <c r="G147" s="3">
        <f t="shared" si="13"/>
        <v>2.3049134274111577E-4</v>
      </c>
      <c r="H147" s="3">
        <f t="shared" si="13"/>
        <v>5.1724657726781406E-5</v>
      </c>
    </row>
    <row r="148" spans="3:8" x14ac:dyDescent="0.3">
      <c r="C148">
        <v>13.6</v>
      </c>
      <c r="D148" s="3">
        <f t="shared" si="13"/>
        <v>5.1739445401013614E-4</v>
      </c>
      <c r="E148" s="3">
        <f t="shared" si="13"/>
        <v>4.6194018661359094E-4</v>
      </c>
      <c r="F148" s="3">
        <f t="shared" si="13"/>
        <v>4.0906711360341692E-4</v>
      </c>
      <c r="G148" s="3">
        <f t="shared" si="13"/>
        <v>2.3097009330679547E-4</v>
      </c>
      <c r="H148" s="3">
        <f t="shared" si="13"/>
        <v>5.1739445401013611E-5</v>
      </c>
    </row>
    <row r="149" spans="3:8" x14ac:dyDescent="0.3">
      <c r="C149">
        <v>13.7</v>
      </c>
      <c r="D149" s="3">
        <f t="shared" si="13"/>
        <v>5.1753714717465895E-4</v>
      </c>
      <c r="E149" s="3">
        <f t="shared" si="13"/>
        <v>4.6288252950448395E-4</v>
      </c>
      <c r="F149" s="3">
        <f t="shared" si="13"/>
        <v>4.1032826148694506E-4</v>
      </c>
      <c r="G149" s="3">
        <f t="shared" si="13"/>
        <v>2.3144126475224198E-4</v>
      </c>
      <c r="H149" s="3">
        <f t="shared" si="13"/>
        <v>5.1753714717465892E-5</v>
      </c>
    </row>
    <row r="150" spans="3:8" x14ac:dyDescent="0.3">
      <c r="C150">
        <v>13.8</v>
      </c>
      <c r="D150" s="3">
        <f t="shared" si="13"/>
        <v>5.1767483846324022E-4</v>
      </c>
      <c r="E150" s="3">
        <f t="shared" si="13"/>
        <v>4.638099541256495E-4</v>
      </c>
      <c r="F150" s="3">
        <f t="shared" si="13"/>
        <v>4.1157525882652587E-4</v>
      </c>
      <c r="G150" s="3">
        <f t="shared" si="13"/>
        <v>2.3190497706282475E-4</v>
      </c>
      <c r="H150" s="3">
        <f t="shared" si="13"/>
        <v>5.1767483846324023E-5</v>
      </c>
    </row>
    <row r="151" spans="3:8" x14ac:dyDescent="0.3">
      <c r="C151">
        <v>13.9</v>
      </c>
      <c r="D151" s="3">
        <f t="shared" si="13"/>
        <v>5.1780770320847573E-4</v>
      </c>
      <c r="E151" s="3">
        <f t="shared" si="13"/>
        <v>4.6472269664883973E-4</v>
      </c>
      <c r="F151" s="3">
        <f t="shared" si="13"/>
        <v>4.1280826439647636E-4</v>
      </c>
      <c r="G151" s="3">
        <f t="shared" si="13"/>
        <v>2.3236134832441987E-4</v>
      </c>
      <c r="H151" s="3">
        <f t="shared" si="13"/>
        <v>5.1780770320847578E-5</v>
      </c>
    </row>
    <row r="152" spans="3:8" x14ac:dyDescent="0.3">
      <c r="C152">
        <v>14</v>
      </c>
      <c r="D152" s="3">
        <f t="shared" ref="D152:H161" si="14">D$8*D$10*(1-EXP(-2*$C152/SQRT(PI()*D$9*D$10)))</f>
        <v>5.1793591059696336E-4</v>
      </c>
      <c r="E152" s="3">
        <f t="shared" si="14"/>
        <v>4.6562098950696191E-4</v>
      </c>
      <c r="F152" s="3">
        <f t="shared" si="14"/>
        <v>4.140274351896073E-4</v>
      </c>
      <c r="G152" s="3">
        <f t="shared" si="14"/>
        <v>2.3281049475348096E-4</v>
      </c>
      <c r="H152" s="3">
        <f t="shared" si="14"/>
        <v>5.1793591059696341E-5</v>
      </c>
    </row>
    <row r="153" spans="3:8" x14ac:dyDescent="0.3">
      <c r="C153">
        <v>14.1</v>
      </c>
      <c r="D153" s="3">
        <f t="shared" si="14"/>
        <v>5.1805962388474104E-4</v>
      </c>
      <c r="E153" s="3">
        <f t="shared" si="14"/>
        <v>4.6650506145326818E-4</v>
      </c>
      <c r="F153" s="3">
        <f t="shared" si="14"/>
        <v>4.152329264372124E-4</v>
      </c>
      <c r="G153" s="3">
        <f t="shared" si="14"/>
        <v>2.3325253072663409E-4</v>
      </c>
      <c r="H153" s="3">
        <f t="shared" si="14"/>
        <v>5.1805962388474105E-5</v>
      </c>
    </row>
    <row r="154" spans="3:8" x14ac:dyDescent="0.3">
      <c r="C154">
        <v>14.2</v>
      </c>
      <c r="D154" s="3">
        <f t="shared" si="14"/>
        <v>5.181790006051725E-4</v>
      </c>
      <c r="E154" s="3">
        <f t="shared" si="14"/>
        <v>4.6737513761960849E-4</v>
      </c>
      <c r="F154" s="3">
        <f t="shared" si="14"/>
        <v>4.1642489162883292E-4</v>
      </c>
      <c r="G154" s="3">
        <f t="shared" si="14"/>
        <v>2.3368756880980424E-4</v>
      </c>
      <c r="H154" s="3">
        <f t="shared" si="14"/>
        <v>5.1817900060517256E-5</v>
      </c>
    </row>
    <row r="155" spans="3:8" x14ac:dyDescent="0.3">
      <c r="C155">
        <v>14.3</v>
      </c>
      <c r="D155" s="3">
        <f t="shared" si="14"/>
        <v>5.1829419276954705E-4</v>
      </c>
      <c r="E155" s="3">
        <f t="shared" si="14"/>
        <v>4.6823143957376091E-4</v>
      </c>
      <c r="F155" s="3">
        <f t="shared" si="14"/>
        <v>4.1760348253180087E-4</v>
      </c>
      <c r="G155" s="3">
        <f t="shared" si="14"/>
        <v>2.3411571978688045E-4</v>
      </c>
      <c r="H155" s="3">
        <f t="shared" si="14"/>
        <v>5.1829419276954702E-5</v>
      </c>
    </row>
    <row r="156" spans="3:8" x14ac:dyDescent="0.3">
      <c r="C156">
        <v>14.4</v>
      </c>
      <c r="D156" s="3">
        <f t="shared" si="14"/>
        <v>5.1840534706064595E-4</v>
      </c>
      <c r="E156" s="3">
        <f t="shared" si="14"/>
        <v>4.6907418537585485E-4</v>
      </c>
      <c r="F156" s="3">
        <f t="shared" si="14"/>
        <v>4.1876884921056301E-4</v>
      </c>
      <c r="G156" s="3">
        <f t="shared" si="14"/>
        <v>2.3453709268792742E-4</v>
      </c>
      <c r="H156" s="3">
        <f t="shared" si="14"/>
        <v>5.1840534706064594E-5</v>
      </c>
    </row>
    <row r="157" spans="3:8" x14ac:dyDescent="0.3">
      <c r="C157">
        <v>14.5</v>
      </c>
      <c r="D157" s="3">
        <f t="shared" si="14"/>
        <v>5.185126050195252E-4</v>
      </c>
      <c r="E157" s="3">
        <f t="shared" si="14"/>
        <v>4.699035896339006E-4</v>
      </c>
      <c r="F157" s="3">
        <f t="shared" si="14"/>
        <v>4.199211400457876E-4</v>
      </c>
      <c r="G157" s="3">
        <f t="shared" si="14"/>
        <v>2.349517948169503E-4</v>
      </c>
      <c r="H157" s="3">
        <f t="shared" si="14"/>
        <v>5.1851260501952524E-5</v>
      </c>
    </row>
    <row r="158" spans="3:8" x14ac:dyDescent="0.3">
      <c r="C158">
        <v>14.6</v>
      </c>
      <c r="D158" s="3">
        <f t="shared" si="14"/>
        <v>5.1861610322575028E-4</v>
      </c>
      <c r="E158" s="3">
        <f t="shared" si="14"/>
        <v>4.7071986355844017E-4</v>
      </c>
      <c r="F158" s="3">
        <f t="shared" si="14"/>
        <v>4.2106050175325728E-4</v>
      </c>
      <c r="G158" s="3">
        <f t="shared" si="14"/>
        <v>2.3535993177922009E-4</v>
      </c>
      <c r="H158" s="3">
        <f t="shared" si="14"/>
        <v>5.1861610322575028E-5</v>
      </c>
    </row>
    <row r="159" spans="3:8" x14ac:dyDescent="0.3">
      <c r="C159">
        <v>14.7</v>
      </c>
      <c r="D159" s="3">
        <f t="shared" si="14"/>
        <v>5.1871597347131278E-4</v>
      </c>
      <c r="E159" s="3">
        <f t="shared" si="14"/>
        <v>4.715232150163326E-4</v>
      </c>
      <c r="F159" s="3">
        <f t="shared" si="14"/>
        <v>4.2218707940254934E-4</v>
      </c>
      <c r="G159" s="3">
        <f t="shared" si="14"/>
        <v>2.357616075081663E-4</v>
      </c>
      <c r="H159" s="3">
        <f t="shared" si="14"/>
        <v>5.1871597347131278E-5</v>
      </c>
    </row>
    <row r="160" spans="3:8" x14ac:dyDescent="0.3">
      <c r="C160">
        <v>14.8</v>
      </c>
      <c r="D160" s="3">
        <f t="shared" si="14"/>
        <v>5.1881234292845116E-4</v>
      </c>
      <c r="E160" s="3">
        <f t="shared" si="14"/>
        <v>4.7231384858368789E-4</v>
      </c>
      <c r="F160" s="3">
        <f t="shared" si="14"/>
        <v>4.233010164355072E-4</v>
      </c>
      <c r="G160" s="3">
        <f t="shared" si="14"/>
        <v>2.3615692429184394E-4</v>
      </c>
      <c r="H160" s="3">
        <f t="shared" si="14"/>
        <v>5.1881234292845121E-5</v>
      </c>
    </row>
    <row r="161" spans="3:8" x14ac:dyDescent="0.3">
      <c r="C161">
        <v>14.9</v>
      </c>
      <c r="D161" s="3">
        <f t="shared" si="14"/>
        <v>5.1890533431158889E-4</v>
      </c>
      <c r="E161" s="3">
        <f t="shared" si="14"/>
        <v>4.7309196559796327E-4</v>
      </c>
      <c r="F161" s="3">
        <f t="shared" si="14"/>
        <v>4.2440245468450364E-4</v>
      </c>
      <c r="G161" s="3">
        <f t="shared" si="14"/>
        <v>2.3654598279898163E-4</v>
      </c>
      <c r="H161" s="3">
        <f t="shared" si="14"/>
        <v>5.189053343115889E-5</v>
      </c>
    </row>
    <row r="162" spans="3:8" x14ac:dyDescent="0.3">
      <c r="C162">
        <v>15</v>
      </c>
      <c r="D162" s="3">
        <f t="shared" ref="D162:H171" si="15">D$8*D$10*(1-EXP(-2*$C162/SQRT(PI()*D$9*D$10)))</f>
        <v>5.1899506603359544E-4</v>
      </c>
      <c r="E162" s="3">
        <f t="shared" si="15"/>
        <v>4.7385776420923409E-4</v>
      </c>
      <c r="F162" s="3">
        <f t="shared" si="15"/>
        <v>4.2549153439050023E-4</v>
      </c>
      <c r="G162" s="3">
        <f t="shared" si="15"/>
        <v>2.3692888210461704E-4</v>
      </c>
      <c r="H162" s="3">
        <f t="shared" si="15"/>
        <v>5.1899506603359542E-5</v>
      </c>
    </row>
    <row r="163" spans="3:8" x14ac:dyDescent="0.3">
      <c r="C163">
        <v>15.1</v>
      </c>
      <c r="D163" s="3">
        <f t="shared" si="15"/>
        <v>5.1908165235657036E-4</v>
      </c>
      <c r="E163" s="3">
        <f t="shared" si="15"/>
        <v>4.7461143943065365E-4</v>
      </c>
      <c r="F163" s="3">
        <f t="shared" si="15"/>
        <v>4.265683942209031E-4</v>
      </c>
      <c r="G163" s="3">
        <f t="shared" si="15"/>
        <v>2.3730571971532682E-4</v>
      </c>
      <c r="H163" s="3">
        <f t="shared" si="15"/>
        <v>5.1908165235657037E-5</v>
      </c>
    </row>
    <row r="164" spans="3:8" x14ac:dyDescent="0.3">
      <c r="C164">
        <v>15.2</v>
      </c>
      <c r="D164" s="3">
        <f t="shared" si="15"/>
        <v>5.1916520353734218E-4</v>
      </c>
      <c r="E164" s="3">
        <f t="shared" si="15"/>
        <v>4.753531831881139E-4</v>
      </c>
      <c r="F164" s="3">
        <f t="shared" si="15"/>
        <v>4.2763317128721918E-4</v>
      </c>
      <c r="G164" s="3">
        <f t="shared" si="15"/>
        <v>2.3767659159405695E-4</v>
      </c>
      <c r="H164" s="3">
        <f t="shared" si="15"/>
        <v>5.1916520353734218E-5</v>
      </c>
    </row>
    <row r="165" spans="3:8" x14ac:dyDescent="0.3">
      <c r="C165">
        <v>15.3</v>
      </c>
      <c r="D165" s="3">
        <f t="shared" si="15"/>
        <v>5.1924582596786593E-4</v>
      </c>
      <c r="E165" s="3">
        <f t="shared" si="15"/>
        <v>4.7608318436911983E-4</v>
      </c>
      <c r="F165" s="3">
        <f t="shared" si="15"/>
        <v>4.2868600116251351E-4</v>
      </c>
      <c r="G165" s="3">
        <f t="shared" si="15"/>
        <v>2.3804159218455991E-4</v>
      </c>
      <c r="H165" s="3">
        <f t="shared" si="15"/>
        <v>5.1924582596786589E-5</v>
      </c>
    </row>
    <row r="166" spans="3:8" x14ac:dyDescent="0.3">
      <c r="C166">
        <v>15.4</v>
      </c>
      <c r="D166" s="3">
        <f t="shared" si="15"/>
        <v>5.193236223107005E-4</v>
      </c>
      <c r="E166" s="3">
        <f t="shared" si="15"/>
        <v>4.7680162887089064E-4</v>
      </c>
      <c r="F166" s="3">
        <f t="shared" si="15"/>
        <v>4.2972701789867161E-4</v>
      </c>
      <c r="G166" s="3">
        <f t="shared" si="15"/>
        <v>2.3840081443544532E-4</v>
      </c>
      <c r="H166" s="3">
        <f t="shared" si="15"/>
        <v>5.1932362231070053E-5</v>
      </c>
    </row>
    <row r="167" spans="3:8" x14ac:dyDescent="0.3">
      <c r="C167">
        <v>15.5</v>
      </c>
      <c r="D167" s="3">
        <f t="shared" si="15"/>
        <v>5.1939869162973646E-4</v>
      </c>
      <c r="E167" s="3">
        <f t="shared" si="15"/>
        <v>4.7750869964769869E-4</v>
      </c>
      <c r="F167" s="3">
        <f t="shared" si="15"/>
        <v>4.3075635404346731E-4</v>
      </c>
      <c r="G167" s="3">
        <f t="shared" si="15"/>
        <v>2.3875434982384934E-4</v>
      </c>
      <c r="H167" s="3">
        <f t="shared" si="15"/>
        <v>5.1939869162973648E-5</v>
      </c>
    </row>
    <row r="168" spans="3:8" x14ac:dyDescent="0.3">
      <c r="C168">
        <v>15.6</v>
      </c>
      <c r="D168" s="3">
        <f t="shared" si="15"/>
        <v>5.194711295163412E-4</v>
      </c>
      <c r="E168" s="3">
        <f t="shared" si="15"/>
        <v>4.7820457675745964E-4</v>
      </c>
      <c r="F168" s="3">
        <f t="shared" si="15"/>
        <v>4.3177414065743969E-4</v>
      </c>
      <c r="G168" s="3">
        <f t="shared" si="15"/>
        <v>2.3910228837872982E-4</v>
      </c>
      <c r="H168" s="3">
        <f t="shared" si="15"/>
        <v>5.1947112951634119E-5</v>
      </c>
    </row>
    <row r="169" spans="3:8" x14ac:dyDescent="0.3">
      <c r="C169">
        <v>15.7</v>
      </c>
      <c r="D169" s="3">
        <f t="shared" si="15"/>
        <v>5.1954102821108288E-4</v>
      </c>
      <c r="E169" s="3">
        <f t="shared" si="15"/>
        <v>4.7888943740758485E-4</v>
      </c>
      <c r="F169" s="3">
        <f t="shared" si="15"/>
        <v>4.3278050733058028E-4</v>
      </c>
      <c r="G169" s="3">
        <f t="shared" si="15"/>
        <v>2.3944471870379242E-4</v>
      </c>
      <c r="H169" s="3">
        <f t="shared" si="15"/>
        <v>5.1954102821108288E-5</v>
      </c>
    </row>
    <row r="170" spans="3:8" x14ac:dyDescent="0.3">
      <c r="C170">
        <v>15.8</v>
      </c>
      <c r="D170" s="3">
        <f t="shared" si="15"/>
        <v>5.1960847672118734E-4</v>
      </c>
      <c r="E170" s="3">
        <f t="shared" si="15"/>
        <v>4.7956345600010764E-4</v>
      </c>
      <c r="F170" s="3">
        <f t="shared" si="15"/>
        <v>4.3377558219883299E-4</v>
      </c>
      <c r="G170" s="3">
        <f t="shared" si="15"/>
        <v>2.3978172800005382E-4</v>
      </c>
      <c r="H170" s="3">
        <f t="shared" si="15"/>
        <v>5.1960847672118734E-5</v>
      </c>
    </row>
    <row r="171" spans="3:8" x14ac:dyDescent="0.3">
      <c r="C171">
        <v>15.9</v>
      </c>
      <c r="D171" s="3">
        <f t="shared" si="15"/>
        <v>5.1967356093387694E-4</v>
      </c>
      <c r="E171" s="3">
        <f t="shared" si="15"/>
        <v>4.802268041760955E-4</v>
      </c>
      <c r="F171" s="3">
        <f t="shared" si="15"/>
        <v>4.3475949196040942E-4</v>
      </c>
      <c r="G171" s="3">
        <f t="shared" si="15"/>
        <v>2.4011340208804775E-4</v>
      </c>
      <c r="H171" s="3">
        <f t="shared" si="15"/>
        <v>5.1967356093387693E-5</v>
      </c>
    </row>
    <row r="172" spans="3:8" x14ac:dyDescent="0.3">
      <c r="C172">
        <v>16</v>
      </c>
      <c r="D172" s="3">
        <f t="shared" ref="D172:H181" si="16">D$8*D$10*(1-EXP(-2*$C172/SQRT(PI()*D$9*D$10)))</f>
        <v>5.1973636372573814E-4</v>
      </c>
      <c r="E172" s="3">
        <f t="shared" si="16"/>
        <v>4.8087965085935895E-4</v>
      </c>
      <c r="F172" s="3">
        <f t="shared" si="16"/>
        <v>4.3573236189192044E-4</v>
      </c>
      <c r="G172" s="3">
        <f t="shared" si="16"/>
        <v>2.4043982542967947E-4</v>
      </c>
      <c r="H172" s="3">
        <f t="shared" si="16"/>
        <v>5.197363637257381E-5</v>
      </c>
    </row>
    <row r="173" spans="3:8" x14ac:dyDescent="0.3">
      <c r="C173">
        <v>16.100000000000001</v>
      </c>
      <c r="D173" s="3">
        <f t="shared" si="16"/>
        <v>5.197969650682536E-4</v>
      </c>
      <c r="E173" s="3">
        <f t="shared" si="16"/>
        <v>4.8152216229946864E-4</v>
      </c>
      <c r="F173" s="3">
        <f t="shared" si="16"/>
        <v>4.3669431586432726E-4</v>
      </c>
      <c r="G173" s="3">
        <f t="shared" si="16"/>
        <v>2.4076108114973432E-4</v>
      </c>
      <c r="H173" s="3">
        <f t="shared" si="16"/>
        <v>5.1979696506825358E-5</v>
      </c>
    </row>
    <row r="174" spans="3:8" x14ac:dyDescent="0.3">
      <c r="C174">
        <v>16.2</v>
      </c>
      <c r="D174" s="3">
        <f t="shared" si="16"/>
        <v>5.1985544212963645E-4</v>
      </c>
      <c r="E174" s="3">
        <f t="shared" si="16"/>
        <v>4.8215450211409129E-4</v>
      </c>
      <c r="F174" s="3">
        <f t="shared" si="16"/>
        <v>4.3764547635871323E-4</v>
      </c>
      <c r="G174" s="3">
        <f t="shared" si="16"/>
        <v>2.4107725105704565E-4</v>
      </c>
      <c r="H174" s="3">
        <f t="shared" si="16"/>
        <v>5.1985544212963638E-5</v>
      </c>
    </row>
    <row r="175" spans="3:8" x14ac:dyDescent="0.3">
      <c r="C175">
        <v>16.3</v>
      </c>
      <c r="D175" s="3">
        <f t="shared" si="16"/>
        <v>5.1991186937309398E-4</v>
      </c>
      <c r="E175" s="3">
        <f t="shared" si="16"/>
        <v>4.8277683133065555E-4</v>
      </c>
      <c r="F175" s="3">
        <f t="shared" si="16"/>
        <v>4.3858596448187876E-4</v>
      </c>
      <c r="G175" s="3">
        <f t="shared" si="16"/>
        <v>2.4138841566532777E-4</v>
      </c>
      <c r="H175" s="3">
        <f t="shared" si="16"/>
        <v>5.1991186937309393E-5</v>
      </c>
    </row>
    <row r="176" spans="3:8" x14ac:dyDescent="0.3">
      <c r="C176">
        <v>16.399999999999999</v>
      </c>
      <c r="D176" s="3">
        <f t="shared" si="16"/>
        <v>5.1996631865164724E-4</v>
      </c>
      <c r="E176" s="3">
        <f t="shared" si="16"/>
        <v>4.8338930842735796E-4</v>
      </c>
      <c r="F176" s="3">
        <f t="shared" si="16"/>
        <v>4.3951589998176139E-4</v>
      </c>
      <c r="G176" s="3">
        <f t="shared" si="16"/>
        <v>2.4169465421367898E-4</v>
      </c>
      <c r="H176" s="3">
        <f t="shared" si="16"/>
        <v>5.1996631865164725E-5</v>
      </c>
    </row>
    <row r="177" spans="3:8" x14ac:dyDescent="0.3">
      <c r="C177">
        <v>16.5</v>
      </c>
      <c r="D177" s="3">
        <f t="shared" si="16"/>
        <v>5.2001885929962713E-4</v>
      </c>
      <c r="E177" s="3">
        <f t="shared" si="16"/>
        <v>4.8399208937352034E-4</v>
      </c>
      <c r="F177" s="3">
        <f t="shared" si="16"/>
        <v>4.4043540126268273E-4</v>
      </c>
      <c r="G177" s="3">
        <f t="shared" si="16"/>
        <v>2.4199604468676017E-4</v>
      </c>
      <c r="H177" s="3">
        <f t="shared" si="16"/>
        <v>5.2001885929962711E-5</v>
      </c>
    </row>
    <row r="178" spans="3:8" x14ac:dyDescent="0.3">
      <c r="C178">
        <v>16.600000000000001</v>
      </c>
      <c r="D178" s="3">
        <f t="shared" si="16"/>
        <v>5.2006955822096247E-4</v>
      </c>
      <c r="E178" s="3">
        <f t="shared" si="16"/>
        <v>4.8458532766930743E-4</v>
      </c>
      <c r="F178" s="3">
        <f t="shared" si="16"/>
        <v>4.4134458540042419E-4</v>
      </c>
      <c r="G178" s="3">
        <f t="shared" si="16"/>
        <v>2.4229266383465371E-4</v>
      </c>
      <c r="H178" s="3">
        <f t="shared" si="16"/>
        <v>5.2006955822096252E-5</v>
      </c>
    </row>
    <row r="179" spans="3:8" x14ac:dyDescent="0.3">
      <c r="C179">
        <v>16.7</v>
      </c>
      <c r="D179" s="3">
        <f t="shared" si="16"/>
        <v>5.2011847997437445E-4</v>
      </c>
      <c r="E179" s="3">
        <f t="shared" si="16"/>
        <v>4.8516917438481651E-4</v>
      </c>
      <c r="F179" s="3">
        <f t="shared" si="16"/>
        <v>4.4224356815713369E-4</v>
      </c>
      <c r="G179" s="3">
        <f t="shared" si="16"/>
        <v>2.4258458719240826E-4</v>
      </c>
      <c r="H179" s="3">
        <f t="shared" si="16"/>
        <v>5.2011847997437448E-5</v>
      </c>
    </row>
    <row r="180" spans="3:8" x14ac:dyDescent="0.3">
      <c r="C180">
        <v>16.8</v>
      </c>
      <c r="D180" s="3">
        <f t="shared" si="16"/>
        <v>5.2016568685558332E-4</v>
      </c>
      <c r="E180" s="3">
        <f t="shared" si="16"/>
        <v>4.8574377819854793E-4</v>
      </c>
      <c r="F180" s="3">
        <f t="shared" si="16"/>
        <v>4.4313246399606547E-4</v>
      </c>
      <c r="G180" s="3">
        <f t="shared" si="16"/>
        <v>2.4287188909927397E-4</v>
      </c>
      <c r="H180" s="3">
        <f t="shared" si="16"/>
        <v>5.2016568685558339E-5</v>
      </c>
    </row>
    <row r="181" spans="3:8" x14ac:dyDescent="0.3">
      <c r="C181">
        <v>16.899999999999999</v>
      </c>
      <c r="D181" s="3">
        <f t="shared" si="16"/>
        <v>5.2021123897663484E-4</v>
      </c>
      <c r="E181" s="3">
        <f t="shared" si="16"/>
        <v>4.8630928543526628E-4</v>
      </c>
      <c r="F181" s="3">
        <f t="shared" si="16"/>
        <v>4.440113860961536E-4</v>
      </c>
      <c r="G181" s="3">
        <f t="shared" si="16"/>
        <v>2.4315464271763314E-4</v>
      </c>
      <c r="H181" s="3">
        <f t="shared" si="16"/>
        <v>5.2021123897663486E-5</v>
      </c>
    </row>
    <row r="182" spans="3:8" x14ac:dyDescent="0.3">
      <c r="C182">
        <v>17</v>
      </c>
      <c r="D182" s="3">
        <f t="shared" ref="D182:H191" si="17">D$8*D$10*(1-EXP(-2*$C182/SQRT(PI()*D$9*D$10)))</f>
        <v>5.2025519434244476E-4</v>
      </c>
      <c r="E182" s="3">
        <f t="shared" si="17"/>
        <v>4.8686584010326284E-4</v>
      </c>
      <c r="F182" s="3">
        <f t="shared" si="17"/>
        <v>4.4488044636642303E-4</v>
      </c>
      <c r="G182" s="3">
        <f t="shared" si="17"/>
        <v>2.4343292005163142E-4</v>
      </c>
      <c r="H182" s="3">
        <f t="shared" si="17"/>
        <v>5.2025519434244482E-5</v>
      </c>
    </row>
    <row r="183" spans="3:8" x14ac:dyDescent="0.3">
      <c r="C183">
        <v>17.100000000000001</v>
      </c>
      <c r="D183" s="3">
        <f t="shared" si="17"/>
        <v>5.2029760892466164E-4</v>
      </c>
      <c r="E183" s="3">
        <f t="shared" si="17"/>
        <v>4.8741358393102768E-4</v>
      </c>
      <c r="F183" s="3">
        <f t="shared" si="17"/>
        <v>4.45739755460238E-4</v>
      </c>
      <c r="G183" s="3">
        <f t="shared" si="17"/>
        <v>2.4370679196551384E-4</v>
      </c>
      <c r="H183" s="3">
        <f t="shared" si="17"/>
        <v>5.2029760892466167E-5</v>
      </c>
    </row>
    <row r="184" spans="3:8" x14ac:dyDescent="0.3">
      <c r="C184">
        <v>17.2</v>
      </c>
      <c r="D184" s="3">
        <f t="shared" si="17"/>
        <v>5.2033853673293898E-4</v>
      </c>
      <c r="E184" s="3">
        <f t="shared" si="17"/>
        <v>4.8795265640334096E-4</v>
      </c>
      <c r="F184" s="3">
        <f t="shared" si="17"/>
        <v>4.4658942278939139E-4</v>
      </c>
      <c r="G184" s="3">
        <f t="shared" si="17"/>
        <v>2.4397632820167048E-4</v>
      </c>
      <c r="H184" s="3">
        <f t="shared" si="17"/>
        <v>5.2033853673293901E-5</v>
      </c>
    </row>
    <row r="185" spans="3:8" x14ac:dyDescent="0.3">
      <c r="C185">
        <v>17.3</v>
      </c>
      <c r="D185" s="3">
        <f t="shared" si="17"/>
        <v>5.2037802988371014E-4</v>
      </c>
      <c r="E185" s="3">
        <f t="shared" si="17"/>
        <v>4.8848319479679366E-4</v>
      </c>
      <c r="F185" s="3">
        <f t="shared" si="17"/>
        <v>4.4742955653803533E-4</v>
      </c>
      <c r="G185" s="3">
        <f t="shared" si="17"/>
        <v>2.4424159739839683E-4</v>
      </c>
      <c r="H185" s="3">
        <f t="shared" si="17"/>
        <v>5.2037802988371024E-5</v>
      </c>
    </row>
    <row r="186" spans="3:8" x14ac:dyDescent="0.3">
      <c r="C186">
        <v>17.399999999999999</v>
      </c>
      <c r="D186" s="3">
        <f t="shared" si="17"/>
        <v>5.2041613866655209E-4</v>
      </c>
      <c r="E186" s="3">
        <f t="shared" si="17"/>
        <v>4.8900533421474511E-4</v>
      </c>
      <c r="F186" s="3">
        <f t="shared" si="17"/>
        <v>4.4826026367645612E-4</v>
      </c>
      <c r="G186" s="3">
        <f t="shared" si="17"/>
        <v>2.4450266710737256E-4</v>
      </c>
      <c r="H186" s="3">
        <f t="shared" si="17"/>
        <v>5.2041613866655213E-5</v>
      </c>
    </row>
    <row r="187" spans="3:8" x14ac:dyDescent="0.3">
      <c r="C187">
        <v>17.5</v>
      </c>
      <c r="D187" s="3">
        <f t="shared" si="17"/>
        <v>5.2045291160822253E-4</v>
      </c>
      <c r="E187" s="3">
        <f t="shared" si="17"/>
        <v>4.8951920762172797E-4</v>
      </c>
      <c r="F187" s="3">
        <f t="shared" si="17"/>
        <v>4.4908164997469369E-4</v>
      </c>
      <c r="G187" s="3">
        <f t="shared" si="17"/>
        <v>2.4475960381086398E-4</v>
      </c>
      <c r="H187" s="3">
        <f t="shared" si="17"/>
        <v>5.2045291160822253E-5</v>
      </c>
    </row>
    <row r="188" spans="3:8" x14ac:dyDescent="0.3">
      <c r="C188">
        <v>17.600000000000001</v>
      </c>
      <c r="D188" s="3">
        <f t="shared" si="17"/>
        <v>5.20488395534453E-4</v>
      </c>
      <c r="E188" s="3">
        <f t="shared" si="17"/>
        <v>4.9002494587730772E-4</v>
      </c>
      <c r="F188" s="3">
        <f t="shared" si="17"/>
        <v>4.4989382001600945E-4</v>
      </c>
      <c r="G188" s="3">
        <f t="shared" si="17"/>
        <v>2.4501247293865386E-4</v>
      </c>
      <c r="H188" s="3">
        <f t="shared" si="17"/>
        <v>5.2048839553445299E-5</v>
      </c>
    </row>
    <row r="189" spans="3:8" x14ac:dyDescent="0.3">
      <c r="C189">
        <v>17.7</v>
      </c>
      <c r="D189" s="3">
        <f t="shared" si="17"/>
        <v>5.2052263562957549E-4</v>
      </c>
      <c r="E189" s="3">
        <f t="shared" si="17"/>
        <v>4.9052267776940643E-4</v>
      </c>
      <c r="F189" s="3">
        <f t="shared" si="17"/>
        <v>4.5069687721020193E-4</v>
      </c>
      <c r="G189" s="3">
        <f t="shared" si="17"/>
        <v>2.4526133888470321E-4</v>
      </c>
      <c r="H189" s="3">
        <f t="shared" si="17"/>
        <v>5.2052263562957553E-5</v>
      </c>
    </row>
    <row r="190" spans="3:8" x14ac:dyDescent="0.3">
      <c r="C190">
        <v>17.8</v>
      </c>
      <c r="D190" s="3">
        <f t="shared" si="17"/>
        <v>5.2055567549405914E-4</v>
      </c>
      <c r="E190" s="3">
        <f t="shared" si="17"/>
        <v>4.9101253004709929E-4</v>
      </c>
      <c r="F190" s="3">
        <f t="shared" si="17"/>
        <v>4.5149092380677378E-4</v>
      </c>
      <c r="G190" s="3">
        <f t="shared" si="17"/>
        <v>2.4550626502354965E-4</v>
      </c>
      <c r="H190" s="3">
        <f t="shared" si="17"/>
        <v>5.2055567549405919E-5</v>
      </c>
    </row>
    <row r="191" spans="3:8" x14ac:dyDescent="0.3">
      <c r="C191">
        <v>17.899999999999999</v>
      </c>
      <c r="D191" s="3">
        <f t="shared" si="17"/>
        <v>5.2058755720002948E-4</v>
      </c>
      <c r="E191" s="3">
        <f t="shared" si="17"/>
        <v>4.9149462745289171E-4</v>
      </c>
      <c r="F191" s="3">
        <f t="shared" si="17"/>
        <v>4.5227606090795022E-4</v>
      </c>
      <c r="G191" s="3">
        <f t="shared" si="17"/>
        <v>2.4574731372644585E-4</v>
      </c>
      <c r="H191" s="3">
        <f t="shared" si="17"/>
        <v>5.2058755720002956E-5</v>
      </c>
    </row>
    <row r="192" spans="3:8" x14ac:dyDescent="0.3">
      <c r="C192">
        <v>18</v>
      </c>
      <c r="D192" s="3">
        <f t="shared" ref="D192:H201" si="18">D$8*D$10*(1-EXP(-2*$C192/SQRT(PI()*D$9*D$10)))</f>
        <v>5.206183213448427E-4</v>
      </c>
      <c r="E192" s="3">
        <f t="shared" si="18"/>
        <v>4.9196909275448506E-4</v>
      </c>
      <c r="F192" s="3">
        <f t="shared" si="18"/>
        <v>4.5305238848155266E-4</v>
      </c>
      <c r="G192" s="3">
        <f t="shared" si="18"/>
        <v>2.4598454637724253E-4</v>
      </c>
      <c r="H192" s="3">
        <f t="shared" si="18"/>
        <v>5.2061832134484273E-5</v>
      </c>
    </row>
    <row r="193" spans="3:8" x14ac:dyDescent="0.3">
      <c r="C193">
        <v>18.100000000000001</v>
      </c>
      <c r="D193" s="3">
        <f t="shared" si="18"/>
        <v>5.2064800710278068E-4</v>
      </c>
      <c r="E193" s="3">
        <f t="shared" si="18"/>
        <v>4.9243604677604025E-4</v>
      </c>
      <c r="F193" s="3">
        <f t="shared" si="18"/>
        <v>4.5382000537372644E-4</v>
      </c>
      <c r="G193" s="3">
        <f t="shared" si="18"/>
        <v>2.4621802338802012E-4</v>
      </c>
      <c r="H193" s="3">
        <f t="shared" si="18"/>
        <v>5.2064800710278072E-5</v>
      </c>
    </row>
    <row r="194" spans="3:8" x14ac:dyDescent="0.3">
      <c r="C194">
        <v>18.2</v>
      </c>
      <c r="D194" s="3">
        <f t="shared" si="18"/>
        <v>5.2067665227493499E-4</v>
      </c>
      <c r="E194" s="3">
        <f t="shared" si="18"/>
        <v>4.9289560842894571E-4</v>
      </c>
      <c r="F194" s="3">
        <f t="shared" si="18"/>
        <v>4.5457900932152672E-4</v>
      </c>
      <c r="G194" s="3">
        <f t="shared" si="18"/>
        <v>2.4644780421447286E-4</v>
      </c>
      <c r="H194" s="3">
        <f t="shared" si="18"/>
        <v>5.2067665227493501E-5</v>
      </c>
    </row>
    <row r="195" spans="3:8" x14ac:dyDescent="0.3">
      <c r="C195">
        <v>18.3</v>
      </c>
      <c r="D195" s="3">
        <f t="shared" si="18"/>
        <v>5.2070429333734148E-4</v>
      </c>
      <c r="E195" s="3">
        <f t="shared" si="18"/>
        <v>4.9334789474209887E-4</v>
      </c>
      <c r="F195" s="3">
        <f t="shared" si="18"/>
        <v>4.553294969653631E-4</v>
      </c>
      <c r="G195" s="3">
        <f t="shared" si="18"/>
        <v>2.4667394737104944E-4</v>
      </c>
      <c r="H195" s="3">
        <f t="shared" si="18"/>
        <v>5.2070429333734154E-5</v>
      </c>
    </row>
    <row r="196" spans="3:8" x14ac:dyDescent="0.3">
      <c r="C196">
        <v>18.399999999999999</v>
      </c>
      <c r="D196" s="3">
        <f t="shared" si="18"/>
        <v>5.2073096548742824E-4</v>
      </c>
      <c r="E196" s="3">
        <f t="shared" si="18"/>
        <v>4.9379302089170771E-4</v>
      </c>
      <c r="F196" s="3">
        <f t="shared" si="18"/>
        <v>4.5607156386130406E-4</v>
      </c>
      <c r="G196" s="3">
        <f t="shared" si="18"/>
        <v>2.4689651044585385E-4</v>
      </c>
      <c r="H196" s="3">
        <f t="shared" si="18"/>
        <v>5.2073096548742824E-5</v>
      </c>
    </row>
    <row r="197" spans="3:8" x14ac:dyDescent="0.3">
      <c r="C197">
        <v>18.5</v>
      </c>
      <c r="D197" s="3">
        <f t="shared" si="18"/>
        <v>5.2075670268883489E-4</v>
      </c>
      <c r="E197" s="3">
        <f t="shared" si="18"/>
        <v>4.9423110023062082E-4</v>
      </c>
      <c r="F197" s="3">
        <f t="shared" si="18"/>
        <v>4.5680530449324362E-4</v>
      </c>
      <c r="G197" s="3">
        <f t="shared" si="18"/>
        <v>2.4711555011531041E-4</v>
      </c>
      <c r="H197" s="3">
        <f t="shared" si="18"/>
        <v>5.2075670268883492E-5</v>
      </c>
    </row>
    <row r="198" spans="3:8" x14ac:dyDescent="0.3">
      <c r="C198">
        <v>18.600000000000001</v>
      </c>
      <c r="D198" s="3">
        <f t="shared" si="18"/>
        <v>5.2078153771466121E-4</v>
      </c>
      <c r="E198" s="3">
        <f t="shared" si="18"/>
        <v>4.9466224431719298E-4</v>
      </c>
      <c r="F198" s="3">
        <f t="shared" si="18"/>
        <v>4.5753081228493196E-4</v>
      </c>
      <c r="G198" s="3">
        <f t="shared" si="18"/>
        <v>2.4733112215859649E-4</v>
      </c>
      <c r="H198" s="3">
        <f t="shared" si="18"/>
        <v>5.2078153771466126E-5</v>
      </c>
    </row>
    <row r="199" spans="3:8" x14ac:dyDescent="0.3">
      <c r="C199">
        <v>18.7</v>
      </c>
      <c r="D199" s="3">
        <f t="shared" si="18"/>
        <v>5.2080550218919935E-4</v>
      </c>
      <c r="E199" s="3">
        <f t="shared" si="18"/>
        <v>4.9508656294369431E-4</v>
      </c>
      <c r="F199" s="3">
        <f t="shared" si="18"/>
        <v>4.5824817961187032E-4</v>
      </c>
      <c r="G199" s="3">
        <f t="shared" si="18"/>
        <v>2.4754328147184716E-4</v>
      </c>
      <c r="H199" s="3">
        <f t="shared" si="18"/>
        <v>5.2080550218919935E-5</v>
      </c>
    </row>
    <row r="200" spans="3:8" x14ac:dyDescent="0.3">
      <c r="C200">
        <v>18.8</v>
      </c>
      <c r="D200" s="3">
        <f t="shared" si="18"/>
        <v>5.2082862662820363E-4</v>
      </c>
      <c r="E200" s="3">
        <f t="shared" si="18"/>
        <v>4.9550416416426879E-4</v>
      </c>
      <c r="F200" s="3">
        <f t="shared" si="18"/>
        <v>4.5895749781307252E-4</v>
      </c>
      <c r="G200" s="3">
        <f t="shared" si="18"/>
        <v>2.4775208208213439E-4</v>
      </c>
      <c r="H200" s="3">
        <f t="shared" si="18"/>
        <v>5.2082862662820363E-5</v>
      </c>
    </row>
    <row r="201" spans="3:8" x14ac:dyDescent="0.3">
      <c r="C201">
        <v>18.899999999999999</v>
      </c>
      <c r="D201" s="3">
        <f t="shared" si="18"/>
        <v>5.208509404777482E-4</v>
      </c>
      <c r="E201" s="3">
        <f t="shared" si="18"/>
        <v>4.9591515432245031E-4</v>
      </c>
      <c r="F201" s="3">
        <f t="shared" si="18"/>
        <v>4.5965885720269538E-4</v>
      </c>
      <c r="G201" s="3">
        <f t="shared" si="18"/>
        <v>2.4795757716122516E-4</v>
      </c>
      <c r="H201" s="3">
        <f t="shared" si="18"/>
        <v>5.2085094047774824E-5</v>
      </c>
    </row>
    <row r="202" spans="3:8" x14ac:dyDescent="0.3">
      <c r="C202">
        <v>19</v>
      </c>
      <c r="D202" s="3">
        <f t="shared" ref="D202:H211" si="19">D$8*D$10*(1-EXP(-2*$C202/SQRT(PI()*D$9*D$10)))</f>
        <v>5.2087247215172356E-4</v>
      </c>
      <c r="E202" s="3">
        <f t="shared" si="19"/>
        <v>4.963196380782446E-4</v>
      </c>
      <c r="F202" s="3">
        <f t="shared" si="19"/>
        <v>4.6035234708153726E-4</v>
      </c>
      <c r="G202" s="3">
        <f t="shared" si="19"/>
        <v>2.481598190391223E-4</v>
      </c>
      <c r="H202" s="3">
        <f t="shared" si="19"/>
        <v>5.2087247215172363E-5</v>
      </c>
    </row>
    <row r="203" spans="3:8" x14ac:dyDescent="0.3">
      <c r="C203">
        <v>19.100000000000001</v>
      </c>
      <c r="D203" s="3">
        <f t="shared" si="19"/>
        <v>5.2089324906801732E-4</v>
      </c>
      <c r="E203" s="3">
        <f t="shared" si="19"/>
        <v>4.967177184347798E-4</v>
      </c>
      <c r="F203" s="3">
        <f t="shared" si="19"/>
        <v>4.610380557484088E-4</v>
      </c>
      <c r="G203" s="3">
        <f t="shared" si="19"/>
        <v>2.483588592173899E-4</v>
      </c>
      <c r="H203" s="3">
        <f t="shared" si="19"/>
        <v>5.2089324906801728E-5</v>
      </c>
    </row>
    <row r="204" spans="3:8" x14ac:dyDescent="0.3">
      <c r="C204">
        <v>19.2</v>
      </c>
      <c r="D204" s="3">
        <f t="shared" si="19"/>
        <v>5.2091329768342784E-4</v>
      </c>
      <c r="E204" s="3">
        <f t="shared" si="19"/>
        <v>4.9710949676453741E-4</v>
      </c>
      <c r="F204" s="3">
        <f t="shared" si="19"/>
        <v>4.6171607051137547E-4</v>
      </c>
      <c r="G204" s="3">
        <f t="shared" si="19"/>
        <v>2.4855474838226871E-4</v>
      </c>
      <c r="H204" s="3">
        <f t="shared" si="19"/>
        <v>5.2091329768342787E-5</v>
      </c>
    </row>
    <row r="205" spans="3:8" x14ac:dyDescent="0.3">
      <c r="C205">
        <v>19.3</v>
      </c>
      <c r="D205" s="3">
        <f t="shared" si="19"/>
        <v>5.2093264352735368E-4</v>
      </c>
      <c r="E205" s="3">
        <f t="shared" si="19"/>
        <v>4.9749507283516718E-4</v>
      </c>
      <c r="F205" s="3">
        <f t="shared" si="19"/>
        <v>4.6238647769887412E-4</v>
      </c>
      <c r="G205" s="3">
        <f t="shared" si="19"/>
        <v>2.4874753641758359E-4</v>
      </c>
      <c r="H205" s="3">
        <f t="shared" si="19"/>
        <v>5.2093264352735364E-5</v>
      </c>
    </row>
    <row r="206" spans="3:8" x14ac:dyDescent="0.3">
      <c r="C206">
        <v>19.399999999999999</v>
      </c>
      <c r="D206" s="3">
        <f t="shared" si="19"/>
        <v>5.2095131123430197E-4</v>
      </c>
      <c r="E206" s="3">
        <f t="shared" si="19"/>
        <v>4.9787454483489263E-4</v>
      </c>
      <c r="F206" s="3">
        <f t="shared" si="19"/>
        <v>4.6304936267070449E-4</v>
      </c>
      <c r="G206" s="3">
        <f t="shared" si="19"/>
        <v>2.4893727241744631E-4</v>
      </c>
      <c r="H206" s="3">
        <f t="shared" si="19"/>
        <v>5.2095131123430204E-5</v>
      </c>
    </row>
    <row r="207" spans="3:8" x14ac:dyDescent="0.3">
      <c r="C207">
        <v>19.5</v>
      </c>
      <c r="D207" s="3">
        <f t="shared" si="19"/>
        <v>5.2096932457525755E-4</v>
      </c>
      <c r="E207" s="3">
        <f t="shared" si="19"/>
        <v>4.9824800939751582E-4</v>
      </c>
      <c r="F207" s="3">
        <f t="shared" si="19"/>
        <v>4.6370480982889833E-4</v>
      </c>
      <c r="G207" s="3">
        <f t="shared" si="19"/>
        <v>2.4912400469875791E-4</v>
      </c>
      <c r="H207" s="3">
        <f t="shared" si="19"/>
        <v>5.2096932457525755E-5</v>
      </c>
    </row>
    <row r="208" spans="3:8" x14ac:dyDescent="0.3">
      <c r="C208">
        <v>19.600000000000001</v>
      </c>
      <c r="D208" s="3">
        <f t="shared" si="19"/>
        <v>5.2098670648795199E-4</v>
      </c>
      <c r="E208" s="3">
        <f t="shared" si="19"/>
        <v>4.9861556162702461E-4</v>
      </c>
      <c r="F208" s="3">
        <f t="shared" si="19"/>
        <v>4.6435290262846499E-4</v>
      </c>
      <c r="G208" s="3">
        <f t="shared" si="19"/>
        <v>2.4930778081351231E-4</v>
      </c>
      <c r="H208" s="3">
        <f t="shared" si="19"/>
        <v>5.20986706487952E-5</v>
      </c>
    </row>
    <row r="209" spans="3:8" x14ac:dyDescent="0.3">
      <c r="C209">
        <v>19.7</v>
      </c>
      <c r="D209" s="3">
        <f t="shared" si="19"/>
        <v>5.2100347910607212E-4</v>
      </c>
      <c r="E209" s="3">
        <f t="shared" si="19"/>
        <v>4.9897729512181192E-4</v>
      </c>
      <c r="F209" s="3">
        <f t="shared" si="19"/>
        <v>4.649937235880183E-4</v>
      </c>
      <c r="G209" s="3">
        <f t="shared" si="19"/>
        <v>2.4948864756090596E-4</v>
      </c>
      <c r="H209" s="3">
        <f t="shared" si="19"/>
        <v>5.2100347910607217E-5</v>
      </c>
    </row>
    <row r="210" spans="3:8" x14ac:dyDescent="0.3">
      <c r="C210">
        <v>19.8</v>
      </c>
      <c r="D210" s="3">
        <f t="shared" si="19"/>
        <v>5.2101966378744467E-4</v>
      </c>
      <c r="E210" s="3">
        <f t="shared" si="19"/>
        <v>4.9933330199851075E-4</v>
      </c>
      <c r="F210" s="3">
        <f t="shared" si="19"/>
        <v>4.6562735430028256E-4</v>
      </c>
      <c r="G210" s="3">
        <f t="shared" si="19"/>
        <v>2.4966665099925538E-4</v>
      </c>
      <c r="H210" s="3">
        <f t="shared" si="19"/>
        <v>5.2101966378744471E-5</v>
      </c>
    </row>
    <row r="211" spans="3:8" x14ac:dyDescent="0.3">
      <c r="C211">
        <v>19.899999999999999</v>
      </c>
      <c r="D211" s="3">
        <f t="shared" si="19"/>
        <v>5.2103528114123268E-4</v>
      </c>
      <c r="E211" s="3">
        <f t="shared" si="19"/>
        <v>4.9968367291545134E-4</v>
      </c>
      <c r="F211" s="3">
        <f t="shared" si="19"/>
        <v>4.6625387544248171E-4</v>
      </c>
      <c r="G211" s="3">
        <f t="shared" si="19"/>
        <v>2.4984183645772567E-4</v>
      </c>
      <c r="H211" s="3">
        <f t="shared" si="19"/>
        <v>5.2103528114123266E-5</v>
      </c>
    </row>
    <row r="212" spans="3:8" x14ac:dyDescent="0.3">
      <c r="C212">
        <v>20</v>
      </c>
      <c r="D212" s="3">
        <f t="shared" ref="D212:H221" si="20">D$8*D$10*(1-EXP(-2*$C212/SQRT(PI()*D$9*D$10)))</f>
        <v>5.2105035105417825E-4</v>
      </c>
      <c r="E212" s="3">
        <f t="shared" si="20"/>
        <v>5.0002849709574859E-4</v>
      </c>
      <c r="F212" s="3">
        <f t="shared" si="20"/>
        <v>4.6687336678661169E-4</v>
      </c>
      <c r="G212" s="3">
        <f t="shared" si="20"/>
        <v>2.5001424854787429E-4</v>
      </c>
      <c r="H212" s="3">
        <f t="shared" si="20"/>
        <v>5.2105035105417823E-5</v>
      </c>
    </row>
    <row r="213" spans="3:8" x14ac:dyDescent="0.3">
      <c r="C213">
        <v>20.100000000000001</v>
      </c>
      <c r="D213" s="3">
        <f t="shared" si="20"/>
        <v>5.2106489271592658E-4</v>
      </c>
      <c r="E213" s="3">
        <f t="shared" si="20"/>
        <v>5.0036786235002216E-4</v>
      </c>
      <c r="F213" s="3">
        <f t="shared" si="20"/>
        <v>4.6748590720959706E-4</v>
      </c>
      <c r="G213" s="3">
        <f t="shared" si="20"/>
        <v>2.5018393117501108E-4</v>
      </c>
      <c r="H213" s="3">
        <f t="shared" si="20"/>
        <v>5.2106489271592654E-5</v>
      </c>
    </row>
    <row r="214" spans="3:8" x14ac:dyDescent="0.3">
      <c r="C214">
        <v>20.2</v>
      </c>
      <c r="D214" s="3">
        <f t="shared" si="20"/>
        <v>5.2107892464346088E-4</v>
      </c>
      <c r="E214" s="3">
        <f t="shared" si="20"/>
        <v>5.007018550987585E-4</v>
      </c>
      <c r="F214" s="3">
        <f t="shared" si="20"/>
        <v>4.6809157470333409E-4</v>
      </c>
      <c r="G214" s="3">
        <f t="shared" si="20"/>
        <v>2.5035092754937925E-4</v>
      </c>
      <c r="H214" s="3">
        <f t="shared" si="20"/>
        <v>5.2107892464346092E-5</v>
      </c>
    </row>
    <row r="215" spans="3:8" x14ac:dyDescent="0.3">
      <c r="C215">
        <v>20.3</v>
      </c>
      <c r="D215" s="3">
        <f t="shared" si="20"/>
        <v>5.210924647046822E-4</v>
      </c>
      <c r="E215" s="3">
        <f t="shared" si="20"/>
        <v>5.010305603943174E-4</v>
      </c>
      <c r="F215" s="3">
        <f t="shared" si="20"/>
        <v>4.6869044638462166E-4</v>
      </c>
      <c r="G215" s="3">
        <f t="shared" si="20"/>
        <v>2.505152801971587E-4</v>
      </c>
      <c r="H215" s="3">
        <f t="shared" si="20"/>
        <v>5.2109246470468213E-5</v>
      </c>
    </row>
    <row r="216" spans="3:8" x14ac:dyDescent="0.3">
      <c r="C216">
        <v>20.399999999999999</v>
      </c>
      <c r="D216" s="3">
        <f t="shared" si="20"/>
        <v>5.211055301411609E-4</v>
      </c>
      <c r="E216" s="3">
        <f t="shared" si="20"/>
        <v>5.0135406194259133E-4</v>
      </c>
      <c r="F216" s="3">
        <f t="shared" si="20"/>
        <v>4.6928259850497926E-4</v>
      </c>
      <c r="G216" s="3">
        <f t="shared" si="20"/>
        <v>2.5067703097129566E-4</v>
      </c>
      <c r="H216" s="3">
        <f t="shared" si="20"/>
        <v>5.2110553014116089E-5</v>
      </c>
    </row>
    <row r="217" spans="3:8" x14ac:dyDescent="0.3">
      <c r="C217">
        <v>20.5</v>
      </c>
      <c r="D217" s="3">
        <f t="shared" si="20"/>
        <v>5.2111813759009263E-4</v>
      </c>
      <c r="E217" s="3">
        <f t="shared" si="20"/>
        <v>5.016724421243213E-4</v>
      </c>
      <c r="F217" s="3">
        <f t="shared" si="20"/>
        <v>4.6986810646035667E-4</v>
      </c>
      <c r="G217" s="3">
        <f t="shared" si="20"/>
        <v>2.5083622106216065E-4</v>
      </c>
      <c r="H217" s="3">
        <f t="shared" si="20"/>
        <v>5.2111813759009263E-5</v>
      </c>
    </row>
    <row r="218" spans="3:8" x14ac:dyDescent="0.3">
      <c r="C218">
        <v>20.6</v>
      </c>
      <c r="D218" s="3">
        <f t="shared" si="20"/>
        <v>5.2113030310548317E-4</v>
      </c>
      <c r="E218" s="3">
        <f t="shared" si="20"/>
        <v>5.019857820160752E-4</v>
      </c>
      <c r="F218" s="3">
        <f t="shared" si="20"/>
        <v>4.7044704480073309E-4</v>
      </c>
      <c r="G218" s="3">
        <f t="shared" si="20"/>
        <v>2.509928910080376E-4</v>
      </c>
      <c r="H218" s="3">
        <f t="shared" si="20"/>
        <v>5.2113030310548322E-5</v>
      </c>
    </row>
    <row r="219" spans="3:8" x14ac:dyDescent="0.3">
      <c r="C219">
        <v>20.7</v>
      </c>
      <c r="D219" s="3">
        <f t="shared" si="20"/>
        <v>5.211420421785915E-4</v>
      </c>
      <c r="E219" s="3">
        <f t="shared" si="20"/>
        <v>5.0229416141089455E-4</v>
      </c>
      <c r="F219" s="3">
        <f t="shared" si="20"/>
        <v>4.7101948723960937E-4</v>
      </c>
      <c r="G219" s="3">
        <f t="shared" si="20"/>
        <v>2.5114708070544728E-4</v>
      </c>
      <c r="H219" s="3">
        <f t="shared" si="20"/>
        <v>5.2114204217859152E-5</v>
      </c>
    </row>
    <row r="220" spans="3:8" x14ac:dyDescent="0.3">
      <c r="C220">
        <v>20.8</v>
      </c>
      <c r="D220" s="3">
        <f t="shared" si="20"/>
        <v>5.2115336975765559E-4</v>
      </c>
      <c r="E220" s="3">
        <f t="shared" si="20"/>
        <v>5.025976588386139E-4</v>
      </c>
      <c r="F220" s="3">
        <f t="shared" si="20"/>
        <v>4.7158550666339413E-4</v>
      </c>
      <c r="G220" s="3">
        <f t="shared" si="20"/>
        <v>2.5129882941930695E-4</v>
      </c>
      <c r="H220" s="3">
        <f t="shared" si="20"/>
        <v>5.2115336975765561E-5</v>
      </c>
    </row>
    <row r="221" spans="3:8" x14ac:dyDescent="0.3">
      <c r="C221">
        <v>20.9</v>
      </c>
      <c r="D221" s="3">
        <f t="shared" si="20"/>
        <v>5.2116430026692738E-4</v>
      </c>
      <c r="E221" s="3">
        <f t="shared" si="20"/>
        <v>5.028963515858587E-4</v>
      </c>
      <c r="F221" s="3">
        <f t="shared" si="20"/>
        <v>4.7214517514068325E-4</v>
      </c>
      <c r="G221" s="3">
        <f t="shared" si="20"/>
        <v>2.5144817579292935E-4</v>
      </c>
      <c r="H221" s="3">
        <f t="shared" si="20"/>
        <v>5.2116430026692736E-5</v>
      </c>
    </row>
    <row r="222" spans="3:8" x14ac:dyDescent="0.3">
      <c r="C222">
        <v>21</v>
      </c>
      <c r="D222" s="3">
        <f t="shared" ref="D222:H231" si="21">D$8*D$10*(1-EXP(-2*$C222/SQRT(PI()*D$9*D$10)))</f>
        <v>5.2117484762504015E-4</v>
      </c>
      <c r="E222" s="3">
        <f t="shared" si="21"/>
        <v>5.0319031571572628E-4</v>
      </c>
      <c r="F222" s="3">
        <f t="shared" si="21"/>
        <v>4.7269856393143656E-4</v>
      </c>
      <c r="G222" s="3">
        <f t="shared" si="21"/>
        <v>2.5159515785786314E-4</v>
      </c>
      <c r="H222" s="3">
        <f t="shared" si="21"/>
        <v>5.2117484762504019E-5</v>
      </c>
    </row>
    <row r="223" spans="3:8" x14ac:dyDescent="0.3">
      <c r="C223">
        <v>21.1</v>
      </c>
      <c r="D223" s="3">
        <f t="shared" si="21"/>
        <v>5.2118502526273263E-4</v>
      </c>
      <c r="E223" s="3">
        <f t="shared" si="21"/>
        <v>5.0347962608715633E-4</v>
      </c>
      <c r="F223" s="3">
        <f t="shared" si="21"/>
        <v>4.7324574349605082E-4</v>
      </c>
      <c r="G223" s="3">
        <f t="shared" si="21"/>
        <v>2.5173981304357817E-4</v>
      </c>
      <c r="H223" s="3">
        <f t="shared" si="21"/>
        <v>5.2118502526273264E-5</v>
      </c>
    </row>
    <row r="224" spans="3:8" x14ac:dyDescent="0.3">
      <c r="C224">
        <v>21.2</v>
      </c>
      <c r="D224" s="3">
        <f t="shared" si="21"/>
        <v>5.211948461399502E-4</v>
      </c>
      <c r="E224" s="3">
        <f t="shared" si="21"/>
        <v>5.0376435637399344E-4</v>
      </c>
      <c r="F224" s="3">
        <f t="shared" si="21"/>
        <v>4.7378678350433126E-4</v>
      </c>
      <c r="G224" s="3">
        <f t="shared" si="21"/>
        <v>2.5188217818699672E-4</v>
      </c>
      <c r="H224" s="3">
        <f t="shared" si="21"/>
        <v>5.2119484613995018E-5</v>
      </c>
    </row>
    <row r="225" spans="3:8" x14ac:dyDescent="0.3">
      <c r="C225">
        <v>21.3</v>
      </c>
      <c r="D225" s="3">
        <f t="shared" si="21"/>
        <v>5.2120432276234912E-4</v>
      </c>
      <c r="E225" s="3">
        <f t="shared" si="21"/>
        <v>5.0404457908374823E-4</v>
      </c>
      <c r="F225" s="3">
        <f t="shared" si="21"/>
        <v>4.7432175284436225E-4</v>
      </c>
      <c r="G225" s="3">
        <f t="shared" si="21"/>
        <v>2.5202228954187411E-4</v>
      </c>
      <c r="H225" s="3">
        <f t="shared" si="21"/>
        <v>5.2120432276234917E-5</v>
      </c>
    </row>
    <row r="226" spans="3:8" x14ac:dyDescent="0.3">
      <c r="C226">
        <v>21.4</v>
      </c>
      <c r="D226" s="3">
        <f t="shared" si="21"/>
        <v>5.2121346719722012E-4</v>
      </c>
      <c r="E226" s="3">
        <f t="shared" si="21"/>
        <v>5.0432036557606209E-4</v>
      </c>
      <c r="F226" s="3">
        <f t="shared" si="21"/>
        <v>4.7485071963127826E-4</v>
      </c>
      <c r="G226" s="3">
        <f t="shared" si="21"/>
        <v>2.5216018278803105E-4</v>
      </c>
      <c r="H226" s="3">
        <f t="shared" si="21"/>
        <v>5.2121346719722016E-5</v>
      </c>
    </row>
    <row r="227" spans="3:8" x14ac:dyDescent="0.3">
      <c r="C227">
        <v>21.5</v>
      </c>
      <c r="D227" s="3">
        <f t="shared" si="21"/>
        <v>5.2122229108885463E-4</v>
      </c>
      <c r="E227" s="3">
        <f t="shared" si="21"/>
        <v>5.0459178608087908E-4</v>
      </c>
      <c r="F227" s="3">
        <f t="shared" si="21"/>
        <v>4.7537375121593708E-4</v>
      </c>
      <c r="G227" s="3">
        <f t="shared" si="21"/>
        <v>2.5229589304043954E-4</v>
      </c>
      <c r="H227" s="3">
        <f t="shared" si="21"/>
        <v>5.2122229108885462E-5</v>
      </c>
    </row>
    <row r="228" spans="3:8" x14ac:dyDescent="0.3">
      <c r="C228">
        <v>21.6</v>
      </c>
      <c r="D228" s="3">
        <f t="shared" si="21"/>
        <v>5.2123080567337255E-4</v>
      </c>
      <c r="E228" s="3">
        <f t="shared" si="21"/>
        <v>5.0485890971632957E-4</v>
      </c>
      <c r="F228" s="3">
        <f t="shared" si="21"/>
        <v>4.7589091419349502E-4</v>
      </c>
      <c r="G228" s="3">
        <f t="shared" si="21"/>
        <v>2.5242945485816478E-4</v>
      </c>
      <c r="H228" s="3">
        <f t="shared" si="21"/>
        <v>5.2123080567337255E-5</v>
      </c>
    </row>
    <row r="229" spans="3:8" x14ac:dyDescent="0.3">
      <c r="C229">
        <v>21.7</v>
      </c>
      <c r="D229" s="3">
        <f t="shared" si="21"/>
        <v>5.2123902179302978E-4</v>
      </c>
      <c r="E229" s="3">
        <f t="shared" si="21"/>
        <v>5.0512180450633262E-4</v>
      </c>
      <c r="F229" s="3">
        <f t="shared" si="21"/>
        <v>4.7640227441188602E-4</v>
      </c>
      <c r="G229" s="3">
        <f t="shared" si="21"/>
        <v>2.5256090225316631E-4</v>
      </c>
      <c r="H229" s="3">
        <f t="shared" si="21"/>
        <v>5.212390217930298E-5</v>
      </c>
    </row>
    <row r="230" spans="3:8" x14ac:dyDescent="0.3">
      <c r="C230">
        <v>21.8</v>
      </c>
      <c r="D230" s="3">
        <f t="shared" si="21"/>
        <v>5.2124694991002505E-4</v>
      </c>
      <c r="E230" s="3">
        <f t="shared" si="21"/>
        <v>5.0538053739791723E-4</v>
      </c>
      <c r="F230" s="3">
        <f t="shared" si="21"/>
        <v>4.769078969802062E-4</v>
      </c>
      <c r="G230" s="3">
        <f t="shared" si="21"/>
        <v>2.5269026869895861E-4</v>
      </c>
      <c r="H230" s="3">
        <f t="shared" si="21"/>
        <v>5.212469499100251E-5</v>
      </c>
    </row>
    <row r="231" spans="3:8" x14ac:dyDescent="0.3">
      <c r="C231">
        <v>21.9</v>
      </c>
      <c r="D231" s="3">
        <f t="shared" si="21"/>
        <v>5.2125460011982132E-4</v>
      </c>
      <c r="E231" s="3">
        <f t="shared" si="21"/>
        <v>5.0563517427827144E-4</v>
      </c>
      <c r="F231" s="3">
        <f t="shared" si="21"/>
        <v>4.7740784627700345E-4</v>
      </c>
      <c r="G231" s="3">
        <f t="shared" si="21"/>
        <v>2.5281758713913572E-4</v>
      </c>
      <c r="H231" s="3">
        <f t="shared" si="21"/>
        <v>5.2125460011982133E-5</v>
      </c>
    </row>
    <row r="232" spans="3:8" x14ac:dyDescent="0.3">
      <c r="C232">
        <v>22</v>
      </c>
      <c r="D232" s="3">
        <f t="shared" ref="D232:H241" si="22">D$8*D$10*(1-EXP(-2*$C232/SQRT(PI()*D$9*D$10)))</f>
        <v>5.212619821640019E-4</v>
      </c>
      <c r="E232" s="3">
        <f t="shared" si="22"/>
        <v>5.0588577999152024E-4</v>
      </c>
      <c r="F232" s="3">
        <f t="shared" si="22"/>
        <v>4.7790218595847469E-4</v>
      </c>
      <c r="G232" s="3">
        <f t="shared" si="22"/>
        <v>2.5294288999576012E-4</v>
      </c>
      <c r="H232" s="3">
        <f t="shared" si="22"/>
        <v>5.2126198216400184E-5</v>
      </c>
    </row>
    <row r="233" spans="3:8" x14ac:dyDescent="0.3">
      <c r="C233">
        <v>22.1</v>
      </c>
      <c r="D233" s="3">
        <f t="shared" si="22"/>
        <v>5.2126910544267454E-4</v>
      </c>
      <c r="E233" s="3">
        <f t="shared" si="22"/>
        <v>5.0613241835523886E-4</v>
      </c>
      <c r="F233" s="3">
        <f t="shared" si="22"/>
        <v>4.7839097896657087E-4</v>
      </c>
      <c r="G233" s="3">
        <f t="shared" si="22"/>
        <v>2.5306620917761943E-4</v>
      </c>
      <c r="H233" s="3">
        <f t="shared" si="22"/>
        <v>5.2126910544267456E-5</v>
      </c>
    </row>
    <row r="234" spans="3:8" x14ac:dyDescent="0.3">
      <c r="C234">
        <v>22.2</v>
      </c>
      <c r="D234" s="3">
        <f t="shared" si="22"/>
        <v>5.2127597902644181E-4</v>
      </c>
      <c r="E234" s="3">
        <f t="shared" si="22"/>
        <v>5.0637515217670374E-4</v>
      </c>
      <c r="F234" s="3">
        <f t="shared" si="22"/>
        <v>4.7887428753701098E-4</v>
      </c>
      <c r="G234" s="3">
        <f t="shared" si="22"/>
        <v>2.5318757608835187E-4</v>
      </c>
      <c r="H234" s="3">
        <f t="shared" si="22"/>
        <v>5.2127597902644181E-5</v>
      </c>
    </row>
    <row r="235" spans="3:8" x14ac:dyDescent="0.3">
      <c r="C235">
        <v>22.3</v>
      </c>
      <c r="D235" s="3">
        <f t="shared" si="22"/>
        <v>5.2128261166795096E-4</v>
      </c>
      <c r="E235" s="3">
        <f t="shared" si="22"/>
        <v>5.0661404326888648E-4</v>
      </c>
      <c r="F235" s="3">
        <f t="shared" si="22"/>
        <v>4.7935217320720639E-4</v>
      </c>
      <c r="G235" s="3">
        <f t="shared" si="22"/>
        <v>2.5330702163444324E-4</v>
      </c>
      <c r="H235" s="3">
        <f t="shared" si="22"/>
        <v>5.2128261166795099E-5</v>
      </c>
    </row>
    <row r="236" spans="3:8" x14ac:dyDescent="0.3">
      <c r="C236">
        <v>22.4</v>
      </c>
      <c r="D236" s="3">
        <f t="shared" si="22"/>
        <v>5.2128901181303956E-4</v>
      </c>
      <c r="E236" s="3">
        <f t="shared" si="22"/>
        <v>5.0684915246619524E-4</v>
      </c>
      <c r="F236" s="3">
        <f t="shared" si="22"/>
        <v>4.7982469682409599E-4</v>
      </c>
      <c r="G236" s="3">
        <f t="shared" si="22"/>
        <v>2.5342457623309762E-4</v>
      </c>
      <c r="H236" s="3">
        <f t="shared" si="22"/>
        <v>5.2128901181303958E-5</v>
      </c>
    </row>
    <row r="237" spans="3:8" x14ac:dyDescent="0.3">
      <c r="C237">
        <v>22.5</v>
      </c>
      <c r="D237" s="3">
        <f t="shared" si="22"/>
        <v>5.2129518761149E-4</v>
      </c>
      <c r="E237" s="3">
        <f t="shared" si="22"/>
        <v>5.0708053963996577E-4</v>
      </c>
      <c r="F237" s="3">
        <f t="shared" si="22"/>
        <v>4.8029191855189371E-4</v>
      </c>
      <c r="G237" s="3">
        <f t="shared" si="22"/>
        <v>2.5354026981998289E-4</v>
      </c>
      <c r="H237" s="3">
        <f t="shared" si="22"/>
        <v>5.2129518761149003E-5</v>
      </c>
    </row>
    <row r="238" spans="3:8" x14ac:dyDescent="0.3">
      <c r="C238">
        <v>22.6</v>
      </c>
      <c r="D238" s="3">
        <f t="shared" si="22"/>
        <v>5.2130114692740758E-4</v>
      </c>
      <c r="E238" s="3">
        <f t="shared" si="22"/>
        <v>5.0730826371370857E-4</v>
      </c>
      <c r="F238" s="3">
        <f t="shared" si="22"/>
        <v>4.8075389787974874E-4</v>
      </c>
      <c r="G238" s="3">
        <f t="shared" si="22"/>
        <v>2.5365413185685429E-4</v>
      </c>
      <c r="H238" s="3">
        <f t="shared" si="22"/>
        <v>5.2130114692740755E-5</v>
      </c>
    </row>
    <row r="239" spans="3:8" x14ac:dyDescent="0.3">
      <c r="C239">
        <v>22.7</v>
      </c>
      <c r="D239" s="3">
        <f t="shared" si="22"/>
        <v>5.213068973492339E-4</v>
      </c>
      <c r="E239" s="3">
        <f t="shared" si="22"/>
        <v>5.0753238267811347E-4</v>
      </c>
      <c r="F239" s="3">
        <f t="shared" si="22"/>
        <v>4.8121069362931998E-4</v>
      </c>
      <c r="G239" s="3">
        <f t="shared" si="22"/>
        <v>2.5376619133905674E-4</v>
      </c>
      <c r="H239" s="3">
        <f t="shared" si="22"/>
        <v>5.2130689734923395E-5</v>
      </c>
    </row>
    <row r="240" spans="3:8" x14ac:dyDescent="0.3">
      <c r="C240">
        <v>22.8</v>
      </c>
      <c r="D240" s="3">
        <f t="shared" si="22"/>
        <v>5.2131244619941055E-4</v>
      </c>
      <c r="E240" s="3">
        <f t="shared" si="22"/>
        <v>5.0775295360581713E-4</v>
      </c>
      <c r="F240" s="3">
        <f t="shared" si="22"/>
        <v>4.8166236396226592E-4</v>
      </c>
      <c r="G240" s="3">
        <f t="shared" si="22"/>
        <v>2.5387647680290856E-4</v>
      </c>
      <c r="H240" s="3">
        <f t="shared" si="22"/>
        <v>5.2131244619941056E-5</v>
      </c>
    </row>
    <row r="241" spans="3:8" x14ac:dyDescent="0.3">
      <c r="C241">
        <v>22.9</v>
      </c>
      <c r="D241" s="3">
        <f t="shared" si="22"/>
        <v>5.2131780054370249E-4</v>
      </c>
      <c r="E241" s="3">
        <f t="shared" si="22"/>
        <v>5.0797003266593696E-4</v>
      </c>
      <c r="F241" s="3">
        <f t="shared" si="22"/>
        <v>4.8210896638764945E-4</v>
      </c>
      <c r="G241" s="3">
        <f t="shared" si="22"/>
        <v>2.5398501633296848E-4</v>
      </c>
      <c r="H241" s="3">
        <f t="shared" si="22"/>
        <v>5.2131780054370245E-5</v>
      </c>
    </row>
    <row r="242" spans="3:8" x14ac:dyDescent="0.3">
      <c r="C242">
        <v>23</v>
      </c>
      <c r="D242" s="3">
        <f t="shared" ref="D242:H251" si="23">D$8*D$10*(1-EXP(-2*$C242/SQRT(PI()*D$9*D$10)))</f>
        <v>5.2132296720019597E-4</v>
      </c>
      <c r="E242" s="3">
        <f t="shared" si="23"/>
        <v>5.0818367513837494E-4</v>
      </c>
      <c r="F242" s="3">
        <f t="shared" si="23"/>
        <v>4.82550557769261E-4</v>
      </c>
      <c r="G242" s="3">
        <f t="shared" si="23"/>
        <v>2.5409183756918747E-4</v>
      </c>
      <c r="H242" s="3">
        <f t="shared" si="23"/>
        <v>5.2132296720019596E-5</v>
      </c>
    </row>
    <row r="243" spans="3:8" x14ac:dyDescent="0.3">
      <c r="C243">
        <v>23.1</v>
      </c>
      <c r="D243" s="3">
        <f t="shared" si="23"/>
        <v>5.2132795274798048E-4</v>
      </c>
      <c r="E243" s="3">
        <f t="shared" si="23"/>
        <v>5.0839393542789421E-4</v>
      </c>
      <c r="F243" s="3">
        <f t="shared" si="23"/>
        <v>4.8298719433285801E-4</v>
      </c>
      <c r="G243" s="3">
        <f t="shared" si="23"/>
        <v>2.5419696771394711E-4</v>
      </c>
      <c r="H243" s="3">
        <f t="shared" si="23"/>
        <v>5.213279527479805E-5</v>
      </c>
    </row>
    <row r="244" spans="3:8" x14ac:dyDescent="0.3">
      <c r="C244">
        <v>23.2</v>
      </c>
      <c r="D244" s="3">
        <f t="shared" si="23"/>
        <v>5.2133276353552604E-4</v>
      </c>
      <c r="E244" s="3">
        <f t="shared" si="23"/>
        <v>5.0860086707797409E-4</v>
      </c>
      <c r="F244" s="3">
        <f t="shared" si="23"/>
        <v>4.8341893167332432E-4</v>
      </c>
      <c r="G244" s="3">
        <f t="shared" si="23"/>
        <v>2.5430043353898705E-4</v>
      </c>
      <c r="H244" s="3">
        <f t="shared" si="23"/>
        <v>5.2133276353552608E-5</v>
      </c>
    </row>
    <row r="245" spans="3:8" x14ac:dyDescent="0.3">
      <c r="C245">
        <v>23.3</v>
      </c>
      <c r="D245" s="3">
        <f t="shared" si="23"/>
        <v>5.2133740568876771E-4</v>
      </c>
      <c r="E245" s="3">
        <f t="shared" si="23"/>
        <v>5.0880452278444482E-4</v>
      </c>
      <c r="F245" s="3">
        <f t="shared" si="23"/>
        <v>4.8384582476174864E-4</v>
      </c>
      <c r="G245" s="3">
        <f t="shared" si="23"/>
        <v>2.5440226139222241E-4</v>
      </c>
      <c r="H245" s="3">
        <f t="shared" si="23"/>
        <v>5.2133740568876775E-5</v>
      </c>
    </row>
    <row r="246" spans="3:8" x14ac:dyDescent="0.3">
      <c r="C246">
        <v>23.4</v>
      </c>
      <c r="D246" s="3">
        <f t="shared" si="23"/>
        <v>5.2134188511890561E-4</v>
      </c>
      <c r="E246" s="3">
        <f t="shared" si="23"/>
        <v>5.090049544089068E-4</v>
      </c>
      <c r="F246" s="3">
        <f t="shared" si="23"/>
        <v>4.8426792795242381E-4</v>
      </c>
      <c r="G246" s="3">
        <f t="shared" si="23"/>
        <v>2.545024772044534E-4</v>
      </c>
      <c r="H246" s="3">
        <f t="shared" si="23"/>
        <v>5.2134188511890559E-5</v>
      </c>
    </row>
    <row r="247" spans="3:8" x14ac:dyDescent="0.3">
      <c r="C247">
        <v>23.5</v>
      </c>
      <c r="D247" s="3">
        <f t="shared" si="23"/>
        <v>5.2134620752993248E-4</v>
      </c>
      <c r="E247" s="3">
        <f t="shared" si="23"/>
        <v>5.0920221299193707E-4</v>
      </c>
      <c r="F247" s="3">
        <f t="shared" si="23"/>
        <v>4.8468529498976758E-4</v>
      </c>
      <c r="G247" s="3">
        <f t="shared" si="23"/>
        <v>2.5460110649596854E-4</v>
      </c>
      <c r="H247" s="3">
        <f t="shared" si="23"/>
        <v>5.2134620752993251E-5</v>
      </c>
    </row>
    <row r="248" spans="3:8" x14ac:dyDescent="0.3">
      <c r="C248">
        <v>23.6</v>
      </c>
      <c r="D248" s="3">
        <f t="shared" si="23"/>
        <v>5.2135037842589692E-4</v>
      </c>
      <c r="E248" s="3">
        <f t="shared" si="23"/>
        <v>5.0939634876608737E-4</v>
      </c>
      <c r="F248" s="3">
        <f t="shared" si="23"/>
        <v>4.8509797901516552E-4</v>
      </c>
      <c r="G248" s="3">
        <f t="shared" si="23"/>
        <v>2.5469817438304368E-4</v>
      </c>
      <c r="H248" s="3">
        <f t="shared" si="23"/>
        <v>5.2135037842589693E-5</v>
      </c>
    </row>
    <row r="249" spans="3:8" x14ac:dyDescent="0.3">
      <c r="C249">
        <v>23.7</v>
      </c>
      <c r="D249" s="3">
        <f t="shared" si="23"/>
        <v>5.2135440311791223E-4</v>
      </c>
      <c r="E249" s="3">
        <f t="shared" si="23"/>
        <v>5.0958741116867554E-4</v>
      </c>
      <c r="F249" s="3">
        <f t="shared" si="23"/>
        <v>4.8550603257373703E-4</v>
      </c>
      <c r="G249" s="3">
        <f t="shared" si="23"/>
        <v>2.5479370558433777E-4</v>
      </c>
      <c r="H249" s="3">
        <f t="shared" si="23"/>
        <v>5.2135440311791227E-5</v>
      </c>
    </row>
    <row r="250" spans="3:8" x14ac:dyDescent="0.3">
      <c r="C250">
        <v>23.8</v>
      </c>
      <c r="D250" s="3">
        <f t="shared" si="23"/>
        <v>5.2135828673091904E-4</v>
      </c>
      <c r="E250" s="3">
        <f t="shared" si="23"/>
        <v>5.0977544885437561E-4</v>
      </c>
      <c r="F250" s="3">
        <f t="shared" si="23"/>
        <v>4.8590950762102619E-4</v>
      </c>
      <c r="G250" s="3">
        <f t="shared" si="23"/>
        <v>2.5488772442718781E-4</v>
      </c>
      <c r="H250" s="3">
        <f t="shared" si="23"/>
        <v>5.2135828673091912E-5</v>
      </c>
    </row>
    <row r="251" spans="3:8" x14ac:dyDescent="0.3">
      <c r="C251">
        <v>23.9</v>
      </c>
      <c r="D251" s="3">
        <f t="shared" si="23"/>
        <v>5.2136203421021174E-4</v>
      </c>
      <c r="E251" s="3">
        <f t="shared" si="23"/>
        <v>5.0996050970760702E-4</v>
      </c>
      <c r="F251" s="3">
        <f t="shared" si="23"/>
        <v>4.8630845552961654E-4</v>
      </c>
      <c r="G251" s="3">
        <f t="shared" si="23"/>
        <v>2.5498025485380351E-4</v>
      </c>
      <c r="H251" s="3">
        <f t="shared" si="23"/>
        <v>5.2136203421021181E-5</v>
      </c>
    </row>
    <row r="252" spans="3:8" x14ac:dyDescent="0.3">
      <c r="C252">
        <v>24</v>
      </c>
      <c r="D252" s="3">
        <f t="shared" ref="D252:H261" si="24">D$8*D$10*(1-EXP(-2*$C252/SQRT(PI()*D$9*D$10)))</f>
        <v>5.2136565032773554E-4</v>
      </c>
      <c r="E252" s="3">
        <f t="shared" si="24"/>
        <v>5.101426408547292E-4</v>
      </c>
      <c r="F252" s="3">
        <f t="shared" si="24"/>
        <v>4.8670292709567257E-4</v>
      </c>
      <c r="G252" s="3">
        <f t="shared" si="24"/>
        <v>2.550713204273646E-4</v>
      </c>
      <c r="H252" s="3">
        <f t="shared" si="24"/>
        <v>5.213656503277355E-5</v>
      </c>
    </row>
    <row r="253" spans="3:8" x14ac:dyDescent="0.3">
      <c r="C253">
        <v>24.1</v>
      </c>
      <c r="D253" s="3">
        <f t="shared" si="24"/>
        <v>5.2136913968816256E-4</v>
      </c>
      <c r="E253" s="3">
        <f t="shared" si="24"/>
        <v>5.1032188867604193E-4</v>
      </c>
      <c r="F253" s="3">
        <f t="shared" si="24"/>
        <v>4.8709297254540679E-4</v>
      </c>
      <c r="G253" s="3">
        <f t="shared" si="24"/>
        <v>2.5516094433802096E-4</v>
      </c>
      <c r="H253" s="3">
        <f t="shared" si="24"/>
        <v>5.2136913968816256E-5</v>
      </c>
    </row>
    <row r="254" spans="3:8" x14ac:dyDescent="0.3">
      <c r="C254">
        <v>24.2</v>
      </c>
      <c r="D254" s="3">
        <f t="shared" si="24"/>
        <v>5.2137250673475613E-4</v>
      </c>
      <c r="E254" s="3">
        <f t="shared" si="24"/>
        <v>5.1049829881759693E-4</v>
      </c>
      <c r="F254" s="3">
        <f t="shared" si="24"/>
        <v>4.8747864154147523E-4</v>
      </c>
      <c r="G254" s="3">
        <f t="shared" si="24"/>
        <v>2.5524914940879847E-4</v>
      </c>
      <c r="H254" s="3">
        <f t="shared" si="24"/>
        <v>5.2137250673475615E-5</v>
      </c>
    </row>
    <row r="255" spans="3:8" x14ac:dyDescent="0.3">
      <c r="C255">
        <v>24.3</v>
      </c>
      <c r="D255" s="3">
        <f t="shared" si="24"/>
        <v>5.2137575575502792E-4</v>
      </c>
      <c r="E255" s="3">
        <f t="shared" si="24"/>
        <v>5.1067191620282105E-4</v>
      </c>
      <c r="F255" s="3">
        <f t="shared" si="24"/>
        <v>4.8785998318930058E-4</v>
      </c>
      <c r="G255" s="3">
        <f t="shared" si="24"/>
        <v>2.5533595810141053E-4</v>
      </c>
      <c r="H255" s="3">
        <f t="shared" si="24"/>
        <v>5.2137575575502792E-5</v>
      </c>
    </row>
    <row r="256" spans="3:8" x14ac:dyDescent="0.3">
      <c r="C256">
        <v>24.4</v>
      </c>
      <c r="D256" s="3">
        <f t="shared" si="24"/>
        <v>5.21378890886198E-4</v>
      </c>
      <c r="E256" s="3">
        <f t="shared" si="24"/>
        <v>5.1084278504395667E-4</v>
      </c>
      <c r="F256" s="3">
        <f t="shared" si="24"/>
        <v>4.8823704604332468E-4</v>
      </c>
      <c r="G256" s="3">
        <f t="shared" si="24"/>
        <v>2.5542139252197833E-4</v>
      </c>
      <c r="H256" s="3">
        <f t="shared" si="24"/>
        <v>5.2137889088619803E-5</v>
      </c>
    </row>
    <row r="257" spans="3:8" x14ac:dyDescent="0.3">
      <c r="C257">
        <v>24.5</v>
      </c>
      <c r="D257" s="3">
        <f t="shared" si="24"/>
        <v>5.2138191612046282E-4</v>
      </c>
      <c r="E257" s="3">
        <f t="shared" si="24"/>
        <v>5.1101094885332014E-4</v>
      </c>
      <c r="F257" s="3">
        <f t="shared" si="24"/>
        <v>4.8860987811319054E-4</v>
      </c>
      <c r="G257" s="3">
        <f t="shared" si="24"/>
        <v>2.5550547442666007E-4</v>
      </c>
      <c r="H257" s="3">
        <f t="shared" si="24"/>
        <v>5.2138191612046286E-5</v>
      </c>
    </row>
    <row r="258" spans="3:8" x14ac:dyDescent="0.3">
      <c r="C258">
        <v>24.6</v>
      </c>
      <c r="D258" s="3">
        <f t="shared" si="24"/>
        <v>5.2138483531007909E-4</v>
      </c>
      <c r="E258" s="3">
        <f t="shared" si="24"/>
        <v>5.1117645045438268E-4</v>
      </c>
      <c r="F258" s="3">
        <f t="shared" si="24"/>
        <v>4.889785268698553E-4</v>
      </c>
      <c r="G258" s="3">
        <f t="shared" si="24"/>
        <v>2.5558822522719134E-4</v>
      </c>
      <c r="H258" s="3">
        <f t="shared" si="24"/>
        <v>5.2138483531007912E-5</v>
      </c>
    </row>
    <row r="259" spans="3:8" x14ac:dyDescent="0.3">
      <c r="C259">
        <v>24.7</v>
      </c>
      <c r="D259" s="3">
        <f t="shared" si="24"/>
        <v>5.2138765217226888E-4</v>
      </c>
      <c r="E259" s="3">
        <f t="shared" si="24"/>
        <v>5.1133933199267519E-4</v>
      </c>
      <c r="F259" s="3">
        <f t="shared" si="24"/>
        <v>4.8934303925163465E-4</v>
      </c>
      <c r="G259" s="3">
        <f t="shared" si="24"/>
        <v>2.556696659963376E-4</v>
      </c>
      <c r="H259" s="3">
        <f t="shared" si="24"/>
        <v>5.2138765217226892E-5</v>
      </c>
    </row>
    <row r="260" spans="3:8" x14ac:dyDescent="0.3">
      <c r="C260">
        <v>24.8</v>
      </c>
      <c r="D260" s="3">
        <f t="shared" si="24"/>
        <v>5.2139037029395288E-4</v>
      </c>
      <c r="E260" s="3">
        <f t="shared" si="24"/>
        <v>5.1149963494652115E-4</v>
      </c>
      <c r="F260" s="3">
        <f t="shared" si="24"/>
        <v>4.8970346167017884E-4</v>
      </c>
      <c r="G260" s="3">
        <f t="shared" si="24"/>
        <v>2.5574981747326057E-4</v>
      </c>
      <c r="H260" s="3">
        <f t="shared" si="24"/>
        <v>5.2139037029395294E-5</v>
      </c>
    </row>
    <row r="261" spans="3:8" x14ac:dyDescent="0.3">
      <c r="C261">
        <v>24.9</v>
      </c>
      <c r="D261" s="3">
        <f t="shared" si="24"/>
        <v>5.213929931363186E-4</v>
      </c>
      <c r="E261" s="3">
        <f t="shared" si="24"/>
        <v>5.1165740013759862E-4</v>
      </c>
      <c r="F261" s="3">
        <f t="shared" si="24"/>
        <v>4.9005984001638224E-4</v>
      </c>
      <c r="G261" s="3">
        <f t="shared" si="24"/>
        <v>2.5582870006879931E-4</v>
      </c>
      <c r="H261" s="3">
        <f t="shared" si="24"/>
        <v>5.2139299313631866E-5</v>
      </c>
    </row>
    <row r="262" spans="3:8" x14ac:dyDescent="0.3">
      <c r="C262">
        <v>25</v>
      </c>
      <c r="D262" s="3">
        <f t="shared" ref="D262:H271" si="25">D$8*D$10*(1-EXP(-2*$C262/SQRT(PI()*D$9*D$10)))</f>
        <v>5.2139552403922685E-4</v>
      </c>
      <c r="E262" s="3">
        <f t="shared" si="25"/>
        <v>5.1181266774133634E-4</v>
      </c>
      <c r="F262" s="3">
        <f t="shared" si="25"/>
        <v>4.9041221966622691E-4</v>
      </c>
      <c r="G262" s="3">
        <f t="shared" si="25"/>
        <v>2.5590633387066817E-4</v>
      </c>
      <c r="H262" s="3">
        <f t="shared" si="25"/>
        <v>5.2139552403922691E-5</v>
      </c>
    </row>
    <row r="263" spans="3:8" x14ac:dyDescent="0.3">
      <c r="C263">
        <v>25.1</v>
      </c>
      <c r="D263" s="3">
        <f t="shared" si="25"/>
        <v>5.2139796622546525E-4</v>
      </c>
      <c r="E263" s="3">
        <f t="shared" si="25"/>
        <v>5.1196547729714383E-4</v>
      </c>
      <c r="F263" s="3">
        <f t="shared" si="25"/>
        <v>4.9076064548655919E-4</v>
      </c>
      <c r="G263" s="3">
        <f t="shared" si="25"/>
        <v>2.5598273864857192E-4</v>
      </c>
      <c r="H263" s="3">
        <f t="shared" si="25"/>
        <v>5.2139796622546523E-5</v>
      </c>
    </row>
    <row r="264" spans="3:8" x14ac:dyDescent="0.3">
      <c r="C264">
        <v>25.2</v>
      </c>
      <c r="D264" s="3">
        <f t="shared" si="25"/>
        <v>5.2140032280485185E-4</v>
      </c>
      <c r="E264" s="3">
        <f t="shared" si="25"/>
        <v>5.1211586771848067E-4</v>
      </c>
      <c r="F264" s="3">
        <f t="shared" si="25"/>
        <v>4.9110516184080306E-4</v>
      </c>
      <c r="G264" s="3">
        <f t="shared" si="25"/>
        <v>2.5605793385924034E-4</v>
      </c>
      <c r="H264" s="3">
        <f t="shared" si="25"/>
        <v>5.2140032280485189E-5</v>
      </c>
    </row>
    <row r="265" spans="3:8" x14ac:dyDescent="0.3">
      <c r="C265">
        <v>25.3</v>
      </c>
      <c r="D265" s="3">
        <f t="shared" si="25"/>
        <v>5.2140259677819502E-4</v>
      </c>
      <c r="E265" s="3">
        <f t="shared" si="25"/>
        <v>5.1226387730276591E-4</v>
      </c>
      <c r="F265" s="3">
        <f t="shared" si="25"/>
        <v>4.9144581259460876E-4</v>
      </c>
      <c r="G265" s="3">
        <f t="shared" si="25"/>
        <v>2.5613193865138296E-4</v>
      </c>
      <c r="H265" s="3">
        <f t="shared" si="25"/>
        <v>5.2140259677819502E-5</v>
      </c>
    </row>
    <row r="266" spans="3:8" x14ac:dyDescent="0.3">
      <c r="C266">
        <v>25.4</v>
      </c>
      <c r="D266" s="3">
        <f t="shared" si="25"/>
        <v>5.2140479104111482E-4</v>
      </c>
      <c r="E266" s="3">
        <f t="shared" si="25"/>
        <v>5.1240954374113059E-4</v>
      </c>
      <c r="F266" s="3">
        <f t="shared" si="25"/>
        <v>4.9178264112143737E-4</v>
      </c>
      <c r="G266" s="3">
        <f t="shared" si="25"/>
        <v>2.562047718705653E-4</v>
      </c>
      <c r="H266" s="3">
        <f t="shared" si="25"/>
        <v>5.2140479104111485E-5</v>
      </c>
    </row>
    <row r="267" spans="3:8" x14ac:dyDescent="0.3">
      <c r="C267">
        <v>25.5</v>
      </c>
      <c r="D267" s="3">
        <f t="shared" si="25"/>
        <v>5.2140690838773003E-4</v>
      </c>
      <c r="E267" s="3">
        <f t="shared" si="25"/>
        <v>5.1255290412801583E-4</v>
      </c>
      <c r="F267" s="3">
        <f t="shared" si="25"/>
        <v>4.9211569030808402E-4</v>
      </c>
      <c r="G267" s="3">
        <f t="shared" si="25"/>
        <v>2.5627645206400792E-4</v>
      </c>
      <c r="H267" s="3">
        <f t="shared" si="25"/>
        <v>5.2140690838773007E-5</v>
      </c>
    </row>
    <row r="268" spans="3:8" x14ac:dyDescent="0.3">
      <c r="C268">
        <v>25.6</v>
      </c>
      <c r="D268" s="3">
        <f t="shared" si="25"/>
        <v>5.2140895151421617E-4</v>
      </c>
      <c r="E268" s="3">
        <f t="shared" si="25"/>
        <v>5.1269399497061885E-4</v>
      </c>
      <c r="F268" s="3">
        <f t="shared" si="25"/>
        <v>4.9244500256013807E-4</v>
      </c>
      <c r="G268" s="3">
        <f t="shared" si="25"/>
        <v>2.5634699748530943E-4</v>
      </c>
      <c r="H268" s="3">
        <f t="shared" si="25"/>
        <v>5.2140895151421614E-5</v>
      </c>
    </row>
    <row r="269" spans="3:8" x14ac:dyDescent="0.3">
      <c r="C269">
        <v>25.7</v>
      </c>
      <c r="D269" s="3">
        <f t="shared" si="25"/>
        <v>5.2141092302223865E-4</v>
      </c>
      <c r="E269" s="3">
        <f t="shared" si="25"/>
        <v>5.1283285219819034E-4</v>
      </c>
      <c r="F269" s="3">
        <f t="shared" si="25"/>
        <v>4.9277061980738262E-4</v>
      </c>
      <c r="G269" s="3">
        <f t="shared" si="25"/>
        <v>2.5641642609909517E-4</v>
      </c>
      <c r="H269" s="3">
        <f t="shared" si="25"/>
        <v>5.2141092302223862E-5</v>
      </c>
    </row>
    <row r="270" spans="3:8" x14ac:dyDescent="0.3">
      <c r="C270">
        <v>25.8</v>
      </c>
      <c r="D270" s="3">
        <f t="shared" si="25"/>
        <v>5.2141282542226565E-4</v>
      </c>
      <c r="E270" s="3">
        <f t="shared" si="25"/>
        <v>5.1296951117118313E-4</v>
      </c>
      <c r="F270" s="3">
        <f t="shared" si="25"/>
        <v>4.9309258350913325E-4</v>
      </c>
      <c r="G270" s="3">
        <f t="shared" si="25"/>
        <v>2.5648475558559156E-4</v>
      </c>
      <c r="H270" s="3">
        <f t="shared" si="25"/>
        <v>5.2141282542226568E-5</v>
      </c>
    </row>
    <row r="271" spans="3:8" x14ac:dyDescent="0.3">
      <c r="C271">
        <v>25.9</v>
      </c>
      <c r="D271" s="3">
        <f t="shared" si="25"/>
        <v>5.2141466113676544E-4</v>
      </c>
      <c r="E271" s="3">
        <f t="shared" si="25"/>
        <v>5.1310400669025763E-4</v>
      </c>
      <c r="F271" s="3">
        <f t="shared" si="25"/>
        <v>4.9341093465951646E-4</v>
      </c>
      <c r="G271" s="3">
        <f t="shared" si="25"/>
        <v>2.5655200334512881E-4</v>
      </c>
      <c r="H271" s="3">
        <f t="shared" si="25"/>
        <v>5.2141466113676547E-5</v>
      </c>
    </row>
    <row r="272" spans="3:8" x14ac:dyDescent="0.3">
      <c r="C272">
        <v>26</v>
      </c>
      <c r="D272" s="3">
        <f t="shared" ref="D272:H281" si="26">D$8*D$10*(1-EXP(-2*$C272/SQRT(PI()*D$9*D$10)))</f>
        <v>5.2141643250329026E-4</v>
      </c>
      <c r="E272" s="3">
        <f t="shared" si="26"/>
        <v>5.1323637300514319E-4</v>
      </c>
      <c r="F272" s="3">
        <f t="shared" si="26"/>
        <v>4.9372571379268976E-4</v>
      </c>
      <c r="G272" s="3">
        <f t="shared" si="26"/>
        <v>2.5661818650257159E-4</v>
      </c>
      <c r="H272" s="3">
        <f t="shared" si="26"/>
        <v>5.2141643250329027E-5</v>
      </c>
    </row>
    <row r="273" spans="3:8" x14ac:dyDescent="0.3">
      <c r="C273">
        <v>26.1</v>
      </c>
      <c r="D273" s="3">
        <f t="shared" si="26"/>
        <v>5.2141814177745311E-4</v>
      </c>
      <c r="E273" s="3">
        <f t="shared" si="26"/>
        <v>5.1336664382336042E-4</v>
      </c>
      <c r="F273" s="3">
        <f t="shared" si="26"/>
        <v>4.9403696098800239E-4</v>
      </c>
      <c r="G273" s="3">
        <f t="shared" si="26"/>
        <v>2.5668332191168021E-4</v>
      </c>
      <c r="H273" s="3">
        <f t="shared" si="26"/>
        <v>5.2141814177745311E-5</v>
      </c>
    </row>
    <row r="274" spans="3:8" x14ac:dyDescent="0.3">
      <c r="C274">
        <v>26.2</v>
      </c>
      <c r="D274" s="3">
        <f t="shared" si="26"/>
        <v>5.214197911358005E-4</v>
      </c>
      <c r="E274" s="3">
        <f t="shared" si="26"/>
        <v>5.134948523188047E-4</v>
      </c>
      <c r="F274" s="3">
        <f t="shared" si="26"/>
        <v>4.9434471587509853E-4</v>
      </c>
      <c r="G274" s="3">
        <f t="shared" si="26"/>
        <v>2.5674742615940235E-4</v>
      </c>
      <c r="H274" s="3">
        <f t="shared" si="26"/>
        <v>5.214197911358005E-5</v>
      </c>
    </row>
    <row r="275" spans="3:8" x14ac:dyDescent="0.3">
      <c r="C275">
        <v>26.3</v>
      </c>
      <c r="D275" s="3">
        <f t="shared" si="26"/>
        <v>5.2142138267858348E-4</v>
      </c>
      <c r="E275" s="3">
        <f t="shared" si="26"/>
        <v>5.1362103114019429E-4</v>
      </c>
      <c r="F275" s="3">
        <f t="shared" si="26"/>
        <v>4.9464901763896342E-4</v>
      </c>
      <c r="G275" s="3">
        <f t="shared" si="26"/>
        <v>2.5681051557009714E-4</v>
      </c>
      <c r="H275" s="3">
        <f t="shared" si="26"/>
        <v>5.2142138267858354E-5</v>
      </c>
    </row>
    <row r="276" spans="3:8" x14ac:dyDescent="0.3">
      <c r="C276">
        <v>26.4</v>
      </c>
      <c r="D276" s="3">
        <f t="shared" si="26"/>
        <v>5.2142291843243244E-4</v>
      </c>
      <c r="E276" s="3">
        <f t="shared" si="26"/>
        <v>5.1374521241938375E-4</v>
      </c>
      <c r="F276" s="3">
        <f t="shared" si="26"/>
        <v>4.9494990502491174E-4</v>
      </c>
      <c r="G276" s="3">
        <f t="shared" si="26"/>
        <v>2.5687260620969188E-4</v>
      </c>
      <c r="H276" s="3">
        <f t="shared" si="26"/>
        <v>5.2142291843243247E-5</v>
      </c>
    </row>
    <row r="277" spans="3:8" x14ac:dyDescent="0.3">
      <c r="C277">
        <v>26.5</v>
      </c>
      <c r="D277" s="3">
        <f t="shared" si="26"/>
        <v>5.2142440035293726E-4</v>
      </c>
      <c r="E277" s="3">
        <f t="shared" si="26"/>
        <v>5.1386742777954745E-4</v>
      </c>
      <c r="F277" s="3">
        <f t="shared" si="26"/>
        <v>4.9524741634352203E-4</v>
      </c>
      <c r="G277" s="3">
        <f t="shared" si="26"/>
        <v>2.5693371388977373E-4</v>
      </c>
      <c r="H277" s="3">
        <f t="shared" si="26"/>
        <v>5.2142440035293729E-5</v>
      </c>
    </row>
    <row r="278" spans="3:8" x14ac:dyDescent="0.3">
      <c r="C278">
        <v>26.6</v>
      </c>
      <c r="D278" s="3">
        <f t="shared" si="26"/>
        <v>5.2142583032713794E-4</v>
      </c>
      <c r="E278" s="3">
        <f t="shared" si="26"/>
        <v>5.1398770834323176E-4</v>
      </c>
      <c r="F278" s="3">
        <f t="shared" si="26"/>
        <v>4.9554158947551371E-4</v>
      </c>
      <c r="G278" s="3">
        <f t="shared" si="26"/>
        <v>2.5699385417161588E-4</v>
      </c>
      <c r="H278" s="3">
        <f t="shared" si="26"/>
        <v>5.2142583032713799E-5</v>
      </c>
    </row>
    <row r="279" spans="3:8" x14ac:dyDescent="0.3">
      <c r="C279">
        <v>26.7</v>
      </c>
      <c r="D279" s="3">
        <f t="shared" si="26"/>
        <v>5.2142721017592742E-4</v>
      </c>
      <c r="E279" s="3">
        <f t="shared" si="26"/>
        <v>5.1410608474028051E-4</v>
      </c>
      <c r="F279" s="3">
        <f t="shared" si="26"/>
        <v>4.9583246187657061E-4</v>
      </c>
      <c r="G279" s="3">
        <f t="shared" si="26"/>
        <v>2.5705304237014025E-4</v>
      </c>
      <c r="H279" s="3">
        <f t="shared" si="26"/>
        <v>5.2142721017592741E-5</v>
      </c>
    </row>
    <row r="280" spans="3:8" x14ac:dyDescent="0.3">
      <c r="C280">
        <v>26.8</v>
      </c>
      <c r="D280" s="3">
        <f t="shared" si="26"/>
        <v>5.2142854165637003E-4</v>
      </c>
      <c r="E280" s="3">
        <f t="shared" si="26"/>
        <v>5.1422258711563546E-4</v>
      </c>
      <c r="F280" s="3">
        <f t="shared" si="26"/>
        <v>4.9612007058211021E-4</v>
      </c>
      <c r="G280" s="3">
        <f t="shared" si="26"/>
        <v>2.5711129355781773E-4</v>
      </c>
      <c r="H280" s="3">
        <f t="shared" si="26"/>
        <v>5.2142854165637008E-5</v>
      </c>
    </row>
    <row r="281" spans="3:8" x14ac:dyDescent="0.3">
      <c r="C281">
        <v>26.9</v>
      </c>
      <c r="D281" s="3">
        <f t="shared" si="26"/>
        <v>5.2142982646393951E-4</v>
      </c>
      <c r="E281" s="3">
        <f t="shared" si="26"/>
        <v>5.1433724513701249E-4</v>
      </c>
      <c r="F281" s="3">
        <f t="shared" si="26"/>
        <v>4.9640445221199874E-4</v>
      </c>
      <c r="G281" s="3">
        <f t="shared" si="26"/>
        <v>2.5716862256850624E-4</v>
      </c>
      <c r="H281" s="3">
        <f t="shared" si="26"/>
        <v>5.2142982646393945E-5</v>
      </c>
    </row>
    <row r="282" spans="3:8" x14ac:dyDescent="0.3">
      <c r="C282">
        <v>27</v>
      </c>
      <c r="D282" s="3">
        <f t="shared" ref="D282:H291" si="27">D$8*D$10*(1-EXP(-2*$C282/SQRT(PI()*D$9*D$10)))</f>
        <v>5.2143106623467686E-4</v>
      </c>
      <c r="E282" s="3">
        <f t="shared" si="27"/>
        <v>5.1445008800245651E-4</v>
      </c>
      <c r="F282" s="3">
        <f t="shared" si="27"/>
        <v>4.9668564297521394E-4</v>
      </c>
      <c r="G282" s="3">
        <f t="shared" si="27"/>
        <v>2.5722504400122826E-4</v>
      </c>
      <c r="H282" s="3">
        <f t="shared" si="27"/>
        <v>5.2143106623467683E-5</v>
      </c>
    </row>
    <row r="283" spans="3:8" x14ac:dyDescent="0.3">
      <c r="C283">
        <v>27.1</v>
      </c>
      <c r="D283" s="3">
        <f t="shared" si="27"/>
        <v>5.2143226254727499E-4</v>
      </c>
      <c r="E283" s="3">
        <f t="shared" si="27"/>
        <v>5.1456114444777695E-4</v>
      </c>
      <c r="F283" s="3">
        <f t="shared" si="27"/>
        <v>4.9696367867445572E-4</v>
      </c>
      <c r="G283" s="3">
        <f t="shared" si="27"/>
        <v>2.5728057222388847E-4</v>
      </c>
      <c r="H283" s="3">
        <f t="shared" si="27"/>
        <v>5.2143226254727497E-5</v>
      </c>
    </row>
    <row r="284" spans="3:8" x14ac:dyDescent="0.3">
      <c r="C284">
        <v>27.2</v>
      </c>
      <c r="D284" s="3">
        <f t="shared" si="27"/>
        <v>5.2143341692508784E-4</v>
      </c>
      <c r="E284" s="3">
        <f t="shared" si="27"/>
        <v>5.1467044275386575E-4</v>
      </c>
      <c r="F284" s="3">
        <f t="shared" si="27"/>
        <v>4.9723859471070451E-4</v>
      </c>
      <c r="G284" s="3">
        <f t="shared" si="27"/>
        <v>2.5733522137693287E-4</v>
      </c>
      <c r="H284" s="3">
        <f t="shared" si="27"/>
        <v>5.2143341692508786E-5</v>
      </c>
    </row>
    <row r="285" spans="3:8" x14ac:dyDescent="0.3">
      <c r="C285">
        <v>27.3</v>
      </c>
      <c r="D285" s="3">
        <f t="shared" si="27"/>
        <v>5.2143453083807096E-4</v>
      </c>
      <c r="E285" s="3">
        <f t="shared" si="27"/>
        <v>5.1477801075389845E-4</v>
      </c>
      <c r="F285" s="3">
        <f t="shared" si="27"/>
        <v>4.975104260877283E-4</v>
      </c>
      <c r="G285" s="3">
        <f t="shared" si="27"/>
        <v>2.5738900537694922E-4</v>
      </c>
      <c r="H285" s="3">
        <f t="shared" si="27"/>
        <v>5.2143453083807098E-5</v>
      </c>
    </row>
    <row r="286" spans="3:8" x14ac:dyDescent="0.3">
      <c r="C286">
        <v>27.4</v>
      </c>
      <c r="D286" s="3">
        <f t="shared" si="27"/>
        <v>5.2143560570465288E-4</v>
      </c>
      <c r="E286" s="3">
        <f t="shared" si="27"/>
        <v>5.1488387584042259E-4</v>
      </c>
      <c r="F286" s="3">
        <f t="shared" si="27"/>
        <v>4.9777920741654049E-4</v>
      </c>
      <c r="G286" s="3">
        <f t="shared" si="27"/>
        <v>2.574419379202113E-4</v>
      </c>
      <c r="H286" s="3">
        <f t="shared" si="27"/>
        <v>5.2143560570465296E-5</v>
      </c>
    </row>
    <row r="287" spans="3:8" x14ac:dyDescent="0.3">
      <c r="C287">
        <v>27.5</v>
      </c>
      <c r="D287" s="3">
        <f t="shared" si="27"/>
        <v>5.2143664289354148E-4</v>
      </c>
      <c r="E287" s="3">
        <f t="shared" si="27"/>
        <v>5.1498806497233336E-4</v>
      </c>
      <c r="F287" s="3">
        <f t="shared" si="27"/>
        <v>4.980449729198057E-4</v>
      </c>
      <c r="G287" s="3">
        <f t="shared" si="27"/>
        <v>2.5749403248616668E-4</v>
      </c>
      <c r="H287" s="3">
        <f t="shared" si="27"/>
        <v>5.2143664289354148E-5</v>
      </c>
    </row>
    <row r="288" spans="3:8" x14ac:dyDescent="0.3">
      <c r="C288">
        <v>27.6</v>
      </c>
      <c r="D288" s="3">
        <f t="shared" si="27"/>
        <v>5.2143764372546673E-4</v>
      </c>
      <c r="E288" s="3">
        <f t="shared" si="27"/>
        <v>5.1509060468173812E-4</v>
      </c>
      <c r="F288" s="3">
        <f t="shared" si="27"/>
        <v>4.9830775643619788E-4</v>
      </c>
      <c r="G288" s="3">
        <f t="shared" si="27"/>
        <v>2.5754530234086906E-4</v>
      </c>
      <c r="H288" s="3">
        <f t="shared" si="27"/>
        <v>5.2143764372546675E-5</v>
      </c>
    </row>
    <row r="289" spans="3:8" x14ac:dyDescent="0.3">
      <c r="C289">
        <v>27.7</v>
      </c>
      <c r="D289" s="3">
        <f t="shared" si="27"/>
        <v>5.2143860947486266E-4</v>
      </c>
      <c r="E289" s="3">
        <f t="shared" si="27"/>
        <v>5.1519152108071376E-4</v>
      </c>
      <c r="F289" s="3">
        <f t="shared" si="27"/>
        <v>4.9856759142470847E-4</v>
      </c>
      <c r="G289" s="3">
        <f t="shared" si="27"/>
        <v>2.5759576054035688E-4</v>
      </c>
      <c r="H289" s="3">
        <f t="shared" si="27"/>
        <v>5.2143860947486269E-5</v>
      </c>
    </row>
    <row r="290" spans="3:8" x14ac:dyDescent="0.3">
      <c r="C290">
        <v>27.8</v>
      </c>
      <c r="D290" s="3">
        <f t="shared" si="27"/>
        <v>5.2143954137149002E-4</v>
      </c>
      <c r="E290" s="3">
        <f t="shared" si="27"/>
        <v>5.1529083986795552E-4</v>
      </c>
      <c r="F290" s="3">
        <f t="shared" si="27"/>
        <v>4.9882451096890676E-4</v>
      </c>
      <c r="G290" s="3">
        <f t="shared" si="27"/>
        <v>2.5764541993397776E-4</v>
      </c>
      <c r="H290" s="3">
        <f t="shared" si="27"/>
        <v>5.2143954137149008E-5</v>
      </c>
    </row>
    <row r="291" spans="3:8" x14ac:dyDescent="0.3">
      <c r="C291">
        <v>27.9</v>
      </c>
      <c r="D291" s="3">
        <f t="shared" si="27"/>
        <v>5.2144044060200255E-4</v>
      </c>
      <c r="E291" s="3">
        <f t="shared" si="27"/>
        <v>5.1538858633532142E-4</v>
      </c>
      <c r="F291" s="3">
        <f t="shared" si="27"/>
        <v>4.9907854778115227E-4</v>
      </c>
      <c r="G291" s="3">
        <f t="shared" si="27"/>
        <v>2.5769429316766071E-4</v>
      </c>
      <c r="H291" s="3">
        <f t="shared" si="27"/>
        <v>5.2144044060200252E-5</v>
      </c>
    </row>
    <row r="292" spans="3:8" x14ac:dyDescent="0.3">
      <c r="C292">
        <v>28</v>
      </c>
      <c r="D292" s="3">
        <f t="shared" ref="D292:H301" si="28">D$8*D$10*(1-EXP(-2*$C292/SQRT(PI()*D$9*D$10)))</f>
        <v>5.2144130831145729E-4</v>
      </c>
      <c r="E292" s="3">
        <f t="shared" si="28"/>
        <v>5.1548478537427351E-4</v>
      </c>
      <c r="F292" s="3">
        <f t="shared" si="28"/>
        <v>4.9932973420675959E-4</v>
      </c>
      <c r="G292" s="3">
        <f t="shared" si="28"/>
        <v>2.5774239268713675E-4</v>
      </c>
      <c r="H292" s="3">
        <f t="shared" si="28"/>
        <v>5.2144130831145729E-5</v>
      </c>
    </row>
    <row r="293" spans="3:8" x14ac:dyDescent="0.3">
      <c r="C293">
        <v>28.1</v>
      </c>
      <c r="D293" s="3">
        <f t="shared" si="28"/>
        <v>5.2144214560477357E-4</v>
      </c>
      <c r="E293" s="3">
        <f t="shared" si="28"/>
        <v>5.1557946148221556E-4</v>
      </c>
      <c r="F293" s="3">
        <f t="shared" si="28"/>
        <v>4.9957810222811712E-4</v>
      </c>
      <c r="G293" s="3">
        <f t="shared" si="28"/>
        <v>2.5778973074110778E-4</v>
      </c>
      <c r="H293" s="3">
        <f t="shared" si="28"/>
        <v>5.2144214560477364E-5</v>
      </c>
    </row>
    <row r="294" spans="3:8" x14ac:dyDescent="0.3">
      <c r="C294">
        <v>28.2</v>
      </c>
      <c r="D294" s="3">
        <f t="shared" si="28"/>
        <v>5.2144295354813954E-4</v>
      </c>
      <c r="E294" s="3">
        <f t="shared" si="28"/>
        <v>5.1567263876873203E-4</v>
      </c>
      <c r="F294" s="3">
        <f t="shared" si="28"/>
        <v>4.9982368346875895E-4</v>
      </c>
      <c r="G294" s="3">
        <f t="shared" si="28"/>
        <v>2.5783631938436602E-4</v>
      </c>
      <c r="H294" s="3">
        <f t="shared" si="28"/>
        <v>5.2144295354813958E-5</v>
      </c>
    </row>
    <row r="295" spans="3:8" x14ac:dyDescent="0.3">
      <c r="C295">
        <v>28.3</v>
      </c>
      <c r="D295" s="3">
        <f t="shared" si="28"/>
        <v>5.2144373317036981E-4</v>
      </c>
      <c r="E295" s="3">
        <f t="shared" si="28"/>
        <v>5.1576434096172775E-4</v>
      </c>
      <c r="F295" s="3">
        <f t="shared" si="28"/>
        <v>5.0006650919739179E-4</v>
      </c>
      <c r="G295" s="3">
        <f t="shared" si="28"/>
        <v>2.5788217048086388E-4</v>
      </c>
      <c r="H295" s="3">
        <f t="shared" si="28"/>
        <v>5.2144373317036979E-5</v>
      </c>
    </row>
    <row r="296" spans="3:8" x14ac:dyDescent="0.3">
      <c r="C296">
        <v>28.4</v>
      </c>
      <c r="D296" s="3">
        <f t="shared" si="28"/>
        <v>5.2144448546421541E-4</v>
      </c>
      <c r="E296" s="3">
        <f t="shared" si="28"/>
        <v>5.1585459141347001E-4</v>
      </c>
      <c r="F296" s="3">
        <f t="shared" si="28"/>
        <v>5.0030661033187537E-4</v>
      </c>
      <c r="G296" s="3">
        <f t="shared" si="28"/>
        <v>2.57927295706735E-4</v>
      </c>
      <c r="H296" s="3">
        <f t="shared" si="28"/>
        <v>5.2144448546421543E-5</v>
      </c>
    </row>
    <row r="297" spans="3:8" x14ac:dyDescent="0.3">
      <c r="C297">
        <v>28.5</v>
      </c>
      <c r="D297" s="3">
        <f t="shared" si="28"/>
        <v>5.2144521138762837E-4</v>
      </c>
      <c r="E297" s="3">
        <f t="shared" si="28"/>
        <v>5.1594341310653513E-4</v>
      </c>
      <c r="F297" s="3">
        <f t="shared" si="28"/>
        <v>5.0054401744316032E-4</v>
      </c>
      <c r="G297" s="3">
        <f t="shared" si="28"/>
        <v>2.5797170655326757E-4</v>
      </c>
      <c r="H297" s="3">
        <f t="shared" si="28"/>
        <v>5.2144521138762841E-5</v>
      </c>
    </row>
    <row r="298" spans="3:8" x14ac:dyDescent="0.3">
      <c r="C298">
        <v>28.6</v>
      </c>
      <c r="D298" s="3">
        <f t="shared" si="28"/>
        <v>5.2144591186498114E-4</v>
      </c>
      <c r="E298" s="3">
        <f t="shared" si="28"/>
        <v>5.1603082865966162E-4</v>
      </c>
      <c r="F298" s="3">
        <f t="shared" si="28"/>
        <v>5.007787607591794E-4</v>
      </c>
      <c r="G298" s="3">
        <f t="shared" si="28"/>
        <v>2.5801541432983081E-4</v>
      </c>
      <c r="H298" s="3">
        <f t="shared" si="28"/>
        <v>5.2144591186498113E-5</v>
      </c>
    </row>
    <row r="299" spans="3:8" x14ac:dyDescent="0.3">
      <c r="C299">
        <v>28.7</v>
      </c>
      <c r="D299" s="3">
        <f t="shared" si="28"/>
        <v>5.2144658778824381E-4</v>
      </c>
      <c r="E299" s="3">
        <f t="shared" si="28"/>
        <v>5.1611686033350968E-4</v>
      </c>
      <c r="F299" s="3">
        <f t="shared" si="28"/>
        <v>5.0101087016869706E-4</v>
      </c>
      <c r="G299" s="3">
        <f t="shared" si="28"/>
        <v>2.5805843016675484E-4</v>
      </c>
      <c r="H299" s="3">
        <f t="shared" si="28"/>
        <v>5.214465877882438E-5</v>
      </c>
    </row>
    <row r="300" spans="3:8" x14ac:dyDescent="0.3">
      <c r="C300">
        <v>28.8</v>
      </c>
      <c r="D300" s="3">
        <f t="shared" si="28"/>
        <v>5.2144724001811993E-4</v>
      </c>
      <c r="E300" s="3">
        <f t="shared" si="28"/>
        <v>5.1620153003632992E-4</v>
      </c>
      <c r="F300" s="3">
        <f t="shared" si="28"/>
        <v>5.0124037522511467E-4</v>
      </c>
      <c r="G300" s="3">
        <f t="shared" si="28"/>
        <v>2.5810076501816496E-4</v>
      </c>
      <c r="H300" s="3">
        <f t="shared" si="28"/>
        <v>5.2144724001811995E-5</v>
      </c>
    </row>
    <row r="301" spans="3:8" x14ac:dyDescent="0.3">
      <c r="C301">
        <v>28.9</v>
      </c>
      <c r="D301" s="3">
        <f t="shared" si="28"/>
        <v>5.2144786938514241E-4</v>
      </c>
      <c r="E301" s="3">
        <f t="shared" si="28"/>
        <v>5.1628485932954285E-4</v>
      </c>
      <c r="F301" s="3">
        <f t="shared" si="28"/>
        <v>5.0146730515023366E-4</v>
      </c>
      <c r="G301" s="3">
        <f t="shared" si="28"/>
        <v>2.5814242966477142E-4</v>
      </c>
      <c r="H301" s="3">
        <f t="shared" si="28"/>
        <v>5.2144786938514245E-5</v>
      </c>
    </row>
    <row r="302" spans="3:8" x14ac:dyDescent="0.3">
      <c r="C302">
        <v>29</v>
      </c>
      <c r="D302" s="3">
        <f t="shared" ref="D302:H311" si="29">D$8*D$10*(1-EXP(-2*$C302/SQRT(PI()*D$9*D$10)))</f>
        <v>5.2144847669073136E-4</v>
      </c>
      <c r="E302" s="3">
        <f t="shared" si="29"/>
        <v>5.1636686943322895E-4</v>
      </c>
      <c r="F302" s="3">
        <f t="shared" si="29"/>
        <v>5.0169168883797632E-4</v>
      </c>
      <c r="G302" s="3">
        <f t="shared" si="29"/>
        <v>2.5818343471661448E-4</v>
      </c>
      <c r="H302" s="3">
        <f t="shared" si="29"/>
        <v>5.2144847669073139E-5</v>
      </c>
    </row>
    <row r="303" spans="3:8" x14ac:dyDescent="0.3">
      <c r="C303">
        <v>29.1</v>
      </c>
      <c r="D303" s="3">
        <f t="shared" si="29"/>
        <v>5.2144906270821438E-4</v>
      </c>
      <c r="E303" s="3">
        <f t="shared" si="29"/>
        <v>5.164475812315327E-4</v>
      </c>
      <c r="F303" s="3">
        <f t="shared" si="29"/>
        <v>5.0191355485806389E-4</v>
      </c>
      <c r="G303" s="3">
        <f t="shared" si="29"/>
        <v>2.5822379061576635E-4</v>
      </c>
      <c r="H303" s="3">
        <f t="shared" si="29"/>
        <v>5.2144906270821444E-5</v>
      </c>
    </row>
    <row r="304" spans="3:8" x14ac:dyDescent="0.3">
      <c r="C304">
        <v>29.2</v>
      </c>
      <c r="D304" s="3">
        <f t="shared" si="29"/>
        <v>5.2144962818381118E-4</v>
      </c>
      <c r="E304" s="3">
        <f t="shared" si="29"/>
        <v>5.1652701527798116E-4</v>
      </c>
      <c r="F304" s="3">
        <f t="shared" si="29"/>
        <v>5.0213293145965525E-4</v>
      </c>
      <c r="G304" s="3">
        <f t="shared" si="29"/>
        <v>2.5826350763899058E-4</v>
      </c>
      <c r="H304" s="3">
        <f t="shared" si="29"/>
        <v>5.2144962818381115E-5</v>
      </c>
    </row>
    <row r="305" spans="3:8" x14ac:dyDescent="0.3">
      <c r="C305">
        <v>29.3</v>
      </c>
      <c r="D305" s="3">
        <f t="shared" si="29"/>
        <v>5.2145017383758399E-4</v>
      </c>
      <c r="E305" s="3">
        <f t="shared" si="29"/>
        <v>5.1660519180071719E-4</v>
      </c>
      <c r="F305" s="3">
        <f t="shared" si="29"/>
        <v>5.023498465749432E-4</v>
      </c>
      <c r="G305" s="3">
        <f t="shared" si="29"/>
        <v>2.5830259590035859E-4</v>
      </c>
      <c r="H305" s="3">
        <f t="shared" si="29"/>
        <v>5.2145017383758397E-5</v>
      </c>
    </row>
    <row r="306" spans="3:8" x14ac:dyDescent="0.3">
      <c r="C306">
        <v>29.4</v>
      </c>
      <c r="D306" s="3">
        <f t="shared" si="29"/>
        <v>5.2145070036435453E-4</v>
      </c>
      <c r="E306" s="3">
        <f t="shared" si="29"/>
        <v>5.1668213070765149E-4</v>
      </c>
      <c r="F306" s="3">
        <f t="shared" si="29"/>
        <v>5.0256432782271119E-4</v>
      </c>
      <c r="G306" s="3">
        <f t="shared" si="29"/>
        <v>2.5834106535382574E-4</v>
      </c>
      <c r="H306" s="3">
        <f t="shared" si="29"/>
        <v>5.2145070036435455E-5</v>
      </c>
    </row>
    <row r="307" spans="3:8" x14ac:dyDescent="0.3">
      <c r="C307">
        <v>29.5</v>
      </c>
      <c r="D307" s="3">
        <f t="shared" si="29"/>
        <v>5.2145120843458863E-4</v>
      </c>
      <c r="E307" s="3">
        <f t="shared" si="29"/>
        <v>5.167578515915313E-4</v>
      </c>
      <c r="F307" s="3">
        <f t="shared" si="29"/>
        <v>5.027764025118494E-4</v>
      </c>
      <c r="G307" s="3">
        <f t="shared" si="29"/>
        <v>2.5837892579576565E-4</v>
      </c>
      <c r="H307" s="3">
        <f t="shared" si="29"/>
        <v>5.2145120843458866E-5</v>
      </c>
    </row>
    <row r="308" spans="3:8" x14ac:dyDescent="0.3">
      <c r="C308">
        <v>29.6</v>
      </c>
      <c r="D308" s="3">
        <f t="shared" si="29"/>
        <v>5.2145169869525023E-4</v>
      </c>
      <c r="E308" s="3">
        <f t="shared" si="29"/>
        <v>5.1683237373493086E-4</v>
      </c>
      <c r="F308" s="3">
        <f t="shared" si="29"/>
        <v>5.029860976448324E-4</v>
      </c>
      <c r="G308" s="3">
        <f t="shared" si="29"/>
        <v>2.5841618686746543E-4</v>
      </c>
      <c r="H308" s="3">
        <f t="shared" si="29"/>
        <v>5.2145169869525018E-5</v>
      </c>
    </row>
    <row r="309" spans="3:8" x14ac:dyDescent="0.3">
      <c r="C309">
        <v>29.7</v>
      </c>
      <c r="D309" s="3">
        <f t="shared" si="29"/>
        <v>5.2145217177062457E-4</v>
      </c>
      <c r="E309" s="3">
        <f t="shared" si="29"/>
        <v>5.1690571611516067E-4</v>
      </c>
      <c r="F309" s="3">
        <f t="shared" si="29"/>
        <v>5.0319343992115731E-4</v>
      </c>
      <c r="G309" s="3">
        <f t="shared" si="29"/>
        <v>2.5845285805758034E-4</v>
      </c>
      <c r="H309" s="3">
        <f t="shared" si="29"/>
        <v>5.2145217177062456E-5</v>
      </c>
    </row>
    <row r="310" spans="3:8" x14ac:dyDescent="0.3">
      <c r="C310">
        <v>29.8</v>
      </c>
      <c r="D310" s="3">
        <f t="shared" si="29"/>
        <v>5.2145262826311389E-4</v>
      </c>
      <c r="E310" s="3">
        <f t="shared" si="29"/>
        <v>5.1697789740910087E-4</v>
      </c>
      <c r="F310" s="3">
        <f t="shared" si="29"/>
        <v>5.0339845574074251E-4</v>
      </c>
      <c r="G310" s="3">
        <f t="shared" si="29"/>
        <v>2.5848894870455043E-4</v>
      </c>
      <c r="H310" s="3">
        <f t="shared" si="29"/>
        <v>5.214526282631139E-5</v>
      </c>
    </row>
    <row r="311" spans="3:8" x14ac:dyDescent="0.3">
      <c r="C311">
        <v>29.9</v>
      </c>
      <c r="D311" s="3">
        <f t="shared" si="29"/>
        <v>5.2145306875400429E-4</v>
      </c>
      <c r="E311" s="3">
        <f t="shared" si="29"/>
        <v>5.1704893599795708E-4</v>
      </c>
      <c r="F311" s="3">
        <f t="shared" si="29"/>
        <v>5.0360117120728989E-4</v>
      </c>
      <c r="G311" s="3">
        <f t="shared" si="29"/>
        <v>2.5852446799897854E-4</v>
      </c>
      <c r="H311" s="3">
        <f t="shared" si="29"/>
        <v>5.2145306875400426E-5</v>
      </c>
    </row>
    <row r="312" spans="3:8" x14ac:dyDescent="0.3">
      <c r="C312">
        <v>30</v>
      </c>
      <c r="D312" s="3">
        <f t="shared" ref="D312:H321" si="30">D$8*D$10*(1-EXP(-2*$C312/SQRT(PI()*D$9*D$10)))</f>
        <v>5.214534938042056E-4</v>
      </c>
      <c r="E312" s="3">
        <f t="shared" si="30"/>
        <v>5.1711884997194125E-4</v>
      </c>
      <c r="F312" s="3">
        <f t="shared" si="30"/>
        <v>5.0380161213160822E-4</v>
      </c>
      <c r="G312" s="3">
        <f t="shared" si="30"/>
        <v>2.5855942498597063E-4</v>
      </c>
      <c r="H312" s="3">
        <f t="shared" si="30"/>
        <v>5.2145349380420553E-5</v>
      </c>
    </row>
    <row r="313" spans="3:8" x14ac:dyDescent="0.3">
      <c r="C313">
        <v>30.1</v>
      </c>
      <c r="D313" s="3">
        <f t="shared" si="30"/>
        <v>5.2145390395496596E-4</v>
      </c>
      <c r="E313" s="3">
        <f t="shared" si="30"/>
        <v>5.1718765713487864E-4</v>
      </c>
      <c r="F313" s="3">
        <f t="shared" si="30"/>
        <v>5.039998040348993E-4</v>
      </c>
      <c r="G313" s="3">
        <f t="shared" si="30"/>
        <v>2.5859382856743932E-4</v>
      </c>
      <c r="H313" s="3">
        <f t="shared" si="30"/>
        <v>5.2145390395496593E-5</v>
      </c>
    </row>
    <row r="314" spans="3:8" x14ac:dyDescent="0.3">
      <c r="C314">
        <v>30.2</v>
      </c>
      <c r="D314" s="3">
        <f t="shared" si="30"/>
        <v>5.2145429972856095E-4</v>
      </c>
      <c r="E314" s="3">
        <f t="shared" si="30"/>
        <v>5.1725537500874107E-4</v>
      </c>
      <c r="F314" s="3">
        <f t="shared" si="30"/>
        <v>5.0419577215200795E-4</v>
      </c>
      <c r="G314" s="3">
        <f t="shared" si="30"/>
        <v>2.5862768750437053E-4</v>
      </c>
      <c r="H314" s="3">
        <f t="shared" si="30"/>
        <v>5.214542997285609E-5</v>
      </c>
    </row>
    <row r="315" spans="3:8" x14ac:dyDescent="0.3">
      <c r="C315">
        <v>30.3</v>
      </c>
      <c r="D315" s="3">
        <f t="shared" si="30"/>
        <v>5.2145468162895865E-4</v>
      </c>
      <c r="E315" s="3">
        <f t="shared" si="30"/>
        <v>5.1732202083810941E-4</v>
      </c>
      <c r="F315" s="3">
        <f t="shared" si="30"/>
        <v>5.0438954143463438E-4</v>
      </c>
      <c r="G315" s="3">
        <f t="shared" si="30"/>
        <v>2.5866101041905471E-4</v>
      </c>
      <c r="H315" s="3">
        <f t="shared" si="30"/>
        <v>5.2145468162895864E-5</v>
      </c>
    </row>
    <row r="316" spans="3:8" x14ac:dyDescent="0.3">
      <c r="C316">
        <v>30.4</v>
      </c>
      <c r="D316" s="3">
        <f t="shared" si="30"/>
        <v>5.2145505014246135E-4</v>
      </c>
      <c r="E316" s="3">
        <f t="shared" si="30"/>
        <v>5.1738761159456504E-4</v>
      </c>
      <c r="F316" s="3">
        <f t="shared" si="30"/>
        <v>5.0458113655451166E-4</v>
      </c>
      <c r="G316" s="3">
        <f t="shared" si="30"/>
        <v>2.5869380579728252E-4</v>
      </c>
      <c r="H316" s="3">
        <f t="shared" si="30"/>
        <v>5.2145505014246136E-5</v>
      </c>
    </row>
    <row r="317" spans="3:8" x14ac:dyDescent="0.3">
      <c r="C317">
        <v>30.5</v>
      </c>
      <c r="D317" s="3">
        <f t="shared" si="30"/>
        <v>5.2145540573832487E-4</v>
      </c>
      <c r="E317" s="3">
        <f t="shared" si="30"/>
        <v>5.1745216398101123E-4</v>
      </c>
      <c r="F317" s="3">
        <f t="shared" si="30"/>
        <v>5.0477058190654712E-4</v>
      </c>
      <c r="G317" s="3">
        <f t="shared" si="30"/>
        <v>2.5872608199050561E-4</v>
      </c>
      <c r="H317" s="3">
        <f t="shared" si="30"/>
        <v>5.2145540573832486E-5</v>
      </c>
    </row>
    <row r="318" spans="3:8" x14ac:dyDescent="0.3">
      <c r="C318">
        <v>30.6</v>
      </c>
      <c r="D318" s="3">
        <f t="shared" si="30"/>
        <v>5.2145574886935573E-4</v>
      </c>
      <c r="E318" s="3">
        <f t="shared" si="30"/>
        <v>5.1751569443592724E-4</v>
      </c>
      <c r="F318" s="3">
        <f t="shared" si="30"/>
        <v>5.0495790161192791E-4</v>
      </c>
      <c r="G318" s="3">
        <f t="shared" si="30"/>
        <v>2.5875784721796362E-4</v>
      </c>
      <c r="H318" s="3">
        <f t="shared" si="30"/>
        <v>5.2145574886935578E-5</v>
      </c>
    </row>
    <row r="319" spans="3:8" x14ac:dyDescent="0.3">
      <c r="C319">
        <v>30.7</v>
      </c>
      <c r="D319" s="3">
        <f t="shared" si="30"/>
        <v>5.214560799724886E-4</v>
      </c>
      <c r="E319" s="3">
        <f t="shared" si="30"/>
        <v>5.1757821913755368E-4</v>
      </c>
      <c r="F319" s="3">
        <f t="shared" si="30"/>
        <v>5.0514311952119275E-4</v>
      </c>
      <c r="G319" s="3">
        <f t="shared" si="30"/>
        <v>2.5878910956877684E-4</v>
      </c>
      <c r="H319" s="3">
        <f t="shared" si="30"/>
        <v>5.2145607997248864E-5</v>
      </c>
    </row>
    <row r="320" spans="3:8" x14ac:dyDescent="0.3">
      <c r="C320">
        <v>30.8</v>
      </c>
      <c r="D320" s="3">
        <f t="shared" si="30"/>
        <v>5.2145639946934161E-4</v>
      </c>
      <c r="E320" s="3">
        <f t="shared" si="30"/>
        <v>5.1763975400801311E-4</v>
      </c>
      <c r="F320" s="3">
        <f t="shared" si="30"/>
        <v>5.0532625921726848E-4</v>
      </c>
      <c r="G320" s="3">
        <f t="shared" si="30"/>
        <v>2.5881987700400656E-4</v>
      </c>
      <c r="H320" s="3">
        <f t="shared" si="30"/>
        <v>5.2145639946934165E-5</v>
      </c>
    </row>
    <row r="321" spans="3:8" x14ac:dyDescent="0.3">
      <c r="C321">
        <v>30.9</v>
      </c>
      <c r="D321" s="3">
        <f t="shared" si="30"/>
        <v>5.2145670776675406E-4</v>
      </c>
      <c r="E321" s="3">
        <f t="shared" si="30"/>
        <v>5.1770031471736399E-4</v>
      </c>
      <c r="F321" s="3">
        <f t="shared" si="30"/>
        <v>5.0550734401847298E-4</v>
      </c>
      <c r="G321" s="3">
        <f t="shared" si="30"/>
        <v>2.58850157358682E-4</v>
      </c>
      <c r="H321" s="3">
        <f t="shared" si="30"/>
        <v>5.2145670776675405E-5</v>
      </c>
    </row>
    <row r="322" spans="3:8" x14ac:dyDescent="0.3">
      <c r="C322">
        <v>31</v>
      </c>
      <c r="D322" s="3">
        <f t="shared" ref="D322:H331" si="31">D$8*D$10*(1-EXP(-2*$C322/SQRT(PI()*D$9*D$10)))</f>
        <v>5.2145700525730394E-4</v>
      </c>
      <c r="E322" s="3">
        <f t="shared" si="31"/>
        <v>5.1775991668759173E-4</v>
      </c>
      <c r="F322" s="3">
        <f t="shared" si="31"/>
        <v>5.0568639698148369E-4</v>
      </c>
      <c r="G322" s="3">
        <f t="shared" si="31"/>
        <v>2.5887995834379587E-4</v>
      </c>
      <c r="H322" s="3">
        <f t="shared" si="31"/>
        <v>5.214570052573039E-5</v>
      </c>
    </row>
    <row r="323" spans="3:8" x14ac:dyDescent="0.3">
      <c r="C323">
        <v>31.1</v>
      </c>
      <c r="D323" s="3">
        <f t="shared" si="31"/>
        <v>5.2145729231980824E-4</v>
      </c>
      <c r="E323" s="3">
        <f t="shared" si="31"/>
        <v>5.1781857509653536E-4</v>
      </c>
      <c r="F323" s="3">
        <f t="shared" si="31"/>
        <v>5.0586344090427398E-4</v>
      </c>
      <c r="G323" s="3">
        <f t="shared" si="31"/>
        <v>2.5890928754826768E-4</v>
      </c>
      <c r="H323" s="3">
        <f t="shared" si="31"/>
        <v>5.214572923198082E-5</v>
      </c>
    </row>
    <row r="324" spans="3:8" x14ac:dyDescent="0.3">
      <c r="C324">
        <v>31.2</v>
      </c>
      <c r="D324" s="3">
        <f t="shared" si="31"/>
        <v>5.2145756931980508E-4</v>
      </c>
      <c r="E324" s="3">
        <f t="shared" si="31"/>
        <v>5.178763048817531E-4</v>
      </c>
      <c r="F324" s="3">
        <f t="shared" si="31"/>
        <v>5.0603849832901531E-4</v>
      </c>
      <c r="G324" s="3">
        <f t="shared" si="31"/>
        <v>2.5893815244087655E-4</v>
      </c>
      <c r="H324" s="3">
        <f t="shared" si="31"/>
        <v>5.2145756931980504E-5</v>
      </c>
    </row>
    <row r="325" spans="3:8" x14ac:dyDescent="0.3">
      <c r="C325">
        <v>31.3</v>
      </c>
      <c r="D325" s="3">
        <f t="shared" si="31"/>
        <v>5.2145783661001924E-4</v>
      </c>
      <c r="E325" s="3">
        <f t="shared" si="31"/>
        <v>5.1793312074432604E-4</v>
      </c>
      <c r="F325" s="3">
        <f t="shared" si="31"/>
        <v>5.0621159154494769E-4</v>
      </c>
      <c r="G325" s="3">
        <f t="shared" si="31"/>
        <v>2.5896656037216302E-4</v>
      </c>
      <c r="H325" s="3">
        <f t="shared" si="31"/>
        <v>5.2145783661001918E-5</v>
      </c>
    </row>
    <row r="326" spans="3:8" x14ac:dyDescent="0.3">
      <c r="C326">
        <v>31.4</v>
      </c>
      <c r="D326" s="3">
        <f t="shared" si="31"/>
        <v>5.2145809453081116E-4</v>
      </c>
      <c r="E326" s="3">
        <f t="shared" si="31"/>
        <v>5.179890371526018E-4</v>
      </c>
      <c r="F326" s="3">
        <f t="shared" si="31"/>
        <v>5.0638274259121789E-4</v>
      </c>
      <c r="G326" s="3">
        <f t="shared" si="31"/>
        <v>2.589945185763009E-4</v>
      </c>
      <c r="H326" s="3">
        <f t="shared" si="31"/>
        <v>5.2145809453081118E-5</v>
      </c>
    </row>
    <row r="327" spans="3:8" x14ac:dyDescent="0.3">
      <c r="C327">
        <v>31.5</v>
      </c>
      <c r="D327" s="3">
        <f t="shared" si="31"/>
        <v>5.2145834341061096E-4</v>
      </c>
      <c r="E327" s="3">
        <f t="shared" si="31"/>
        <v>5.1804406834587882E-4</v>
      </c>
      <c r="F327" s="3">
        <f t="shared" si="31"/>
        <v>5.0655197325968503E-4</v>
      </c>
      <c r="G327" s="3">
        <f t="shared" si="31"/>
        <v>2.5902203417293941E-4</v>
      </c>
      <c r="H327" s="3">
        <f t="shared" si="31"/>
        <v>5.2145834341061094E-5</v>
      </c>
    </row>
    <row r="328" spans="3:8" x14ac:dyDescent="0.3">
      <c r="C328">
        <v>31.6</v>
      </c>
      <c r="D328" s="3">
        <f t="shared" si="31"/>
        <v>5.2145858356633548E-4</v>
      </c>
      <c r="E328" s="3">
        <f t="shared" si="31"/>
        <v>5.1809822833803298E-4</v>
      </c>
      <c r="F328" s="3">
        <f t="shared" si="31"/>
        <v>5.0671930509769557E-4</v>
      </c>
      <c r="G328" s="3">
        <f t="shared" si="31"/>
        <v>2.5904911416901649E-4</v>
      </c>
      <c r="H328" s="3">
        <f t="shared" si="31"/>
        <v>5.2145858356633549E-5</v>
      </c>
    </row>
    <row r="329" spans="3:8" x14ac:dyDescent="0.3">
      <c r="C329">
        <v>31.7</v>
      </c>
      <c r="D329" s="3">
        <f t="shared" si="31"/>
        <v>5.2145881530379326E-4</v>
      </c>
      <c r="E329" s="3">
        <f t="shared" si="31"/>
        <v>5.1815153092108564E-4</v>
      </c>
      <c r="F329" s="3">
        <f t="shared" si="31"/>
        <v>5.0688475941082706E-4</v>
      </c>
      <c r="G329" s="3">
        <f t="shared" si="31"/>
        <v>2.5907576546054282E-4</v>
      </c>
      <c r="H329" s="3">
        <f t="shared" si="31"/>
        <v>5.2145881530379322E-5</v>
      </c>
    </row>
    <row r="330" spans="3:8" x14ac:dyDescent="0.3">
      <c r="C330">
        <v>31.8</v>
      </c>
      <c r="D330" s="3">
        <f t="shared" si="31"/>
        <v>5.214590389180727E-4</v>
      </c>
      <c r="E330" s="3">
        <f t="shared" si="31"/>
        <v>5.1820398966871619E-4</v>
      </c>
      <c r="F330" s="3">
        <f t="shared" si="31"/>
        <v>5.0704835726560042E-4</v>
      </c>
      <c r="G330" s="3">
        <f t="shared" si="31"/>
        <v>2.5910199483435809E-4</v>
      </c>
      <c r="H330" s="3">
        <f t="shared" si="31"/>
        <v>5.2145903891807271E-5</v>
      </c>
    </row>
    <row r="331" spans="3:8" x14ac:dyDescent="0.3">
      <c r="C331">
        <v>31.9</v>
      </c>
      <c r="D331" s="3">
        <f t="shared" si="31"/>
        <v>5.2145925469391857E-4</v>
      </c>
      <c r="E331" s="3">
        <f t="shared" si="31"/>
        <v>5.182556179397184E-4</v>
      </c>
      <c r="F331" s="3">
        <f t="shared" si="31"/>
        <v>5.0721011949216238E-4</v>
      </c>
      <c r="G331" s="3">
        <f t="shared" si="31"/>
        <v>2.591278089698592E-4</v>
      </c>
      <c r="H331" s="3">
        <f t="shared" si="31"/>
        <v>5.2145925469391859E-5</v>
      </c>
    </row>
    <row r="332" spans="3:8" x14ac:dyDescent="0.3">
      <c r="C332">
        <v>32</v>
      </c>
      <c r="D332" s="3">
        <f t="shared" ref="D332:H341" si="32">D$8*D$10*(1-EXP(-2*$C332/SQRT(PI()*D$9*D$10)))</f>
        <v>5.2145946290609447E-4</v>
      </c>
      <c r="E332" s="3">
        <f t="shared" si="32"/>
        <v>5.1830642888140257E-4</v>
      </c>
      <c r="F332" s="3">
        <f t="shared" si="32"/>
        <v>5.0737006668693792E-4</v>
      </c>
      <c r="G332" s="3">
        <f t="shared" si="32"/>
        <v>2.5915321444070128E-4</v>
      </c>
      <c r="H332" s="3">
        <f t="shared" si="32"/>
        <v>5.2145946290609446E-5</v>
      </c>
    </row>
    <row r="333" spans="3:8" x14ac:dyDescent="0.3">
      <c r="C333">
        <v>32.1</v>
      </c>
      <c r="D333" s="3">
        <f t="shared" si="32"/>
        <v>5.2145966381973252E-4</v>
      </c>
      <c r="E333" s="3">
        <f t="shared" si="32"/>
        <v>5.1835643543294337E-4</v>
      </c>
      <c r="F333" s="3">
        <f t="shared" si="32"/>
        <v>5.0752821921525243E-4</v>
      </c>
      <c r="G333" s="3">
        <f t="shared" si="32"/>
        <v>2.5917821771647169E-4</v>
      </c>
      <c r="H333" s="3">
        <f t="shared" si="32"/>
        <v>5.2145966381973247E-5</v>
      </c>
    </row>
    <row r="334" spans="3:8" x14ac:dyDescent="0.3">
      <c r="C334">
        <v>32.200000000000003</v>
      </c>
      <c r="D334" s="3">
        <f t="shared" si="32"/>
        <v>5.2145985769067081E-4</v>
      </c>
      <c r="E334" s="3">
        <f t="shared" si="32"/>
        <v>5.184056503286748E-4</v>
      </c>
      <c r="F334" s="3">
        <f t="shared" si="32"/>
        <v>5.0768459721392491E-4</v>
      </c>
      <c r="G334" s="3">
        <f t="shared" si="32"/>
        <v>2.592028251643374E-4</v>
      </c>
      <c r="H334" s="3">
        <f t="shared" si="32"/>
        <v>5.2145985769067079E-5</v>
      </c>
    </row>
    <row r="335" spans="3:8" x14ac:dyDescent="0.3">
      <c r="C335">
        <v>32.299999999999997</v>
      </c>
      <c r="D335" s="3">
        <f t="shared" si="32"/>
        <v>5.2146004476577991E-4</v>
      </c>
      <c r="E335" s="3">
        <f t="shared" si="32"/>
        <v>5.1845408610133299E-4</v>
      </c>
      <c r="F335" s="3">
        <f t="shared" si="32"/>
        <v>5.0783922059383188E-4</v>
      </c>
      <c r="G335" s="3">
        <f t="shared" si="32"/>
        <v>2.592270430506665E-4</v>
      </c>
      <c r="H335" s="3">
        <f t="shared" si="32"/>
        <v>5.2146004476577995E-5</v>
      </c>
    </row>
    <row r="336" spans="3:8" x14ac:dyDescent="0.3">
      <c r="C336">
        <v>32.4</v>
      </c>
      <c r="D336" s="3">
        <f t="shared" si="32"/>
        <v>5.2146022528327647E-4</v>
      </c>
      <c r="E336" s="3">
        <f t="shared" si="32"/>
        <v>5.18501755085248E-4</v>
      </c>
      <c r="F336" s="3">
        <f t="shared" si="32"/>
        <v>5.0799210904244226E-4</v>
      </c>
      <c r="G336" s="3">
        <f t="shared" si="32"/>
        <v>2.59250877542624E-4</v>
      </c>
      <c r="H336" s="3">
        <f t="shared" si="32"/>
        <v>5.2146022528327645E-5</v>
      </c>
    </row>
    <row r="337" spans="3:8" x14ac:dyDescent="0.3">
      <c r="C337">
        <v>32.5</v>
      </c>
      <c r="D337" s="3">
        <f t="shared" si="32"/>
        <v>5.2146039947302688E-4</v>
      </c>
      <c r="E337" s="3">
        <f t="shared" si="32"/>
        <v>5.1854866941948444E-4</v>
      </c>
      <c r="F337" s="3">
        <f t="shared" si="32"/>
        <v>5.0814328202632457E-4</v>
      </c>
      <c r="G337" s="3">
        <f t="shared" si="32"/>
        <v>2.5927433470974222E-4</v>
      </c>
      <c r="H337" s="3">
        <f t="shared" si="32"/>
        <v>5.2146039947302687E-5</v>
      </c>
    </row>
    <row r="338" spans="3:8" x14ac:dyDescent="0.3">
      <c r="C338">
        <v>32.6</v>
      </c>
      <c r="D338" s="3">
        <f t="shared" si="32"/>
        <v>5.2146056755683992E-4</v>
      </c>
      <c r="E338" s="3">
        <f t="shared" si="32"/>
        <v>5.1859484105093304E-4</v>
      </c>
      <c r="F338" s="3">
        <f t="shared" si="32"/>
        <v>5.0829275879362508E-4</v>
      </c>
      <c r="G338" s="3">
        <f t="shared" si="32"/>
        <v>2.5929742052546652E-4</v>
      </c>
      <c r="H338" s="3">
        <f t="shared" si="32"/>
        <v>5.2146056755683993E-5</v>
      </c>
    </row>
    <row r="339" spans="3:8" x14ac:dyDescent="0.3">
      <c r="C339">
        <v>32.700000000000003</v>
      </c>
      <c r="D339" s="3">
        <f t="shared" si="32"/>
        <v>5.2146072974874934E-4</v>
      </c>
      <c r="E339" s="3">
        <f t="shared" si="32"/>
        <v>5.1864028173735264E-4</v>
      </c>
      <c r="F339" s="3">
        <f t="shared" si="32"/>
        <v>5.0844055837651894E-4</v>
      </c>
      <c r="G339" s="3">
        <f t="shared" si="32"/>
        <v>2.5932014086867632E-4</v>
      </c>
      <c r="H339" s="3">
        <f t="shared" si="32"/>
        <v>5.2146072974874934E-5</v>
      </c>
    </row>
    <row r="340" spans="3:8" x14ac:dyDescent="0.3">
      <c r="C340">
        <v>32.799999999999997</v>
      </c>
      <c r="D340" s="3">
        <f t="shared" si="32"/>
        <v>5.2146088625528602E-4</v>
      </c>
      <c r="E340" s="3">
        <f t="shared" si="32"/>
        <v>5.186850030503645E-4</v>
      </c>
      <c r="F340" s="3">
        <f t="shared" si="32"/>
        <v>5.0858669959363302E-4</v>
      </c>
      <c r="G340" s="3">
        <f t="shared" si="32"/>
        <v>2.5934250152518225E-4</v>
      </c>
      <c r="H340" s="3">
        <f t="shared" si="32"/>
        <v>5.2146088625528606E-5</v>
      </c>
    </row>
    <row r="341" spans="3:8" x14ac:dyDescent="0.3">
      <c r="C341">
        <v>32.9</v>
      </c>
      <c r="D341" s="3">
        <f t="shared" si="32"/>
        <v>5.2146103727574171E-4</v>
      </c>
      <c r="E341" s="3">
        <f t="shared" si="32"/>
        <v>5.1872901637839929E-4</v>
      </c>
      <c r="F341" s="3">
        <f t="shared" si="32"/>
        <v>5.0873120105244271E-4</v>
      </c>
      <c r="G341" s="3">
        <f t="shared" si="32"/>
        <v>2.5936450818919964E-4</v>
      </c>
      <c r="H341" s="3">
        <f t="shared" si="32"/>
        <v>5.214610372757417E-5</v>
      </c>
    </row>
    <row r="342" spans="3:8" x14ac:dyDescent="0.3">
      <c r="C342">
        <v>33</v>
      </c>
      <c r="D342" s="3">
        <f t="shared" ref="D342:H351" si="33">D$8*D$10*(1-EXP(-2*$C342/SQRT(PI()*D$9*D$10)))</f>
        <v>5.2146118300242167E-4</v>
      </c>
      <c r="E342" s="3">
        <f t="shared" si="33"/>
        <v>5.1877233292959679E-4</v>
      </c>
      <c r="F342" s="3">
        <f t="shared" si="33"/>
        <v>5.0887408115164008E-4</v>
      </c>
      <c r="G342" s="3">
        <f t="shared" si="33"/>
        <v>2.5938616646479839E-4</v>
      </c>
      <c r="H342" s="3">
        <f t="shared" si="33"/>
        <v>5.2146118300242173E-5</v>
      </c>
    </row>
    <row r="343" spans="3:8" x14ac:dyDescent="0.3">
      <c r="C343">
        <v>33.1</v>
      </c>
      <c r="D343" s="3">
        <f t="shared" si="33"/>
        <v>5.2146132362089102E-4</v>
      </c>
      <c r="E343" s="3">
        <f t="shared" si="33"/>
        <v>5.1881496373466004E-4</v>
      </c>
      <c r="F343" s="3">
        <f t="shared" si="33"/>
        <v>5.0901535808347761E-4</v>
      </c>
      <c r="G343" s="3">
        <f t="shared" si="33"/>
        <v>2.5940748186733002E-4</v>
      </c>
      <c r="H343" s="3">
        <f t="shared" si="33"/>
        <v>5.2146132362089102E-5</v>
      </c>
    </row>
    <row r="344" spans="3:8" x14ac:dyDescent="0.3">
      <c r="C344">
        <v>33.200000000000003</v>
      </c>
      <c r="D344" s="3">
        <f t="shared" si="33"/>
        <v>5.214614593102092E-4</v>
      </c>
      <c r="E344" s="3">
        <f t="shared" si="33"/>
        <v>5.1885691964966495E-4</v>
      </c>
      <c r="F344" s="3">
        <f t="shared" si="33"/>
        <v>5.0915504983608357E-4</v>
      </c>
      <c r="G344" s="3">
        <f t="shared" si="33"/>
        <v>2.5942845982483248E-4</v>
      </c>
      <c r="H344" s="3">
        <f t="shared" si="33"/>
        <v>5.2146145931020928E-5</v>
      </c>
    </row>
    <row r="345" spans="3:8" x14ac:dyDescent="0.3">
      <c r="C345">
        <v>33.299999999999997</v>
      </c>
      <c r="D345" s="3">
        <f t="shared" si="33"/>
        <v>5.2146159024315999E-4</v>
      </c>
      <c r="E345" s="3">
        <f t="shared" si="33"/>
        <v>5.1889821135882427E-4</v>
      </c>
      <c r="F345" s="3">
        <f t="shared" si="33"/>
        <v>5.0929317419575327E-4</v>
      </c>
      <c r="G345" s="3">
        <f t="shared" si="33"/>
        <v>2.5944910567941214E-4</v>
      </c>
      <c r="H345" s="3">
        <f t="shared" si="33"/>
        <v>5.2146159024316005E-5</v>
      </c>
    </row>
    <row r="346" spans="3:8" x14ac:dyDescent="0.3">
      <c r="C346">
        <v>33.4</v>
      </c>
      <c r="D346" s="3">
        <f t="shared" si="33"/>
        <v>5.2146171658646993E-4</v>
      </c>
      <c r="E346" s="3">
        <f t="shared" si="33"/>
        <v>5.1893884937720847E-4</v>
      </c>
      <c r="F346" s="3">
        <f t="shared" si="33"/>
        <v>5.0942974874921296E-4</v>
      </c>
      <c r="G346" s="3">
        <f t="shared" si="33"/>
        <v>2.5946942468860424E-4</v>
      </c>
      <c r="H346" s="3">
        <f t="shared" si="33"/>
        <v>5.2146171658646992E-5</v>
      </c>
    </row>
    <row r="347" spans="3:8" x14ac:dyDescent="0.3">
      <c r="C347">
        <v>33.5</v>
      </c>
      <c r="D347" s="3">
        <f t="shared" si="33"/>
        <v>5.2146183850102141E-4</v>
      </c>
      <c r="E347" s="3">
        <f t="shared" si="33"/>
        <v>5.1897884405342374E-4</v>
      </c>
      <c r="F347" s="3">
        <f t="shared" si="33"/>
        <v>5.0956479088585919E-4</v>
      </c>
      <c r="G347" s="3">
        <f t="shared" si="33"/>
        <v>2.5948942202671187E-4</v>
      </c>
      <c r="H347" s="3">
        <f t="shared" si="33"/>
        <v>5.214618385010214E-5</v>
      </c>
    </row>
    <row r="348" spans="3:8" x14ac:dyDescent="0.3">
      <c r="C348">
        <v>33.6</v>
      </c>
      <c r="D348" s="3">
        <f t="shared" si="33"/>
        <v>5.2146195614205732E-4</v>
      </c>
      <c r="E348" s="3">
        <f t="shared" si="33"/>
        <v>5.1901820557224651E-4</v>
      </c>
      <c r="F348" s="3">
        <f t="shared" si="33"/>
        <v>5.0969831779997346E-4</v>
      </c>
      <c r="G348" s="3">
        <f t="shared" si="33"/>
        <v>2.5950910278612325E-4</v>
      </c>
      <c r="H348" s="3">
        <f t="shared" si="33"/>
        <v>5.2146195614205727E-5</v>
      </c>
    </row>
    <row r="349" spans="3:8" x14ac:dyDescent="0.3">
      <c r="C349">
        <v>33.700000000000003</v>
      </c>
      <c r="D349" s="3">
        <f t="shared" si="33"/>
        <v>5.2146206965937862E-4</v>
      </c>
      <c r="E349" s="3">
        <f t="shared" si="33"/>
        <v>5.1905694395721833E-4</v>
      </c>
      <c r="F349" s="3">
        <f t="shared" si="33"/>
        <v>5.0983034649291082E-4</v>
      </c>
      <c r="G349" s="3">
        <f t="shared" si="33"/>
        <v>2.5952847197860916E-4</v>
      </c>
      <c r="H349" s="3">
        <f t="shared" si="33"/>
        <v>5.2146206965937862E-5</v>
      </c>
    </row>
    <row r="350" spans="3:8" x14ac:dyDescent="0.3">
      <c r="C350">
        <v>33.799999999999997</v>
      </c>
      <c r="D350" s="3">
        <f t="shared" si="33"/>
        <v>5.2146217919753571E-4</v>
      </c>
      <c r="E350" s="3">
        <f t="shared" si="33"/>
        <v>5.1909506907319705E-4</v>
      </c>
      <c r="F350" s="3">
        <f t="shared" si="33"/>
        <v>5.0996089377526479E-4</v>
      </c>
      <c r="G350" s="3">
        <f t="shared" si="33"/>
        <v>2.5954753453659852E-4</v>
      </c>
      <c r="H350" s="3">
        <f t="shared" si="33"/>
        <v>5.2146217919753571E-5</v>
      </c>
    </row>
    <row r="351" spans="3:8" x14ac:dyDescent="0.3">
      <c r="C351">
        <v>33.9</v>
      </c>
      <c r="D351" s="3">
        <f t="shared" si="33"/>
        <v>5.2146228489601139E-4</v>
      </c>
      <c r="E351" s="3">
        <f t="shared" si="33"/>
        <v>5.1913259062886976E-4</v>
      </c>
      <c r="F351" s="3">
        <f t="shared" si="33"/>
        <v>5.1008997626900826E-4</v>
      </c>
      <c r="G351" s="3">
        <f t="shared" si="33"/>
        <v>2.5956629531443488E-4</v>
      </c>
      <c r="H351" s="3">
        <f t="shared" si="33"/>
        <v>5.2146228489601139E-5</v>
      </c>
    </row>
    <row r="352" spans="3:8" x14ac:dyDescent="0.3">
      <c r="C352">
        <v>34</v>
      </c>
      <c r="D352" s="3">
        <f t="shared" ref="D352:H361" si="34">D$8*D$10*(1-EXP(-2*$C352/SQRT(PI()*D$9*D$10)))</f>
        <v>5.2146238688939963E-4</v>
      </c>
      <c r="E352" s="3">
        <f t="shared" si="34"/>
        <v>5.1916951817922489E-4</v>
      </c>
      <c r="F352" s="3">
        <f t="shared" si="34"/>
        <v>5.1021761040960891E-4</v>
      </c>
      <c r="G352" s="3">
        <f t="shared" si="34"/>
        <v>2.5958475908961244E-4</v>
      </c>
      <c r="H352" s="3">
        <f t="shared" si="34"/>
        <v>5.2146238688939963E-5</v>
      </c>
    </row>
    <row r="353" spans="3:8" x14ac:dyDescent="0.3">
      <c r="C353">
        <v>34.1</v>
      </c>
      <c r="D353" s="3">
        <f t="shared" si="34"/>
        <v>5.2146248530757612E-4</v>
      </c>
      <c r="E353" s="3">
        <f t="shared" si="34"/>
        <v>5.1920586112798556E-4</v>
      </c>
      <c r="F353" s="3">
        <f t="shared" si="34"/>
        <v>5.1034381244812268E-4</v>
      </c>
      <c r="G353" s="3">
        <f t="shared" si="34"/>
        <v>2.5960293056399278E-4</v>
      </c>
      <c r="H353" s="3">
        <f t="shared" si="34"/>
        <v>5.2146248530757611E-5</v>
      </c>
    </row>
    <row r="354" spans="3:8" x14ac:dyDescent="0.3">
      <c r="C354">
        <v>34.200000000000003</v>
      </c>
      <c r="D354" s="3">
        <f t="shared" si="34"/>
        <v>5.2146258027586402E-4</v>
      </c>
      <c r="E354" s="3">
        <f t="shared" si="34"/>
        <v>5.1924162873000408E-4</v>
      </c>
      <c r="F354" s="3">
        <f t="shared" si="34"/>
        <v>5.1046859845326289E-4</v>
      </c>
      <c r="G354" s="3">
        <f t="shared" si="34"/>
        <v>2.5962081436500204E-4</v>
      </c>
      <c r="H354" s="3">
        <f t="shared" si="34"/>
        <v>5.214625802758641E-5</v>
      </c>
    </row>
    <row r="355" spans="3:8" x14ac:dyDescent="0.3">
      <c r="C355">
        <v>34.299999999999997</v>
      </c>
      <c r="D355" s="3">
        <f t="shared" si="34"/>
        <v>5.2146267191519372E-4</v>
      </c>
      <c r="E355" s="3">
        <f t="shared" si="34"/>
        <v>5.1927683009361878E-4</v>
      </c>
      <c r="F355" s="3">
        <f t="shared" si="34"/>
        <v>5.1059198431344544E-4</v>
      </c>
      <c r="G355" s="3">
        <f t="shared" si="34"/>
        <v>2.5963841504680939E-4</v>
      </c>
      <c r="H355" s="3">
        <f t="shared" si="34"/>
        <v>5.2146267191519369E-5</v>
      </c>
    </row>
    <row r="356" spans="3:8" x14ac:dyDescent="0.3">
      <c r="C356">
        <v>34.4</v>
      </c>
      <c r="D356" s="3">
        <f t="shared" si="34"/>
        <v>5.2146276034225627E-4</v>
      </c>
      <c r="E356" s="3">
        <f t="shared" si="34"/>
        <v>5.1931147418297343E-4</v>
      </c>
      <c r="F356" s="3">
        <f t="shared" si="34"/>
        <v>5.1071398573881305E-4</v>
      </c>
      <c r="G356" s="3">
        <f t="shared" si="34"/>
        <v>2.5965573709148672E-4</v>
      </c>
      <c r="H356" s="3">
        <f t="shared" si="34"/>
        <v>5.2146276034225634E-5</v>
      </c>
    </row>
    <row r="357" spans="3:8" x14ac:dyDescent="0.3">
      <c r="C357">
        <v>34.5</v>
      </c>
      <c r="D357" s="3">
        <f t="shared" si="34"/>
        <v>5.2146284566965246E-4</v>
      </c>
      <c r="E357" s="3">
        <f t="shared" si="34"/>
        <v>5.1934556982030026E-4</v>
      </c>
      <c r="F357" s="3">
        <f t="shared" si="34"/>
        <v>5.1083461826323417E-4</v>
      </c>
      <c r="G357" s="3">
        <f t="shared" si="34"/>
        <v>2.5967278491015013E-4</v>
      </c>
      <c r="H357" s="3">
        <f t="shared" si="34"/>
        <v>5.2146284566965253E-5</v>
      </c>
    </row>
    <row r="358" spans="3:8" x14ac:dyDescent="0.3">
      <c r="C358">
        <v>34.6</v>
      </c>
      <c r="D358" s="3">
        <f t="shared" si="34"/>
        <v>5.2146292800603615E-4</v>
      </c>
      <c r="E358" s="3">
        <f t="shared" si="34"/>
        <v>5.1937912568816619E-4</v>
      </c>
      <c r="F358" s="3">
        <f t="shared" si="34"/>
        <v>5.1095389724628191E-4</v>
      </c>
      <c r="G358" s="3">
        <f t="shared" si="34"/>
        <v>2.5968956284408309E-4</v>
      </c>
      <c r="H358" s="3">
        <f t="shared" si="34"/>
        <v>5.2146292800603619E-5</v>
      </c>
    </row>
    <row r="359" spans="3:8" x14ac:dyDescent="0.3">
      <c r="C359">
        <v>34.700000000000003</v>
      </c>
      <c r="D359" s="3">
        <f t="shared" si="34"/>
        <v>5.2146300745625231E-4</v>
      </c>
      <c r="E359" s="3">
        <f t="shared" si="34"/>
        <v>5.1941215033168419E-4</v>
      </c>
      <c r="F359" s="3">
        <f t="shared" si="34"/>
        <v>5.1107183787518925E-4</v>
      </c>
      <c r="G359" s="3">
        <f t="shared" si="34"/>
        <v>2.5970607516584209E-4</v>
      </c>
      <c r="H359" s="3">
        <f t="shared" si="34"/>
        <v>5.2146300745625234E-5</v>
      </c>
    </row>
    <row r="360" spans="3:8" x14ac:dyDescent="0.3">
      <c r="C360">
        <v>34.799999999999997</v>
      </c>
      <c r="D360" s="3">
        <f t="shared" si="34"/>
        <v>5.2146308412147086E-4</v>
      </c>
      <c r="E360" s="3">
        <f t="shared" si="34"/>
        <v>5.1944465216068904E-4</v>
      </c>
      <c r="F360" s="3">
        <f t="shared" si="34"/>
        <v>5.1118845516678261E-4</v>
      </c>
      <c r="G360" s="3">
        <f t="shared" si="34"/>
        <v>2.5972232608034452E-4</v>
      </c>
      <c r="H360" s="3">
        <f t="shared" si="34"/>
        <v>5.2146308412147083E-5</v>
      </c>
    </row>
    <row r="361" spans="3:8" x14ac:dyDescent="0.3">
      <c r="C361">
        <v>34.9</v>
      </c>
      <c r="D361" s="3">
        <f t="shared" si="34"/>
        <v>5.2146315809931533E-4</v>
      </c>
      <c r="E361" s="3">
        <f t="shared" si="34"/>
        <v>5.194766394518793E-4</v>
      </c>
      <c r="F361" s="3">
        <f t="shared" si="34"/>
        <v>5.1130376396939453E-4</v>
      </c>
      <c r="G361" s="3">
        <f t="shared" si="34"/>
        <v>2.5973831972593965E-4</v>
      </c>
      <c r="H361" s="3">
        <f t="shared" si="34"/>
        <v>5.2146315809931529E-5</v>
      </c>
    </row>
    <row r="362" spans="3:8" x14ac:dyDescent="0.3">
      <c r="C362">
        <v>35</v>
      </c>
      <c r="D362" s="3">
        <f t="shared" ref="D362:H371" si="35">D$8*D$10*(1-EXP(-2*$C362/SQRT(PI()*D$9*D$10)))</f>
        <v>5.2146322948398716E-4</v>
      </c>
      <c r="E362" s="3">
        <f t="shared" si="35"/>
        <v>5.1950812035092466E-4</v>
      </c>
      <c r="F362" s="3">
        <f t="shared" si="35"/>
        <v>5.1141777896475339E-4</v>
      </c>
      <c r="G362" s="3">
        <f t="shared" si="35"/>
        <v>2.5975406017546233E-4</v>
      </c>
      <c r="H362" s="3">
        <f t="shared" si="35"/>
        <v>5.2146322948398714E-5</v>
      </c>
    </row>
    <row r="363" spans="3:8" x14ac:dyDescent="0.3">
      <c r="C363">
        <v>35.1</v>
      </c>
      <c r="D363" s="3">
        <f t="shared" si="35"/>
        <v>5.2146329836638586E-4</v>
      </c>
      <c r="E363" s="3">
        <f t="shared" si="35"/>
        <v>5.1953910287454023E-4</v>
      </c>
      <c r="F363" s="3">
        <f t="shared" si="35"/>
        <v>5.1153051466985334E-4</v>
      </c>
      <c r="G363" s="3">
        <f t="shared" si="35"/>
        <v>2.5976955143727011E-4</v>
      </c>
      <c r="H363" s="3">
        <f t="shared" si="35"/>
        <v>5.2146329836638584E-5</v>
      </c>
    </row>
    <row r="364" spans="3:8" x14ac:dyDescent="0.3">
      <c r="C364">
        <v>35.200000000000003</v>
      </c>
      <c r="D364" s="3">
        <f t="shared" si="35"/>
        <v>5.2146336483422447E-4</v>
      </c>
      <c r="E364" s="3">
        <f t="shared" si="35"/>
        <v>5.195695949125282E-4</v>
      </c>
      <c r="F364" s="3">
        <f t="shared" si="35"/>
        <v>5.1164198543880235E-4</v>
      </c>
      <c r="G364" s="3">
        <f t="shared" si="35"/>
        <v>2.597847974562641E-4</v>
      </c>
      <c r="H364" s="3">
        <f t="shared" si="35"/>
        <v>5.2146336483422449E-5</v>
      </c>
    </row>
    <row r="365" spans="3:8" x14ac:dyDescent="0.3">
      <c r="C365">
        <v>35.299999999999997</v>
      </c>
      <c r="D365" s="3">
        <f t="shared" si="35"/>
        <v>5.2146342897214167E-4</v>
      </c>
      <c r="E365" s="3">
        <f t="shared" si="35"/>
        <v>5.1959960422978734E-4</v>
      </c>
      <c r="F365" s="3">
        <f t="shared" si="35"/>
        <v>5.1175220546465026E-4</v>
      </c>
      <c r="G365" s="3">
        <f t="shared" si="35"/>
        <v>2.5979980211489367E-4</v>
      </c>
      <c r="H365" s="3">
        <f t="shared" si="35"/>
        <v>5.2146342897214168E-5</v>
      </c>
    </row>
    <row r="366" spans="3:8" x14ac:dyDescent="0.3">
      <c r="C366">
        <v>35.4</v>
      </c>
      <c r="D366" s="3">
        <f t="shared" si="35"/>
        <v>5.2146349086180878E-4</v>
      </c>
      <c r="E366" s="3">
        <f t="shared" si="35"/>
        <v>5.1962913846828943E-4</v>
      </c>
      <c r="F366" s="3">
        <f t="shared" si="35"/>
        <v>5.1186118878119539E-4</v>
      </c>
      <c r="G366" s="3">
        <f t="shared" si="35"/>
        <v>2.5981456923414471E-4</v>
      </c>
      <c r="H366" s="3">
        <f t="shared" si="35"/>
        <v>5.2146349086180872E-5</v>
      </c>
    </row>
    <row r="367" spans="3:8" x14ac:dyDescent="0.3">
      <c r="C367">
        <v>35.5</v>
      </c>
      <c r="D367" s="3">
        <f t="shared" si="35"/>
        <v>5.2146355058203461E-4</v>
      </c>
      <c r="E367" s="3">
        <f t="shared" si="35"/>
        <v>5.1965820514902634E-4</v>
      </c>
      <c r="F367" s="3">
        <f t="shared" si="35"/>
        <v>5.1196894926477195E-4</v>
      </c>
      <c r="G367" s="3">
        <f t="shared" si="35"/>
        <v>2.5982910257451317E-4</v>
      </c>
      <c r="H367" s="3">
        <f t="shared" si="35"/>
        <v>5.2146355058203465E-5</v>
      </c>
    </row>
    <row r="368" spans="3:8" x14ac:dyDescent="0.3">
      <c r="C368">
        <v>35.6</v>
      </c>
      <c r="D368" s="3">
        <f t="shared" si="35"/>
        <v>5.2146360820886544E-4</v>
      </c>
      <c r="E368" s="3">
        <f t="shared" si="35"/>
        <v>5.1968681167392447E-4</v>
      </c>
      <c r="F368" s="3">
        <f t="shared" si="35"/>
        <v>5.1207550063601633E-4</v>
      </c>
      <c r="G368" s="3">
        <f t="shared" si="35"/>
        <v>2.5984340583696223E-4</v>
      </c>
      <c r="H368" s="3">
        <f t="shared" si="35"/>
        <v>5.2146360820886548E-5</v>
      </c>
    </row>
    <row r="369" spans="3:8" x14ac:dyDescent="0.3">
      <c r="C369">
        <v>35.700000000000003</v>
      </c>
      <c r="D369" s="3">
        <f t="shared" si="35"/>
        <v>5.2146366381568179E-4</v>
      </c>
      <c r="E369" s="3">
        <f t="shared" si="35"/>
        <v>5.197149653277303E-4</v>
      </c>
      <c r="F369" s="3">
        <f t="shared" si="35"/>
        <v>5.121808564616144E-4</v>
      </c>
      <c r="G369" s="3">
        <f t="shared" si="35"/>
        <v>2.5985748266386515E-4</v>
      </c>
      <c r="H369" s="3">
        <f t="shared" si="35"/>
        <v>5.2146366381568183E-5</v>
      </c>
    </row>
    <row r="370" spans="3:8" x14ac:dyDescent="0.3">
      <c r="C370">
        <v>35.799999999999997</v>
      </c>
      <c r="D370" s="3">
        <f t="shared" si="35"/>
        <v>5.2146371747329205E-4</v>
      </c>
      <c r="E370" s="3">
        <f t="shared" si="35"/>
        <v>5.1974267327986492E-4</v>
      </c>
      <c r="F370" s="3">
        <f t="shared" si="35"/>
        <v>5.1228503015602895E-4</v>
      </c>
      <c r="G370" s="3">
        <f t="shared" si="35"/>
        <v>2.5987133663993246E-4</v>
      </c>
      <c r="H370" s="3">
        <f t="shared" si="35"/>
        <v>5.2146371747329207E-5</v>
      </c>
    </row>
    <row r="371" spans="3:8" x14ac:dyDescent="0.3">
      <c r="C371">
        <v>35.9</v>
      </c>
      <c r="D371" s="3">
        <f t="shared" si="35"/>
        <v>5.214637692500223E-4</v>
      </c>
      <c r="E371" s="3">
        <f t="shared" si="35"/>
        <v>5.1976994258625016E-4</v>
      </c>
      <c r="F371" s="3">
        <f t="shared" si="35"/>
        <v>5.1238803498320721E-4</v>
      </c>
      <c r="G371" s="3">
        <f t="shared" si="35"/>
        <v>2.5988497129312508E-4</v>
      </c>
      <c r="H371" s="3">
        <f t="shared" si="35"/>
        <v>5.2146376925002236E-5</v>
      </c>
    </row>
    <row r="372" spans="3:8" x14ac:dyDescent="0.3">
      <c r="C372">
        <v>36</v>
      </c>
      <c r="D372" s="3">
        <f t="shared" ref="D372:H381" si="36">D$8*D$10*(1-EXP(-2*$C372/SQRT(PI()*D$9*D$10)))</f>
        <v>5.2146381921180387E-4</v>
      </c>
      <c r="E372" s="3">
        <f t="shared" si="36"/>
        <v>5.1979678019110529E-4</v>
      </c>
      <c r="F372" s="3">
        <f t="shared" si="36"/>
        <v>5.1248988405827058E-4</v>
      </c>
      <c r="G372" s="3">
        <f t="shared" si="36"/>
        <v>2.5989839009555265E-4</v>
      </c>
      <c r="H372" s="3">
        <f t="shared" si="36"/>
        <v>5.2146381921180383E-5</v>
      </c>
    </row>
    <row r="373" spans="3:8" x14ac:dyDescent="0.3">
      <c r="C373">
        <v>36.1</v>
      </c>
      <c r="D373" s="3">
        <f t="shared" si="36"/>
        <v>5.2146386742225664E-4</v>
      </c>
      <c r="E373" s="3">
        <f t="shared" si="36"/>
        <v>5.198231929287152E-4</v>
      </c>
      <c r="F373" s="3">
        <f t="shared" si="36"/>
        <v>5.1259059034918343E-4</v>
      </c>
      <c r="G373" s="3">
        <f t="shared" si="36"/>
        <v>2.599115964643576E-4</v>
      </c>
      <c r="H373" s="3">
        <f t="shared" si="36"/>
        <v>5.2146386742225659E-5</v>
      </c>
    </row>
    <row r="374" spans="3:8" x14ac:dyDescent="0.3">
      <c r="C374">
        <v>36.200000000000003</v>
      </c>
      <c r="D374" s="3">
        <f t="shared" si="36"/>
        <v>5.2146391394277075E-4</v>
      </c>
      <c r="E374" s="3">
        <f t="shared" si="36"/>
        <v>5.1984918752517103E-4</v>
      </c>
      <c r="F374" s="3">
        <f t="shared" si="36"/>
        <v>5.1269016667840513E-4</v>
      </c>
      <c r="G374" s="3">
        <f t="shared" si="36"/>
        <v>2.5992459376258551E-4</v>
      </c>
      <c r="H374" s="3">
        <f t="shared" si="36"/>
        <v>5.2146391394277074E-5</v>
      </c>
    </row>
    <row r="375" spans="3:8" x14ac:dyDescent="0.3">
      <c r="C375">
        <v>36.299999999999997</v>
      </c>
      <c r="D375" s="3">
        <f t="shared" si="36"/>
        <v>5.2146395883258408E-4</v>
      </c>
      <c r="E375" s="3">
        <f t="shared" si="36"/>
        <v>5.1987477060008302E-4</v>
      </c>
      <c r="F375" s="3">
        <f t="shared" si="36"/>
        <v>5.1278862572452203E-4</v>
      </c>
      <c r="G375" s="3">
        <f t="shared" si="36"/>
        <v>2.5993738530004151E-4</v>
      </c>
      <c r="H375" s="3">
        <f t="shared" si="36"/>
        <v>5.2146395883258411E-5</v>
      </c>
    </row>
    <row r="376" spans="3:8" x14ac:dyDescent="0.3">
      <c r="C376">
        <v>36.4</v>
      </c>
      <c r="D376" s="3">
        <f t="shared" si="36"/>
        <v>5.2146400214885837E-4</v>
      </c>
      <c r="E376" s="3">
        <f t="shared" si="36"/>
        <v>5.1989994866826568E-4</v>
      </c>
      <c r="F376" s="3">
        <f t="shared" si="36"/>
        <v>5.1288598002386244E-4</v>
      </c>
      <c r="G376" s="3">
        <f t="shared" si="36"/>
        <v>2.5994997433413284E-4</v>
      </c>
      <c r="H376" s="3">
        <f t="shared" si="36"/>
        <v>5.2146400214885841E-5</v>
      </c>
    </row>
    <row r="377" spans="3:8" x14ac:dyDescent="0.3">
      <c r="C377">
        <v>36.5</v>
      </c>
      <c r="D377" s="3">
        <f t="shared" si="36"/>
        <v>5.2146404394675142E-4</v>
      </c>
      <c r="E377" s="3">
        <f t="shared" si="36"/>
        <v>5.1992472814139771E-4</v>
      </c>
      <c r="F377" s="3">
        <f t="shared" si="36"/>
        <v>5.1298224197209215E-4</v>
      </c>
      <c r="G377" s="3">
        <f t="shared" si="36"/>
        <v>2.5996236407069886E-4</v>
      </c>
      <c r="H377" s="3">
        <f t="shared" si="36"/>
        <v>5.2146404394675141E-5</v>
      </c>
    </row>
    <row r="378" spans="3:8" x14ac:dyDescent="0.3">
      <c r="C378">
        <v>36.6</v>
      </c>
      <c r="D378" s="3">
        <f t="shared" si="36"/>
        <v>5.2146408427948749E-4</v>
      </c>
      <c r="E378" s="3">
        <f t="shared" si="36"/>
        <v>5.1994911532965405E-4</v>
      </c>
      <c r="F378" s="3">
        <f t="shared" si="36"/>
        <v>5.1307742382579328E-4</v>
      </c>
      <c r="G378" s="3">
        <f t="shared" si="36"/>
        <v>2.5997455766482702E-4</v>
      </c>
      <c r="H378" s="3">
        <f t="shared" si="36"/>
        <v>5.2146408427948754E-5</v>
      </c>
    </row>
    <row r="379" spans="3:8" x14ac:dyDescent="0.3">
      <c r="C379">
        <v>36.700000000000003</v>
      </c>
      <c r="D379" s="3">
        <f t="shared" si="36"/>
        <v>5.2146412319842533E-4</v>
      </c>
      <c r="E379" s="3">
        <f t="shared" si="36"/>
        <v>5.1997311644331285E-4</v>
      </c>
      <c r="F379" s="3">
        <f t="shared" si="36"/>
        <v>5.1317153770402419E-4</v>
      </c>
      <c r="G379" s="3">
        <f t="shared" si="36"/>
        <v>2.5998655822165643E-4</v>
      </c>
      <c r="H379" s="3">
        <f t="shared" si="36"/>
        <v>5.214641231984254E-5</v>
      </c>
    </row>
    <row r="380" spans="3:8" x14ac:dyDescent="0.3">
      <c r="C380">
        <v>36.799999999999997</v>
      </c>
      <c r="D380" s="3">
        <f t="shared" si="36"/>
        <v>5.214641607531234E-4</v>
      </c>
      <c r="E380" s="3">
        <f t="shared" si="36"/>
        <v>5.1999673759433728E-4</v>
      </c>
      <c r="F380" s="3">
        <f t="shared" si="36"/>
        <v>5.1326459558986327E-4</v>
      </c>
      <c r="G380" s="3">
        <f t="shared" si="36"/>
        <v>2.5999836879716864E-4</v>
      </c>
      <c r="H380" s="3">
        <f t="shared" si="36"/>
        <v>5.2146416075312345E-5</v>
      </c>
    </row>
    <row r="381" spans="3:8" x14ac:dyDescent="0.3">
      <c r="C381">
        <v>36.9</v>
      </c>
      <c r="D381" s="3">
        <f t="shared" si="36"/>
        <v>5.2146419699140281E-4</v>
      </c>
      <c r="E381" s="3">
        <f t="shared" si="36"/>
        <v>5.2001998479793161E-4</v>
      </c>
      <c r="F381" s="3">
        <f t="shared" si="36"/>
        <v>5.1335660933193427E-4</v>
      </c>
      <c r="G381" s="3">
        <f t="shared" si="36"/>
        <v>2.600099923989658E-4</v>
      </c>
      <c r="H381" s="3">
        <f t="shared" si="36"/>
        <v>5.2146419699140281E-5</v>
      </c>
    </row>
    <row r="382" spans="3:8" x14ac:dyDescent="0.3">
      <c r="C382">
        <v>37</v>
      </c>
      <c r="D382" s="3">
        <f t="shared" ref="D382:H391" si="37">D$8*D$10*(1-EXP(-2*$C382/SQRT(PI()*D$9*D$10)))</f>
        <v>5.2146423195940852E-4</v>
      </c>
      <c r="E382" s="3">
        <f t="shared" si="37"/>
        <v>5.2004286397407335E-4</v>
      </c>
      <c r="F382" s="3">
        <f t="shared" si="37"/>
        <v>5.1344759064591498E-4</v>
      </c>
      <c r="G382" s="3">
        <f t="shared" si="37"/>
        <v>2.6002143198703667E-4</v>
      </c>
      <c r="H382" s="3">
        <f t="shared" si="37"/>
        <v>5.2146423195940854E-5</v>
      </c>
    </row>
    <row r="383" spans="3:8" x14ac:dyDescent="0.3">
      <c r="C383">
        <v>37.1</v>
      </c>
      <c r="D383" s="3">
        <f t="shared" si="37"/>
        <v>5.2146426570166783E-4</v>
      </c>
      <c r="E383" s="3">
        <f t="shared" si="37"/>
        <v>5.2006538094902059E-4</v>
      </c>
      <c r="F383" s="3">
        <f t="shared" si="37"/>
        <v>5.1353755111602901E-4</v>
      </c>
      <c r="G383" s="3">
        <f t="shared" si="37"/>
        <v>2.600326904745103E-4</v>
      </c>
      <c r="H383" s="3">
        <f t="shared" si="37"/>
        <v>5.2146426570166781E-5</v>
      </c>
    </row>
    <row r="384" spans="3:8" x14ac:dyDescent="0.3">
      <c r="C384">
        <v>37.200000000000003</v>
      </c>
      <c r="D384" s="3">
        <f t="shared" si="37"/>
        <v>5.2146429826114735E-4</v>
      </c>
      <c r="E384" s="3">
        <f t="shared" si="37"/>
        <v>5.2008754145679533E-4</v>
      </c>
      <c r="F384" s="3">
        <f t="shared" si="37"/>
        <v>5.1362650219652069E-4</v>
      </c>
      <c r="G384" s="3">
        <f t="shared" si="37"/>
        <v>2.6004377072839767E-4</v>
      </c>
      <c r="H384" s="3">
        <f t="shared" si="37"/>
        <v>5.2146429826114735E-5</v>
      </c>
    </row>
    <row r="385" spans="3:8" x14ac:dyDescent="0.3">
      <c r="C385">
        <v>37.299999999999997</v>
      </c>
      <c r="D385" s="3">
        <f t="shared" si="37"/>
        <v>5.2146432967930742E-4</v>
      </c>
      <c r="E385" s="3">
        <f t="shared" si="37"/>
        <v>5.2010935114064449E-4</v>
      </c>
      <c r="F385" s="3">
        <f t="shared" si="37"/>
        <v>5.1371445521311359E-4</v>
      </c>
      <c r="G385" s="3">
        <f t="shared" si="37"/>
        <v>2.6005467557032225E-4</v>
      </c>
      <c r="H385" s="3">
        <f t="shared" si="37"/>
        <v>5.2146432967930746E-5</v>
      </c>
    </row>
    <row r="386" spans="3:8" x14ac:dyDescent="0.3">
      <c r="C386">
        <v>37.4</v>
      </c>
      <c r="D386" s="3">
        <f t="shared" si="37"/>
        <v>5.2146435999615519E-4</v>
      </c>
      <c r="E386" s="3">
        <f t="shared" si="37"/>
        <v>5.2013081555447622E-4</v>
      </c>
      <c r="F386" s="3">
        <f t="shared" si="37"/>
        <v>5.1380142136445226E-4</v>
      </c>
      <c r="G386" s="3">
        <f t="shared" si="37"/>
        <v>2.6006540777723811E-4</v>
      </c>
      <c r="H386" s="3">
        <f t="shared" si="37"/>
        <v>5.2146435999615526E-5</v>
      </c>
    </row>
    <row r="387" spans="3:8" x14ac:dyDescent="0.3">
      <c r="C387">
        <v>37.5</v>
      </c>
      <c r="D387" s="3">
        <f t="shared" si="37"/>
        <v>5.2146438925029543E-4</v>
      </c>
      <c r="E387" s="3">
        <f t="shared" si="37"/>
        <v>5.2015194016427461E-4</v>
      </c>
      <c r="F387" s="3">
        <f t="shared" si="37"/>
        <v>5.1388741172352862E-4</v>
      </c>
      <c r="G387" s="3">
        <f t="shared" si="37"/>
        <v>2.6007597008213731E-4</v>
      </c>
      <c r="H387" s="3">
        <f t="shared" si="37"/>
        <v>5.2146438925029547E-5</v>
      </c>
    </row>
    <row r="388" spans="3:8" x14ac:dyDescent="0.3">
      <c r="C388">
        <v>37.6</v>
      </c>
      <c r="D388" s="3">
        <f t="shared" si="37"/>
        <v>5.2146441747897947E-4</v>
      </c>
      <c r="E388" s="3">
        <f t="shared" si="37"/>
        <v>5.2017273034949167E-4</v>
      </c>
      <c r="F388" s="3">
        <f t="shared" si="37"/>
        <v>5.1397243723909131E-4</v>
      </c>
      <c r="G388" s="3">
        <f t="shared" si="37"/>
        <v>2.6008636517474583E-4</v>
      </c>
      <c r="H388" s="3">
        <f t="shared" si="37"/>
        <v>5.2146441747897951E-5</v>
      </c>
    </row>
    <row r="389" spans="3:8" x14ac:dyDescent="0.3">
      <c r="C389">
        <v>37.700000000000003</v>
      </c>
      <c r="D389" s="3">
        <f t="shared" si="37"/>
        <v>5.2146444471815317E-4</v>
      </c>
      <c r="E389" s="3">
        <f t="shared" si="37"/>
        <v>5.201931914044168E-4</v>
      </c>
      <c r="F389" s="3">
        <f t="shared" si="37"/>
        <v>5.1405650873704006E-4</v>
      </c>
      <c r="G389" s="3">
        <f t="shared" si="37"/>
        <v>2.600965957022084E-4</v>
      </c>
      <c r="H389" s="3">
        <f t="shared" si="37"/>
        <v>5.2146444471815315E-5</v>
      </c>
    </row>
    <row r="390" spans="3:8" x14ac:dyDescent="0.3">
      <c r="C390">
        <v>37.799999999999997</v>
      </c>
      <c r="D390" s="3">
        <f t="shared" si="37"/>
        <v>5.2146447100250199E-4</v>
      </c>
      <c r="E390" s="3">
        <f t="shared" si="37"/>
        <v>5.2021332853952539E-4</v>
      </c>
      <c r="F390" s="3">
        <f t="shared" si="37"/>
        <v>5.1413963692180408E-4</v>
      </c>
      <c r="G390" s="3">
        <f t="shared" si="37"/>
        <v>2.601066642697627E-4</v>
      </c>
      <c r="H390" s="3">
        <f t="shared" si="37"/>
        <v>5.2146447100250199E-5</v>
      </c>
    </row>
    <row r="391" spans="3:8" x14ac:dyDescent="0.3">
      <c r="C391">
        <v>37.9</v>
      </c>
      <c r="D391" s="3">
        <f t="shared" si="37"/>
        <v>5.2146449636549582E-4</v>
      </c>
      <c r="E391" s="3">
        <f t="shared" si="37"/>
        <v>5.2023314688280566E-4</v>
      </c>
      <c r="F391" s="3">
        <f t="shared" si="37"/>
        <v>5.1422183237770488E-4</v>
      </c>
      <c r="G391" s="3">
        <f t="shared" si="37"/>
        <v>2.6011657344140283E-4</v>
      </c>
      <c r="H391" s="3">
        <f t="shared" si="37"/>
        <v>5.214644963654959E-5</v>
      </c>
    </row>
    <row r="392" spans="3:8" x14ac:dyDescent="0.3">
      <c r="C392">
        <v>38</v>
      </c>
      <c r="D392" s="3">
        <f t="shared" ref="D392:H401" si="38">D$8*D$10*(1-EXP(-2*$C392/SQRT(PI()*D$9*D$10)))</f>
        <v>5.2146452083943139E-4</v>
      </c>
      <c r="E392" s="3">
        <f t="shared" si="38"/>
        <v>5.2025265148106443E-4</v>
      </c>
      <c r="F392" s="3">
        <f t="shared" si="38"/>
        <v>5.1430310557030404E-4</v>
      </c>
      <c r="G392" s="3">
        <f t="shared" si="38"/>
        <v>2.6012632574053221E-4</v>
      </c>
      <c r="H392" s="3">
        <f t="shared" si="38"/>
        <v>5.2146452083943142E-5</v>
      </c>
    </row>
    <row r="393" spans="3:8" x14ac:dyDescent="0.3">
      <c r="C393">
        <v>38.1</v>
      </c>
      <c r="D393" s="3">
        <f t="shared" si="38"/>
        <v>5.2146454445547313E-4</v>
      </c>
      <c r="E393" s="3">
        <f t="shared" si="38"/>
        <v>5.2027184730121226E-4</v>
      </c>
      <c r="F393" s="3">
        <f t="shared" si="38"/>
        <v>5.1438346684773548E-4</v>
      </c>
      <c r="G393" s="3">
        <f t="shared" si="38"/>
        <v>2.6013592365060613E-4</v>
      </c>
      <c r="H393" s="3">
        <f t="shared" si="38"/>
        <v>5.214645444554732E-5</v>
      </c>
    </row>
    <row r="394" spans="3:8" x14ac:dyDescent="0.3">
      <c r="C394">
        <v>38.200000000000003</v>
      </c>
      <c r="D394" s="3">
        <f t="shared" si="38"/>
        <v>5.2146456724369312E-4</v>
      </c>
      <c r="E394" s="3">
        <f t="shared" si="38"/>
        <v>5.2029073923152817E-4</v>
      </c>
      <c r="F394" s="3">
        <f t="shared" si="38"/>
        <v>5.144629264420235E-4</v>
      </c>
      <c r="G394" s="3">
        <f t="shared" si="38"/>
        <v>2.6014536961576409E-4</v>
      </c>
      <c r="H394" s="3">
        <f t="shared" si="38"/>
        <v>5.2146456724369308E-5</v>
      </c>
    </row>
    <row r="395" spans="3:8" x14ac:dyDescent="0.3">
      <c r="C395">
        <v>38.299999999999997</v>
      </c>
      <c r="D395" s="3">
        <f t="shared" si="38"/>
        <v>5.2146458923310916E-4</v>
      </c>
      <c r="E395" s="3">
        <f t="shared" si="38"/>
        <v>5.2030933208290495E-4</v>
      </c>
      <c r="F395" s="3">
        <f t="shared" si="38"/>
        <v>5.1454149447038519E-4</v>
      </c>
      <c r="G395" s="3">
        <f t="shared" si="38"/>
        <v>2.6015466604145248E-4</v>
      </c>
      <c r="H395" s="3">
        <f t="shared" si="38"/>
        <v>5.2146458923310918E-5</v>
      </c>
    </row>
    <row r="396" spans="3:8" x14ac:dyDescent="0.3">
      <c r="C396">
        <v>38.4</v>
      </c>
      <c r="D396" s="3">
        <f t="shared" si="38"/>
        <v>5.2146461045172207E-4</v>
      </c>
      <c r="E396" s="3">
        <f t="shared" si="38"/>
        <v>5.2032763059007387E-4</v>
      </c>
      <c r="F396" s="3">
        <f t="shared" si="38"/>
        <v>5.1461918093651871E-4</v>
      </c>
      <c r="G396" s="3">
        <f t="shared" si="38"/>
        <v>2.6016381529503694E-4</v>
      </c>
      <c r="H396" s="3">
        <f t="shared" si="38"/>
        <v>5.2146461045172212E-5</v>
      </c>
    </row>
    <row r="397" spans="3:8" x14ac:dyDescent="0.3">
      <c r="C397">
        <v>38.5</v>
      </c>
      <c r="D397" s="3">
        <f t="shared" si="38"/>
        <v>5.2146463092655126E-4</v>
      </c>
      <c r="E397" s="3">
        <f t="shared" si="38"/>
        <v>5.2034563941281021E-4</v>
      </c>
      <c r="F397" s="3">
        <f t="shared" si="38"/>
        <v>5.1469599573187718E-4</v>
      </c>
      <c r="G397" s="3">
        <f t="shared" si="38"/>
        <v>2.601728197064051E-4</v>
      </c>
      <c r="H397" s="3">
        <f t="shared" si="38"/>
        <v>5.214646309265513E-5</v>
      </c>
    </row>
    <row r="398" spans="3:8" x14ac:dyDescent="0.3">
      <c r="C398">
        <v>38.6</v>
      </c>
      <c r="D398" s="3">
        <f t="shared" si="38"/>
        <v>5.2146465068366864E-4</v>
      </c>
      <c r="E398" s="3">
        <f t="shared" si="38"/>
        <v>5.2036336313712056E-4</v>
      </c>
      <c r="F398" s="3">
        <f t="shared" si="38"/>
        <v>5.1477194863692782E-4</v>
      </c>
      <c r="G398" s="3">
        <f t="shared" si="38"/>
        <v>2.6018168156856028E-4</v>
      </c>
      <c r="H398" s="3">
        <f t="shared" si="38"/>
        <v>5.2146465068366872E-5</v>
      </c>
    </row>
    <row r="399" spans="3:8" x14ac:dyDescent="0.3">
      <c r="C399">
        <v>38.700000000000003</v>
      </c>
      <c r="D399" s="3">
        <f t="shared" si="38"/>
        <v>5.2146466974823259E-4</v>
      </c>
      <c r="E399" s="3">
        <f t="shared" si="38"/>
        <v>5.2038080627640976E-4</v>
      </c>
      <c r="F399" s="3">
        <f t="shared" si="38"/>
        <v>5.1484704932239754E-4</v>
      </c>
      <c r="G399" s="3">
        <f t="shared" si="38"/>
        <v>2.6019040313820488E-4</v>
      </c>
      <c r="H399" s="3">
        <f t="shared" si="38"/>
        <v>5.2146466974823263E-5</v>
      </c>
    </row>
    <row r="400" spans="3:8" x14ac:dyDescent="0.3">
      <c r="C400">
        <v>38.799999999999997</v>
      </c>
      <c r="D400" s="3">
        <f t="shared" si="38"/>
        <v>5.2146468814451936E-4</v>
      </c>
      <c r="E400" s="3">
        <f t="shared" si="38"/>
        <v>5.2039797327263124E-4</v>
      </c>
      <c r="F400" s="3">
        <f t="shared" si="38"/>
        <v>5.1492130735050399E-4</v>
      </c>
      <c r="G400" s="3">
        <f t="shared" si="38"/>
        <v>2.6019898663631562E-4</v>
      </c>
      <c r="H400" s="3">
        <f t="shared" si="38"/>
        <v>5.2146468814451939E-5</v>
      </c>
    </row>
    <row r="401" spans="3:8" x14ac:dyDescent="0.3">
      <c r="C401">
        <v>38.9</v>
      </c>
      <c r="D401" s="3">
        <f t="shared" si="38"/>
        <v>5.2146470589595434E-4</v>
      </c>
      <c r="E401" s="3">
        <f t="shared" si="38"/>
        <v>5.2041486849741729E-4</v>
      </c>
      <c r="F401" s="3">
        <f t="shared" si="38"/>
        <v>5.1499473217617316E-4</v>
      </c>
      <c r="G401" s="3">
        <f t="shared" si="38"/>
        <v>2.6020743424870864E-4</v>
      </c>
      <c r="H401" s="3">
        <f t="shared" si="38"/>
        <v>5.2146470589595434E-5</v>
      </c>
    </row>
    <row r="402" spans="3:8" x14ac:dyDescent="0.3">
      <c r="C402">
        <v>39</v>
      </c>
      <c r="D402" s="3">
        <f t="shared" ref="D402:H411" si="39">D$8*D$10*(1-EXP(-2*$C402/SQRT(PI()*D$9*D$10)))</f>
        <v>5.2146472302514173E-4</v>
      </c>
      <c r="E402" s="3">
        <f t="shared" si="39"/>
        <v>5.2043149625319307E-4</v>
      </c>
      <c r="F402" s="3">
        <f t="shared" si="39"/>
        <v>5.150673331482436E-4</v>
      </c>
      <c r="G402" s="3">
        <f t="shared" si="39"/>
        <v>2.6021574812659654E-4</v>
      </c>
      <c r="H402" s="3">
        <f t="shared" si="39"/>
        <v>5.2146472302514174E-5</v>
      </c>
    </row>
    <row r="403" spans="3:8" x14ac:dyDescent="0.3">
      <c r="C403">
        <v>39.1</v>
      </c>
      <c r="D403" s="3">
        <f t="shared" si="39"/>
        <v>5.2146473955389341E-4</v>
      </c>
      <c r="E403" s="3">
        <f t="shared" si="39"/>
        <v>5.2044786077427158E-4</v>
      </c>
      <c r="F403" s="3">
        <f t="shared" si="39"/>
        <v>5.1513911951065622E-4</v>
      </c>
      <c r="G403" s="3">
        <f t="shared" si="39"/>
        <v>2.6022393038713579E-4</v>
      </c>
      <c r="H403" s="3">
        <f t="shared" si="39"/>
        <v>5.2146473955389345E-5</v>
      </c>
    </row>
    <row r="404" spans="3:8" x14ac:dyDescent="0.3">
      <c r="C404">
        <v>39.200000000000003</v>
      </c>
      <c r="D404" s="3">
        <f t="shared" si="39"/>
        <v>5.2146475550325676E-4</v>
      </c>
      <c r="E404" s="3">
        <f t="shared" si="39"/>
        <v>5.2046396622793217E-4</v>
      </c>
      <c r="F404" s="3">
        <f t="shared" si="39"/>
        <v>5.1521010040363158E-4</v>
      </c>
      <c r="G404" s="3">
        <f t="shared" si="39"/>
        <v>2.6023198311396609E-4</v>
      </c>
      <c r="H404" s="3">
        <f t="shared" si="39"/>
        <v>5.2146475550325672E-5</v>
      </c>
    </row>
    <row r="405" spans="3:8" x14ac:dyDescent="0.3">
      <c r="C405">
        <v>39.299999999999997</v>
      </c>
      <c r="D405" s="3">
        <f t="shared" si="39"/>
        <v>5.2146477089354119E-4</v>
      </c>
      <c r="E405" s="3">
        <f t="shared" si="39"/>
        <v>5.2047981671548226E-4</v>
      </c>
      <c r="F405" s="3">
        <f t="shared" si="39"/>
        <v>5.1528028486483334E-4</v>
      </c>
      <c r="G405" s="3">
        <f t="shared" si="39"/>
        <v>2.6023990835774113E-4</v>
      </c>
      <c r="H405" s="3">
        <f t="shared" si="39"/>
        <v>5.2146477089354112E-5</v>
      </c>
    </row>
    <row r="406" spans="3:8" x14ac:dyDescent="0.3">
      <c r="C406">
        <v>39.4</v>
      </c>
      <c r="D406" s="3">
        <f t="shared" si="39"/>
        <v>5.2146478574434418E-4</v>
      </c>
      <c r="E406" s="3">
        <f t="shared" si="39"/>
        <v>5.2049541627330071E-4</v>
      </c>
      <c r="F406" s="3">
        <f t="shared" si="39"/>
        <v>5.1534968183051969E-4</v>
      </c>
      <c r="G406" s="3">
        <f t="shared" si="39"/>
        <v>2.6024770813665036E-4</v>
      </c>
      <c r="H406" s="3">
        <f t="shared" si="39"/>
        <v>5.214647857443442E-5</v>
      </c>
    </row>
    <row r="407" spans="3:8" x14ac:dyDescent="0.3">
      <c r="C407">
        <v>39.5</v>
      </c>
      <c r="D407" s="3">
        <f t="shared" si="39"/>
        <v>5.214648000745766E-4</v>
      </c>
      <c r="E407" s="3">
        <f t="shared" si="39"/>
        <v>5.2051076887386688E-4</v>
      </c>
      <c r="F407" s="3">
        <f t="shared" si="39"/>
        <v>5.1541830013668028E-4</v>
      </c>
      <c r="G407" s="3">
        <f t="shared" si="39"/>
        <v>2.6025538443693344E-4</v>
      </c>
      <c r="H407" s="3">
        <f t="shared" si="39"/>
        <v>5.2146480007457662E-5</v>
      </c>
    </row>
    <row r="408" spans="3:8" x14ac:dyDescent="0.3">
      <c r="C408">
        <v>39.6</v>
      </c>
      <c r="D408" s="3">
        <f t="shared" si="39"/>
        <v>5.2146481390248623E-4</v>
      </c>
      <c r="E408" s="3">
        <f t="shared" si="39"/>
        <v>5.2052587842677119E-4</v>
      </c>
      <c r="F408" s="3">
        <f t="shared" si="39"/>
        <v>5.154861485201621E-4</v>
      </c>
      <c r="G408" s="3">
        <f t="shared" si="39"/>
        <v>2.602629392133856E-4</v>
      </c>
      <c r="H408" s="3">
        <f t="shared" si="39"/>
        <v>5.2146481390248619E-5</v>
      </c>
    </row>
    <row r="409" spans="3:8" x14ac:dyDescent="0.3">
      <c r="C409">
        <v>39.700000000000003</v>
      </c>
      <c r="D409" s="3">
        <f t="shared" si="39"/>
        <v>5.2146482724568094E-4</v>
      </c>
      <c r="E409" s="3">
        <f t="shared" si="39"/>
        <v>5.205407487797113E-4</v>
      </c>
      <c r="F409" s="3">
        <f t="shared" si="39"/>
        <v>5.1555323561978126E-4</v>
      </c>
      <c r="G409" s="3">
        <f t="shared" si="39"/>
        <v>2.6027037438985565E-4</v>
      </c>
      <c r="H409" s="3">
        <f t="shared" si="39"/>
        <v>5.2146482724568094E-5</v>
      </c>
    </row>
    <row r="410" spans="3:8" x14ac:dyDescent="0.3">
      <c r="C410">
        <v>39.799999999999997</v>
      </c>
      <c r="D410" s="3">
        <f t="shared" si="39"/>
        <v>5.214648401211517E-4</v>
      </c>
      <c r="E410" s="3">
        <f t="shared" si="39"/>
        <v>5.2055538371947212E-4</v>
      </c>
      <c r="F410" s="3">
        <f t="shared" si="39"/>
        <v>5.1561956997742305E-4</v>
      </c>
      <c r="G410" s="3">
        <f t="shared" si="39"/>
        <v>2.6027769185973606E-4</v>
      </c>
      <c r="H410" s="3">
        <f t="shared" si="39"/>
        <v>5.2146484012115176E-5</v>
      </c>
    </row>
    <row r="411" spans="3:8" x14ac:dyDescent="0.3">
      <c r="C411">
        <v>39.9</v>
      </c>
      <c r="D411" s="3">
        <f t="shared" si="39"/>
        <v>5.2146485254529393E-4</v>
      </c>
      <c r="E411" s="3">
        <f t="shared" si="39"/>
        <v>5.2056978697288922E-4</v>
      </c>
      <c r="F411" s="3">
        <f t="shared" si="39"/>
        <v>5.1568516003912995E-4</v>
      </c>
      <c r="G411" s="3">
        <f t="shared" si="39"/>
        <v>2.6028489348644461E-4</v>
      </c>
      <c r="H411" s="3">
        <f t="shared" si="39"/>
        <v>5.2146485254529394E-5</v>
      </c>
    </row>
    <row r="412" spans="3:8" x14ac:dyDescent="0.3">
      <c r="C412">
        <v>40</v>
      </c>
      <c r="D412" s="3">
        <f t="shared" ref="D412:H421" si="40">D$8*D$10*(1-EXP(-2*$C412/SQRT(PI()*D$9*D$10)))</f>
        <v>5.2146486453392808E-4</v>
      </c>
      <c r="E412" s="3">
        <f t="shared" si="40"/>
        <v>5.2058396220779892E-4</v>
      </c>
      <c r="F412" s="3">
        <f t="shared" si="40"/>
        <v>5.157500141561766E-4</v>
      </c>
      <c r="G412" s="3">
        <f t="shared" si="40"/>
        <v>2.6029198110389946E-4</v>
      </c>
      <c r="H412" s="3">
        <f t="shared" si="40"/>
        <v>5.2146486453392818E-5</v>
      </c>
    </row>
    <row r="413" spans="3:8" x14ac:dyDescent="0.3">
      <c r="C413">
        <v>40.1</v>
      </c>
      <c r="D413" s="3">
        <f t="shared" si="40"/>
        <v>5.2146487610232038E-4</v>
      </c>
      <c r="E413" s="3">
        <f t="shared" si="40"/>
        <v>5.2059791303397181E-4</v>
      </c>
      <c r="F413" s="3">
        <f t="shared" si="40"/>
        <v>5.1581414058613319E-4</v>
      </c>
      <c r="G413" s="3">
        <f t="shared" si="40"/>
        <v>2.602989565169859E-4</v>
      </c>
      <c r="H413" s="3">
        <f t="shared" si="40"/>
        <v>5.2146487610232036E-5</v>
      </c>
    </row>
    <row r="414" spans="3:8" x14ac:dyDescent="0.3">
      <c r="C414">
        <v>40.200000000000003</v>
      </c>
      <c r="D414" s="3">
        <f t="shared" si="40"/>
        <v>5.2146488726520143E-4</v>
      </c>
      <c r="E414" s="3">
        <f t="shared" si="40"/>
        <v>5.2061164300403189E-4</v>
      </c>
      <c r="F414" s="3">
        <f t="shared" si="40"/>
        <v>5.1587754749391704E-4</v>
      </c>
      <c r="G414" s="3">
        <f t="shared" si="40"/>
        <v>2.6030582150201594E-4</v>
      </c>
      <c r="H414" s="3">
        <f t="shared" si="40"/>
        <v>5.2146488726520149E-5</v>
      </c>
    </row>
    <row r="415" spans="3:8" x14ac:dyDescent="0.3">
      <c r="C415">
        <v>40.299999999999997</v>
      </c>
      <c r="D415" s="3">
        <f t="shared" si="40"/>
        <v>5.2146489803678601E-4</v>
      </c>
      <c r="E415" s="3">
        <f t="shared" si="40"/>
        <v>5.206251556143616E-4</v>
      </c>
      <c r="F415" s="3">
        <f t="shared" si="40"/>
        <v>5.1594024295283211E-4</v>
      </c>
      <c r="G415" s="3">
        <f t="shared" si="40"/>
        <v>2.603125778071808E-4</v>
      </c>
      <c r="H415" s="3">
        <f t="shared" si="40"/>
        <v>5.2146489803678599E-5</v>
      </c>
    </row>
    <row r="416" spans="3:8" x14ac:dyDescent="0.3">
      <c r="C416">
        <v>40.4</v>
      </c>
      <c r="D416" s="3">
        <f t="shared" si="40"/>
        <v>5.2146490843079014E-4</v>
      </c>
      <c r="E416" s="3">
        <f t="shared" si="40"/>
        <v>5.2063845430599194E-4</v>
      </c>
      <c r="F416" s="3">
        <f t="shared" si="40"/>
        <v>5.1600223494559683E-4</v>
      </c>
      <c r="G416" s="3">
        <f t="shared" si="40"/>
        <v>2.6031922715299597E-4</v>
      </c>
      <c r="H416" s="3">
        <f t="shared" si="40"/>
        <v>5.2146490843079017E-5</v>
      </c>
    </row>
    <row r="417" spans="3:8" x14ac:dyDescent="0.3">
      <c r="C417">
        <v>40.5</v>
      </c>
      <c r="D417" s="3">
        <f t="shared" si="40"/>
        <v>5.2146491846044953E-4</v>
      </c>
      <c r="E417" s="3">
        <f t="shared" si="40"/>
        <v>5.2065154246547869E-4</v>
      </c>
      <c r="F417" s="3">
        <f t="shared" si="40"/>
        <v>5.1606353136536055E-4</v>
      </c>
      <c r="G417" s="3">
        <f t="shared" si="40"/>
        <v>2.6032577123273935E-4</v>
      </c>
      <c r="H417" s="3">
        <f t="shared" si="40"/>
        <v>5.2146491846044956E-5</v>
      </c>
    </row>
    <row r="418" spans="3:8" x14ac:dyDescent="0.3">
      <c r="C418">
        <v>40.6</v>
      </c>
      <c r="D418" s="3">
        <f t="shared" si="40"/>
        <v>5.2146492813853556E-4</v>
      </c>
      <c r="E418" s="3">
        <f t="shared" si="40"/>
        <v>5.2066442342576505E-4</v>
      </c>
      <c r="F418" s="3">
        <f t="shared" si="40"/>
        <v>5.161241400167087E-4</v>
      </c>
      <c r="G418" s="3">
        <f t="shared" si="40"/>
        <v>2.6033221171288252E-4</v>
      </c>
      <c r="H418" s="3">
        <f t="shared" si="40"/>
        <v>5.2146492813853553E-5</v>
      </c>
    </row>
    <row r="419" spans="3:8" x14ac:dyDescent="0.3">
      <c r="C419">
        <v>40.700000000000003</v>
      </c>
      <c r="D419" s="3">
        <f t="shared" si="40"/>
        <v>5.2146493747737201E-4</v>
      </c>
      <c r="E419" s="3">
        <f t="shared" si="40"/>
        <v>5.206771004670303E-4</v>
      </c>
      <c r="F419" s="3">
        <f t="shared" si="40"/>
        <v>5.1618406861665624E-4</v>
      </c>
      <c r="G419" s="3">
        <f t="shared" si="40"/>
        <v>2.6033855023351515E-4</v>
      </c>
      <c r="H419" s="3">
        <f t="shared" si="40"/>
        <v>5.2146493747737206E-5</v>
      </c>
    </row>
    <row r="420" spans="3:8" x14ac:dyDescent="0.3">
      <c r="C420">
        <v>40.799999999999997</v>
      </c>
      <c r="D420" s="3">
        <f t="shared" si="40"/>
        <v>5.2146494648885086E-4</v>
      </c>
      <c r="E420" s="3">
        <f t="shared" si="40"/>
        <v>5.2068957681752502E-4</v>
      </c>
      <c r="F420" s="3">
        <f t="shared" si="40"/>
        <v>5.162433247956306E-4</v>
      </c>
      <c r="G420" s="3">
        <f t="shared" si="40"/>
        <v>2.6034478840876251E-4</v>
      </c>
      <c r="H420" s="3">
        <f t="shared" si="40"/>
        <v>5.214649464888509E-5</v>
      </c>
    </row>
    <row r="421" spans="3:8" x14ac:dyDescent="0.3">
      <c r="C421">
        <v>40.9</v>
      </c>
      <c r="D421" s="3">
        <f t="shared" si="40"/>
        <v>5.2146495518444697E-4</v>
      </c>
      <c r="E421" s="3">
        <f t="shared" si="40"/>
        <v>5.2070185565439308E-4</v>
      </c>
      <c r="F421" s="3">
        <f t="shared" si="40"/>
        <v>5.163019160984427E-4</v>
      </c>
      <c r="G421" s="3">
        <f t="shared" si="40"/>
        <v>2.6035092782719654E-4</v>
      </c>
      <c r="H421" s="3">
        <f t="shared" si="40"/>
        <v>5.2146495518444702E-5</v>
      </c>
    </row>
    <row r="422" spans="3:8" x14ac:dyDescent="0.3">
      <c r="C422">
        <v>41</v>
      </c>
      <c r="D422" s="3">
        <f t="shared" ref="D422:H431" si="41">D$8*D$10*(1-EXP(-2*$C422/SQRT(PI()*D$9*D$10)))</f>
        <v>5.214649635752333E-4</v>
      </c>
      <c r="E422" s="3">
        <f t="shared" si="41"/>
        <v>5.2071394010448093E-4</v>
      </c>
      <c r="F422" s="3">
        <f t="shared" si="41"/>
        <v>5.1635984998524818E-4</v>
      </c>
      <c r="G422" s="3">
        <f t="shared" si="41"/>
        <v>2.6035697005224046E-4</v>
      </c>
      <c r="H422" s="3">
        <f t="shared" si="41"/>
        <v>5.2146496357523332E-5</v>
      </c>
    </row>
    <row r="423" spans="3:8" x14ac:dyDescent="0.3">
      <c r="C423">
        <v>41.1</v>
      </c>
      <c r="D423" s="3">
        <f t="shared" si="41"/>
        <v>5.2146497167189422E-4</v>
      </c>
      <c r="E423" s="3">
        <f t="shared" si="41"/>
        <v>5.2072583324513401E-4</v>
      </c>
      <c r="F423" s="3">
        <f t="shared" si="41"/>
        <v>5.1641713383249698E-4</v>
      </c>
      <c r="G423" s="3">
        <f t="shared" si="41"/>
        <v>2.60362916622567E-4</v>
      </c>
      <c r="H423" s="3">
        <f t="shared" si="41"/>
        <v>5.2146497167189421E-5</v>
      </c>
    </row>
    <row r="424" spans="3:8" x14ac:dyDescent="0.3">
      <c r="C424">
        <v>41.2</v>
      </c>
      <c r="D424" s="3">
        <f t="shared" si="41"/>
        <v>5.2146497948473986E-4</v>
      </c>
      <c r="E424" s="3">
        <f t="shared" si="41"/>
        <v>5.207375381049798E-4</v>
      </c>
      <c r="F424" s="3">
        <f t="shared" si="41"/>
        <v>5.164737749338721E-4</v>
      </c>
      <c r="G424" s="3">
        <f t="shared" si="41"/>
        <v>2.603687690524899E-4</v>
      </c>
      <c r="H424" s="3">
        <f t="shared" si="41"/>
        <v>5.214649794847399E-5</v>
      </c>
    </row>
    <row r="425" spans="3:8" x14ac:dyDescent="0.3">
      <c r="C425">
        <v>41.3</v>
      </c>
      <c r="D425" s="3">
        <f t="shared" si="41"/>
        <v>5.2146498702371896E-4</v>
      </c>
      <c r="E425" s="3">
        <f t="shared" si="41"/>
        <v>5.2074905766469977E-4</v>
      </c>
      <c r="F425" s="3">
        <f t="shared" si="41"/>
        <v>5.1652978050121948E-4</v>
      </c>
      <c r="G425" s="3">
        <f t="shared" si="41"/>
        <v>2.6037452883234988E-4</v>
      </c>
      <c r="H425" s="3">
        <f t="shared" si="41"/>
        <v>5.2146498702371904E-5</v>
      </c>
    </row>
    <row r="426" spans="3:8" x14ac:dyDescent="0.3">
      <c r="C426">
        <v>41.4</v>
      </c>
      <c r="D426" s="3">
        <f t="shared" si="41"/>
        <v>5.2146499429843159E-4</v>
      </c>
      <c r="E426" s="3">
        <f t="shared" si="41"/>
        <v>5.2076039485778785E-4</v>
      </c>
      <c r="F426" s="3">
        <f t="shared" si="41"/>
        <v>5.1658515766546474E-4</v>
      </c>
      <c r="G426" s="3">
        <f t="shared" si="41"/>
        <v>2.6038019742889392E-4</v>
      </c>
      <c r="H426" s="3">
        <f t="shared" si="41"/>
        <v>5.2146499429843163E-5</v>
      </c>
    </row>
    <row r="427" spans="3:8" x14ac:dyDescent="0.3">
      <c r="C427">
        <v>41.5</v>
      </c>
      <c r="D427" s="3">
        <f t="shared" si="41"/>
        <v>5.2146500131814095E-4</v>
      </c>
      <c r="E427" s="3">
        <f t="shared" si="41"/>
        <v>5.2077155257129791E-4</v>
      </c>
      <c r="F427" s="3">
        <f t="shared" si="41"/>
        <v>5.1663991347752252E-4</v>
      </c>
      <c r="G427" s="3">
        <f t="shared" si="41"/>
        <v>2.6038577628564896E-4</v>
      </c>
      <c r="H427" s="3">
        <f t="shared" si="41"/>
        <v>5.2146500131814095E-5</v>
      </c>
    </row>
    <row r="428" spans="3:8" x14ac:dyDescent="0.3">
      <c r="C428">
        <v>41.6</v>
      </c>
      <c r="D428" s="3">
        <f t="shared" si="41"/>
        <v>5.2146500809178585E-4</v>
      </c>
      <c r="E428" s="3">
        <f t="shared" si="41"/>
        <v>5.2078253364657866E-4</v>
      </c>
      <c r="F428" s="3">
        <f t="shared" si="41"/>
        <v>5.1669405490919302E-4</v>
      </c>
      <c r="G428" s="3">
        <f t="shared" si="41"/>
        <v>2.6039126682328933E-4</v>
      </c>
      <c r="H428" s="3">
        <f t="shared" si="41"/>
        <v>5.2146500809178584E-5</v>
      </c>
    </row>
    <row r="429" spans="3:8" x14ac:dyDescent="0.3">
      <c r="C429">
        <v>41.7</v>
      </c>
      <c r="D429" s="3">
        <f t="shared" si="41"/>
        <v>5.2146501462799167E-4</v>
      </c>
      <c r="E429" s="3">
        <f t="shared" si="41"/>
        <v>5.2079334087999716E-4</v>
      </c>
      <c r="F429" s="3">
        <f t="shared" si="41"/>
        <v>5.1674758885405082E-4</v>
      </c>
      <c r="G429" s="3">
        <f t="shared" si="41"/>
        <v>2.6039667043999858E-4</v>
      </c>
      <c r="H429" s="3">
        <f t="shared" si="41"/>
        <v>5.2146501462799167E-5</v>
      </c>
    </row>
    <row r="430" spans="3:8" x14ac:dyDescent="0.3">
      <c r="C430">
        <v>41.8</v>
      </c>
      <c r="D430" s="3">
        <f t="shared" si="41"/>
        <v>5.214650209350815E-4</v>
      </c>
      <c r="E430" s="3">
        <f t="shared" si="41"/>
        <v>5.2080397702365146E-4</v>
      </c>
      <c r="F430" s="3">
        <f t="shared" si="41"/>
        <v>5.1680052212832168E-4</v>
      </c>
      <c r="G430" s="3">
        <f t="shared" si="41"/>
        <v>2.6040198851182573E-4</v>
      </c>
      <c r="H430" s="3">
        <f t="shared" si="41"/>
        <v>5.2146502093508153E-5</v>
      </c>
    </row>
    <row r="431" spans="3:8" x14ac:dyDescent="0.3">
      <c r="C431">
        <v>41.9</v>
      </c>
      <c r="D431" s="3">
        <f t="shared" si="41"/>
        <v>5.2146502702108658E-4</v>
      </c>
      <c r="E431" s="3">
        <f t="shared" si="41"/>
        <v>5.2081444478607047E-4</v>
      </c>
      <c r="F431" s="3">
        <f t="shared" si="41"/>
        <v>5.1685286147175097E-4</v>
      </c>
      <c r="G431" s="3">
        <f t="shared" si="41"/>
        <v>2.6040722239303524E-4</v>
      </c>
      <c r="H431" s="3">
        <f t="shared" si="41"/>
        <v>5.2146502702108658E-5</v>
      </c>
    </row>
    <row r="432" spans="3:8" x14ac:dyDescent="0.3">
      <c r="C432">
        <v>42</v>
      </c>
      <c r="D432" s="3">
        <f t="shared" ref="D432:H441" si="42">D$8*D$10*(1-EXP(-2*$C432/SQRT(PI()*D$9*D$10)))</f>
        <v>5.2146503289375666E-4</v>
      </c>
      <c r="E432" s="3">
        <f t="shared" si="42"/>
        <v>5.2082474683290479E-4</v>
      </c>
      <c r="F432" s="3">
        <f t="shared" si="42"/>
        <v>5.1690461354846149E-4</v>
      </c>
      <c r="G432" s="3">
        <f t="shared" si="42"/>
        <v>2.604123734164524E-4</v>
      </c>
      <c r="H432" s="3">
        <f t="shared" si="42"/>
        <v>5.2146503289375668E-5</v>
      </c>
    </row>
    <row r="433" spans="3:8" x14ac:dyDescent="0.3">
      <c r="C433">
        <v>42.1</v>
      </c>
      <c r="D433" s="3">
        <f t="shared" si="42"/>
        <v>5.2146503856056992E-4</v>
      </c>
      <c r="E433" s="3">
        <f t="shared" si="42"/>
        <v>5.2083488578760469E-4</v>
      </c>
      <c r="F433" s="3">
        <f t="shared" si="42"/>
        <v>5.1695578494780233E-4</v>
      </c>
      <c r="G433" s="3">
        <f t="shared" si="42"/>
        <v>2.6041744289380235E-4</v>
      </c>
      <c r="H433" s="3">
        <f t="shared" si="42"/>
        <v>5.2146503856056993E-5</v>
      </c>
    </row>
    <row r="434" spans="3:8" x14ac:dyDescent="0.3">
      <c r="C434">
        <v>42.2</v>
      </c>
      <c r="D434" s="3">
        <f t="shared" si="42"/>
        <v>5.2146504402874228E-4</v>
      </c>
      <c r="E434" s="3">
        <f t="shared" si="42"/>
        <v>5.2084486423208858E-4</v>
      </c>
      <c r="F434" s="3">
        <f t="shared" si="42"/>
        <v>5.1700638218518744E-4</v>
      </c>
      <c r="G434" s="3">
        <f t="shared" si="42"/>
        <v>2.6042243211604429E-4</v>
      </c>
      <c r="H434" s="3">
        <f t="shared" si="42"/>
        <v>5.214650440287423E-5</v>
      </c>
    </row>
    <row r="435" spans="3:8" x14ac:dyDescent="0.3">
      <c r="C435">
        <v>42.3</v>
      </c>
      <c r="D435" s="3">
        <f t="shared" si="42"/>
        <v>5.214650493052368E-4</v>
      </c>
      <c r="E435" s="3">
        <f t="shared" si="42"/>
        <v>5.2085468470740033E-4</v>
      </c>
      <c r="F435" s="3">
        <f t="shared" si="42"/>
        <v>5.1705641170292555E-4</v>
      </c>
      <c r="G435" s="3">
        <f t="shared" si="42"/>
        <v>2.6042734235370016E-4</v>
      </c>
      <c r="H435" s="3">
        <f t="shared" si="42"/>
        <v>5.2146504930523674E-5</v>
      </c>
    </row>
    <row r="436" spans="3:8" x14ac:dyDescent="0.3">
      <c r="C436">
        <v>42.4</v>
      </c>
      <c r="D436" s="3">
        <f t="shared" si="42"/>
        <v>5.2146505439677239E-4</v>
      </c>
      <c r="E436" s="3">
        <f t="shared" si="42"/>
        <v>5.2086434971435676E-4</v>
      </c>
      <c r="F436" s="3">
        <f t="shared" si="42"/>
        <v>5.171058798710403E-4</v>
      </c>
      <c r="G436" s="3">
        <f t="shared" si="42"/>
        <v>2.6043217485717838E-4</v>
      </c>
      <c r="H436" s="3">
        <f t="shared" si="42"/>
        <v>5.2146505439677239E-5</v>
      </c>
    </row>
    <row r="437" spans="3:8" x14ac:dyDescent="0.3">
      <c r="C437">
        <v>42.5</v>
      </c>
      <c r="D437" s="3">
        <f t="shared" si="42"/>
        <v>5.2146505930983258E-4</v>
      </c>
      <c r="E437" s="3">
        <f t="shared" si="42"/>
        <v>5.2087386171418366E-4</v>
      </c>
      <c r="F437" s="3">
        <f t="shared" si="42"/>
        <v>5.1715479298808137E-4</v>
      </c>
      <c r="G437" s="3">
        <f t="shared" si="42"/>
        <v>2.6043693085709183E-4</v>
      </c>
      <c r="H437" s="3">
        <f t="shared" si="42"/>
        <v>5.2146505930983257E-5</v>
      </c>
    </row>
    <row r="438" spans="3:8" x14ac:dyDescent="0.3">
      <c r="C438">
        <v>42.6</v>
      </c>
      <c r="D438" s="3">
        <f t="shared" si="42"/>
        <v>5.2146506405067333E-4</v>
      </c>
      <c r="E438" s="3">
        <f t="shared" si="42"/>
        <v>5.208832231291434E-4</v>
      </c>
      <c r="F438" s="3">
        <f t="shared" si="42"/>
        <v>5.1720315728192613E-4</v>
      </c>
      <c r="G438" s="3">
        <f t="shared" si="42"/>
        <v>2.604416115645717E-4</v>
      </c>
      <c r="H438" s="3">
        <f t="shared" si="42"/>
        <v>5.2146506405067333E-5</v>
      </c>
    </row>
    <row r="439" spans="3:8" x14ac:dyDescent="0.3">
      <c r="C439">
        <v>42.7</v>
      </c>
      <c r="D439" s="3">
        <f t="shared" si="42"/>
        <v>5.2146506862533169E-4</v>
      </c>
      <c r="E439" s="3">
        <f t="shared" si="42"/>
        <v>5.2089243634315119E-4</v>
      </c>
      <c r="F439" s="3">
        <f t="shared" si="42"/>
        <v>5.1725097891057328E-4</v>
      </c>
      <c r="G439" s="3">
        <f t="shared" si="42"/>
        <v>2.6044621817157559E-4</v>
      </c>
      <c r="H439" s="3">
        <f t="shared" si="42"/>
        <v>5.2146506862533172E-5</v>
      </c>
    </row>
    <row r="440" spans="3:8" x14ac:dyDescent="0.3">
      <c r="C440">
        <v>42.8</v>
      </c>
      <c r="D440" s="3">
        <f t="shared" si="42"/>
        <v>5.2146507303963286E-4</v>
      </c>
      <c r="E440" s="3">
        <f t="shared" si="42"/>
        <v>5.2090150370238269E-4</v>
      </c>
      <c r="F440" s="3">
        <f t="shared" si="42"/>
        <v>5.172982639629263E-4</v>
      </c>
      <c r="G440" s="3">
        <f t="shared" si="42"/>
        <v>2.6045075185119135E-4</v>
      </c>
      <c r="H440" s="3">
        <f t="shared" si="42"/>
        <v>5.2146507303963294E-5</v>
      </c>
    </row>
    <row r="441" spans="3:8" x14ac:dyDescent="0.3">
      <c r="C441">
        <v>42.9</v>
      </c>
      <c r="D441" s="3">
        <f t="shared" si="42"/>
        <v>5.21465077299198E-4</v>
      </c>
      <c r="E441" s="3">
        <f t="shared" si="42"/>
        <v>5.2091042751587087E-4</v>
      </c>
      <c r="F441" s="3">
        <f t="shared" si="42"/>
        <v>5.1734501845956873E-4</v>
      </c>
      <c r="G441" s="3">
        <f t="shared" si="42"/>
        <v>2.6045521375793544E-4</v>
      </c>
      <c r="H441" s="3">
        <f t="shared" si="42"/>
        <v>5.2146507729919806E-5</v>
      </c>
    </row>
    <row r="442" spans="3:8" x14ac:dyDescent="0.3">
      <c r="C442">
        <v>43</v>
      </c>
      <c r="D442" s="3">
        <f t="shared" ref="D442:H451" si="43">D$8*D$10*(1-EXP(-2*$C442/SQRT(PI()*D$9*D$10)))</f>
        <v>5.2146508140945105E-4</v>
      </c>
      <c r="E442" s="3">
        <f t="shared" si="43"/>
        <v>5.2091921005609438E-4</v>
      </c>
      <c r="F442" s="3">
        <f t="shared" si="43"/>
        <v>5.1739124835353117E-4</v>
      </c>
      <c r="G442" s="3">
        <f t="shared" si="43"/>
        <v>2.6045960502804719E-4</v>
      </c>
      <c r="H442" s="3">
        <f t="shared" si="43"/>
        <v>5.2146508140945105E-5</v>
      </c>
    </row>
    <row r="443" spans="3:8" x14ac:dyDescent="0.3">
      <c r="C443">
        <v>43.1</v>
      </c>
      <c r="D443" s="3">
        <f t="shared" si="43"/>
        <v>5.2146508537562577E-4</v>
      </c>
      <c r="E443" s="3">
        <f t="shared" si="43"/>
        <v>5.2092785355955617E-4</v>
      </c>
      <c r="F443" s="3">
        <f t="shared" si="43"/>
        <v>5.1743695953104915E-4</v>
      </c>
      <c r="G443" s="3">
        <f t="shared" si="43"/>
        <v>2.6046392677977809E-4</v>
      </c>
      <c r="H443" s="3">
        <f t="shared" si="43"/>
        <v>5.2146508537562577E-5</v>
      </c>
    </row>
    <row r="444" spans="3:8" x14ac:dyDescent="0.3">
      <c r="C444">
        <v>43.2</v>
      </c>
      <c r="D444" s="3">
        <f t="shared" si="43"/>
        <v>5.2146508920277281E-4</v>
      </c>
      <c r="E444" s="3">
        <f t="shared" si="43"/>
        <v>5.209363602273531E-4</v>
      </c>
      <c r="F444" s="3">
        <f t="shared" si="43"/>
        <v>5.1748215781231214E-4</v>
      </c>
      <c r="G444" s="3">
        <f t="shared" si="43"/>
        <v>2.6046818011367655E-4</v>
      </c>
      <c r="H444" s="3">
        <f t="shared" si="43"/>
        <v>5.2146508920277284E-5</v>
      </c>
    </row>
    <row r="445" spans="3:8" x14ac:dyDescent="0.3">
      <c r="C445">
        <v>43.3</v>
      </c>
      <c r="D445" s="3">
        <f t="shared" si="43"/>
        <v>5.2146509289576544E-4</v>
      </c>
      <c r="E445" s="3">
        <f t="shared" si="43"/>
        <v>5.2094473222573639E-4</v>
      </c>
      <c r="F445" s="3">
        <f t="shared" si="43"/>
        <v>5.1752684895220522E-4</v>
      </c>
      <c r="G445" s="3">
        <f t="shared" si="43"/>
        <v>2.6047236611286819E-4</v>
      </c>
      <c r="H445" s="3">
        <f t="shared" si="43"/>
        <v>5.214650928957654E-5</v>
      </c>
    </row>
    <row r="446" spans="3:8" x14ac:dyDescent="0.3">
      <c r="C446">
        <v>43.4</v>
      </c>
      <c r="D446" s="3">
        <f t="shared" si="43"/>
        <v>5.2146509645930618E-4</v>
      </c>
      <c r="E446" s="3">
        <f t="shared" si="43"/>
        <v>5.2095297168666286E-4</v>
      </c>
      <c r="F446" s="3">
        <f t="shared" si="43"/>
        <v>5.1757103864104141E-4</v>
      </c>
      <c r="G446" s="3">
        <f t="shared" si="43"/>
        <v>2.6047648584333143E-4</v>
      </c>
      <c r="H446" s="3">
        <f t="shared" si="43"/>
        <v>5.214650964593062E-5</v>
      </c>
    </row>
    <row r="447" spans="3:8" x14ac:dyDescent="0.3">
      <c r="C447">
        <v>43.5</v>
      </c>
      <c r="D447" s="3">
        <f t="shared" si="43"/>
        <v>5.2146509989793284E-4</v>
      </c>
      <c r="E447" s="3">
        <f t="shared" si="43"/>
        <v>5.2096108070833879E-4</v>
      </c>
      <c r="F447" s="3">
        <f t="shared" si="43"/>
        <v>5.1761473250528636E-4</v>
      </c>
      <c r="G447" s="3">
        <f t="shared" si="43"/>
        <v>2.604805403541694E-4</v>
      </c>
      <c r="H447" s="3">
        <f t="shared" si="43"/>
        <v>5.2146509989793287E-5</v>
      </c>
    </row>
    <row r="448" spans="3:8" x14ac:dyDescent="0.3">
      <c r="C448">
        <v>43.6</v>
      </c>
      <c r="D448" s="3">
        <f t="shared" si="43"/>
        <v>5.2146510321602409E-4</v>
      </c>
      <c r="E448" s="3">
        <f t="shared" si="43"/>
        <v>5.2096906135575341E-4</v>
      </c>
      <c r="F448" s="3">
        <f t="shared" si="43"/>
        <v>5.1765793610827459E-4</v>
      </c>
      <c r="G448" s="3">
        <f t="shared" si="43"/>
        <v>2.6048453067787671E-4</v>
      </c>
      <c r="H448" s="3">
        <f t="shared" si="43"/>
        <v>5.2146510321602412E-5</v>
      </c>
    </row>
    <row r="449" spans="3:8" x14ac:dyDescent="0.3">
      <c r="C449">
        <v>43.7</v>
      </c>
      <c r="D449" s="3">
        <f t="shared" si="43"/>
        <v>5.2146510641780505E-4</v>
      </c>
      <c r="E449" s="3">
        <f t="shared" si="43"/>
        <v>5.2097691566120488E-4</v>
      </c>
      <c r="F449" s="3">
        <f t="shared" si="43"/>
        <v>5.1770065495091811E-4</v>
      </c>
      <c r="G449" s="3">
        <f t="shared" si="43"/>
        <v>2.6048845783060244E-4</v>
      </c>
      <c r="H449" s="3">
        <f t="shared" si="43"/>
        <v>5.2146510641780506E-5</v>
      </c>
    </row>
    <row r="450" spans="3:8" x14ac:dyDescent="0.3">
      <c r="C450">
        <v>43.8</v>
      </c>
      <c r="D450" s="3">
        <f t="shared" si="43"/>
        <v>5.2146510950735277E-4</v>
      </c>
      <c r="E450" s="3">
        <f t="shared" si="43"/>
        <v>5.2098464562481809E-4</v>
      </c>
      <c r="F450" s="3">
        <f t="shared" si="43"/>
        <v>5.1774289447240659E-4</v>
      </c>
      <c r="G450" s="3">
        <f t="shared" si="43"/>
        <v>2.6049232281240905E-4</v>
      </c>
      <c r="H450" s="3">
        <f t="shared" si="43"/>
        <v>5.2146510950735279E-5</v>
      </c>
    </row>
    <row r="451" spans="3:8" x14ac:dyDescent="0.3">
      <c r="C451">
        <v>43.9</v>
      </c>
      <c r="D451" s="3">
        <f t="shared" si="43"/>
        <v>5.2146511248860148E-4</v>
      </c>
      <c r="E451" s="3">
        <f t="shared" si="43"/>
        <v>5.2099225321505414E-4</v>
      </c>
      <c r="F451" s="3">
        <f t="shared" si="43"/>
        <v>5.1778466005089998E-4</v>
      </c>
      <c r="G451" s="3">
        <f t="shared" si="43"/>
        <v>2.6049612660752707E-4</v>
      </c>
      <c r="H451" s="3">
        <f t="shared" si="43"/>
        <v>5.2146511248860146E-5</v>
      </c>
    </row>
    <row r="452" spans="3:8" x14ac:dyDescent="0.3">
      <c r="C452">
        <v>44</v>
      </c>
      <c r="D452" s="3">
        <f t="shared" ref="D452:H461" si="44">D$8*D$10*(1-EXP(-2*$C452/SQRT(PI()*D$9*D$10)))</f>
        <v>5.2146511536534741E-4</v>
      </c>
      <c r="E452" s="3">
        <f t="shared" si="44"/>
        <v>5.2099974036921078E-4</v>
      </c>
      <c r="F452" s="3">
        <f t="shared" si="44"/>
        <v>5.1782595700421326E-4</v>
      </c>
      <c r="G452" s="3">
        <f t="shared" si="44"/>
        <v>2.6049987018460539E-4</v>
      </c>
      <c r="H452" s="3">
        <f t="shared" si="44"/>
        <v>5.2146511536534734E-5</v>
      </c>
    </row>
    <row r="453" spans="3:8" x14ac:dyDescent="0.3">
      <c r="C453">
        <v>44.1</v>
      </c>
      <c r="D453" s="3">
        <f t="shared" si="44"/>
        <v>5.2146511814125365E-4</v>
      </c>
      <c r="E453" s="3">
        <f t="shared" si="44"/>
        <v>5.2100710899391674E-4</v>
      </c>
      <c r="F453" s="3">
        <f t="shared" si="44"/>
        <v>5.1786679059049386E-4</v>
      </c>
      <c r="G453" s="3">
        <f t="shared" si="44"/>
        <v>2.6050355449695837E-4</v>
      </c>
      <c r="H453" s="3">
        <f t="shared" si="44"/>
        <v>5.2146511814125368E-5</v>
      </c>
    </row>
    <row r="454" spans="3:8" x14ac:dyDescent="0.3">
      <c r="C454">
        <v>44.2</v>
      </c>
      <c r="D454" s="3">
        <f t="shared" si="44"/>
        <v>5.2146512081985502E-4</v>
      </c>
      <c r="E454" s="3">
        <f t="shared" si="44"/>
        <v>5.2101436096561675E-4</v>
      </c>
      <c r="F454" s="3">
        <f t="shared" si="44"/>
        <v>5.179071660088904E-4</v>
      </c>
      <c r="G454" s="3">
        <f t="shared" si="44"/>
        <v>2.6050718048280838E-4</v>
      </c>
      <c r="H454" s="3">
        <f t="shared" si="44"/>
        <v>5.2146512081985504E-5</v>
      </c>
    </row>
    <row r="455" spans="3:8" x14ac:dyDescent="0.3">
      <c r="C455">
        <v>44.3</v>
      </c>
      <c r="D455" s="3">
        <f t="shared" si="44"/>
        <v>5.2146512340456243E-4</v>
      </c>
      <c r="E455" s="3">
        <f t="shared" si="44"/>
        <v>5.2102149813104941E-4</v>
      </c>
      <c r="F455" s="3">
        <f t="shared" si="44"/>
        <v>5.1794708840021536E-4</v>
      </c>
      <c r="G455" s="3">
        <f t="shared" si="44"/>
        <v>2.6051074906552471E-4</v>
      </c>
      <c r="H455" s="3">
        <f t="shared" si="44"/>
        <v>5.2146512340456246E-5</v>
      </c>
    </row>
    <row r="456" spans="3:8" x14ac:dyDescent="0.3">
      <c r="C456">
        <v>44.4</v>
      </c>
      <c r="D456" s="3">
        <f t="shared" si="44"/>
        <v>5.2146512589866718E-4</v>
      </c>
      <c r="E456" s="3">
        <f t="shared" si="44"/>
        <v>5.2102852230771757E-4</v>
      </c>
      <c r="F456" s="3">
        <f t="shared" si="44"/>
        <v>5.1798656284759959E-4</v>
      </c>
      <c r="G456" s="3">
        <f t="shared" si="44"/>
        <v>2.6051426115385879E-4</v>
      </c>
      <c r="H456" s="3">
        <f t="shared" si="44"/>
        <v>5.2146512589866717E-5</v>
      </c>
    </row>
    <row r="457" spans="3:8" x14ac:dyDescent="0.3">
      <c r="C457">
        <v>44.5</v>
      </c>
      <c r="D457" s="3">
        <f t="shared" si="44"/>
        <v>5.2146512830534512E-4</v>
      </c>
      <c r="E457" s="3">
        <f t="shared" si="44"/>
        <v>5.2103543528435098E-4</v>
      </c>
      <c r="F457" s="3">
        <f t="shared" si="44"/>
        <v>5.1802559437713895E-4</v>
      </c>
      <c r="G457" s="3">
        <f t="shared" si="44"/>
        <v>2.6051771764217549E-4</v>
      </c>
      <c r="H457" s="3">
        <f t="shared" si="44"/>
        <v>5.2146512830534506E-5</v>
      </c>
    </row>
    <row r="458" spans="3:8" x14ac:dyDescent="0.3">
      <c r="C458">
        <v>44.6</v>
      </c>
      <c r="D458" s="3">
        <f t="shared" si="44"/>
        <v>5.2146513062766085E-4</v>
      </c>
      <c r="E458" s="3">
        <f t="shared" si="44"/>
        <v>5.210422388213622E-4</v>
      </c>
      <c r="F458" s="3">
        <f t="shared" si="44"/>
        <v>5.1806418795853507E-4</v>
      </c>
      <c r="G458" s="3">
        <f t="shared" si="44"/>
        <v>2.605211194106811E-4</v>
      </c>
      <c r="H458" s="3">
        <f t="shared" si="44"/>
        <v>5.2146513062766085E-5</v>
      </c>
    </row>
    <row r="459" spans="3:8" x14ac:dyDescent="0.3">
      <c r="C459">
        <v>44.7</v>
      </c>
      <c r="D459" s="3">
        <f t="shared" si="44"/>
        <v>5.2146513286857165E-4</v>
      </c>
      <c r="E459" s="3">
        <f t="shared" si="44"/>
        <v>5.2104893465129438E-4</v>
      </c>
      <c r="F459" s="3">
        <f t="shared" si="44"/>
        <v>5.1810234850572731E-4</v>
      </c>
      <c r="G459" s="3">
        <f t="shared" si="44"/>
        <v>2.6052446732564719E-4</v>
      </c>
      <c r="H459" s="3">
        <f t="shared" si="44"/>
        <v>5.2146513286857162E-5</v>
      </c>
    </row>
    <row r="460" spans="3:8" x14ac:dyDescent="0.3">
      <c r="C460">
        <v>44.8</v>
      </c>
      <c r="D460" s="3">
        <f t="shared" si="44"/>
        <v>5.2146513503093092E-4</v>
      </c>
      <c r="E460" s="3">
        <f t="shared" si="44"/>
        <v>5.2105552447926262E-4</v>
      </c>
      <c r="F460" s="3">
        <f t="shared" si="44"/>
        <v>5.1814008087751903E-4</v>
      </c>
      <c r="G460" s="3">
        <f t="shared" si="44"/>
        <v>2.6052776223963131E-4</v>
      </c>
      <c r="H460" s="3">
        <f t="shared" si="44"/>
        <v>5.2146513503093093E-5</v>
      </c>
    </row>
    <row r="461" spans="3:8" x14ac:dyDescent="0.3">
      <c r="C461">
        <v>44.9</v>
      </c>
      <c r="D461" s="3">
        <f t="shared" si="44"/>
        <v>5.2146513711749231E-4</v>
      </c>
      <c r="E461" s="3">
        <f t="shared" si="44"/>
        <v>5.2106200998338877E-4</v>
      </c>
      <c r="F461" s="3">
        <f t="shared" si="44"/>
        <v>5.1817738987819612E-4</v>
      </c>
      <c r="G461" s="3">
        <f t="shared" si="44"/>
        <v>2.6053100499169438E-4</v>
      </c>
      <c r="H461" s="3">
        <f t="shared" si="44"/>
        <v>5.2146513711749231E-5</v>
      </c>
    </row>
    <row r="462" spans="3:8" x14ac:dyDescent="0.3">
      <c r="C462">
        <v>45</v>
      </c>
      <c r="D462" s="3">
        <f t="shared" ref="D462:H471" si="45">D$8*D$10*(1-EXP(-2*$C462/SQRT(PI()*D$9*D$10)))</f>
        <v>5.2146513913091256E-4</v>
      </c>
      <c r="E462" s="3">
        <f t="shared" si="45"/>
        <v>5.2106839281522779E-4</v>
      </c>
      <c r="F462" s="3">
        <f t="shared" si="45"/>
        <v>5.1821428025813833E-4</v>
      </c>
      <c r="G462" s="3">
        <f t="shared" si="45"/>
        <v>2.605341964076139E-4</v>
      </c>
      <c r="H462" s="3">
        <f t="shared" si="45"/>
        <v>5.214651391309126E-5</v>
      </c>
    </row>
    <row r="463" spans="3:8" x14ac:dyDescent="0.3">
      <c r="C463">
        <v>45.1</v>
      </c>
      <c r="D463" s="3">
        <f t="shared" si="45"/>
        <v>5.2146514107375579E-4</v>
      </c>
      <c r="E463" s="3">
        <f t="shared" si="45"/>
        <v>5.2107467460018892E-4</v>
      </c>
      <c r="F463" s="3">
        <f t="shared" si="45"/>
        <v>5.1825075671442468E-4</v>
      </c>
      <c r="G463" s="3">
        <f t="shared" si="45"/>
        <v>2.6053733730009446E-4</v>
      </c>
      <c r="H463" s="3">
        <f t="shared" si="45"/>
        <v>5.2146514107375579E-5</v>
      </c>
    </row>
    <row r="464" spans="3:8" x14ac:dyDescent="0.3">
      <c r="C464">
        <v>45.2</v>
      </c>
      <c r="D464" s="3">
        <f t="shared" si="45"/>
        <v>5.2146514294849574E-4</v>
      </c>
      <c r="E464" s="3">
        <f t="shared" si="45"/>
        <v>5.2108085693794947E-4</v>
      </c>
      <c r="F464" s="3">
        <f t="shared" si="45"/>
        <v>5.1828682389143095E-4</v>
      </c>
      <c r="G464" s="3">
        <f t="shared" si="45"/>
        <v>2.6054042846897473E-4</v>
      </c>
      <c r="H464" s="3">
        <f t="shared" si="45"/>
        <v>5.2146514294849578E-5</v>
      </c>
    </row>
    <row r="465" spans="3:8" x14ac:dyDescent="0.3">
      <c r="C465">
        <v>45.3</v>
      </c>
      <c r="D465" s="3">
        <f t="shared" si="45"/>
        <v>5.2146514475751981E-4</v>
      </c>
      <c r="E465" s="3">
        <f t="shared" si="45"/>
        <v>5.2108694140286238E-4</v>
      </c>
      <c r="F465" s="3">
        <f t="shared" si="45"/>
        <v>5.1832248638142156E-4</v>
      </c>
      <c r="G465" s="3">
        <f t="shared" si="45"/>
        <v>2.6054347070143119E-4</v>
      </c>
      <c r="H465" s="3">
        <f t="shared" si="45"/>
        <v>5.2146514475751977E-5</v>
      </c>
    </row>
    <row r="466" spans="3:8" x14ac:dyDescent="0.3">
      <c r="C466">
        <v>45.4</v>
      </c>
      <c r="D466" s="3">
        <f t="shared" si="45"/>
        <v>5.2146514650313139E-4</v>
      </c>
      <c r="E466" s="3">
        <f t="shared" si="45"/>
        <v>5.2109292954435665E-4</v>
      </c>
      <c r="F466" s="3">
        <f t="shared" si="45"/>
        <v>5.1835774872513408E-4</v>
      </c>
      <c r="G466" s="3">
        <f t="shared" si="45"/>
        <v>2.6054646477217833E-4</v>
      </c>
      <c r="H466" s="3">
        <f t="shared" si="45"/>
        <v>5.2146514650313141E-5</v>
      </c>
    </row>
    <row r="467" spans="3:8" x14ac:dyDescent="0.3">
      <c r="C467">
        <v>45.5</v>
      </c>
      <c r="D467" s="3">
        <f t="shared" si="45"/>
        <v>5.2146514818755352E-4</v>
      </c>
      <c r="E467" s="3">
        <f t="shared" si="45"/>
        <v>5.210988228873325E-4</v>
      </c>
      <c r="F467" s="3">
        <f t="shared" si="45"/>
        <v>5.1839261541235693E-4</v>
      </c>
      <c r="G467" s="3">
        <f t="shared" si="45"/>
        <v>2.6054941144366625E-4</v>
      </c>
      <c r="H467" s="3">
        <f t="shared" si="45"/>
        <v>5.2146514818755346E-5</v>
      </c>
    </row>
    <row r="468" spans="3:8" x14ac:dyDescent="0.3">
      <c r="C468">
        <v>45.6</v>
      </c>
      <c r="D468" s="3">
        <f t="shared" si="45"/>
        <v>5.2146514981293087E-4</v>
      </c>
      <c r="E468" s="3">
        <f t="shared" si="45"/>
        <v>5.2110462293254917E-4</v>
      </c>
      <c r="F468" s="3">
        <f t="shared" si="45"/>
        <v>5.1842709088250195E-4</v>
      </c>
      <c r="G468" s="3">
        <f t="shared" si="45"/>
        <v>2.6055231146627459E-4</v>
      </c>
      <c r="H468" s="3">
        <f t="shared" si="45"/>
        <v>5.2146514981293088E-5</v>
      </c>
    </row>
    <row r="469" spans="3:8" x14ac:dyDescent="0.3">
      <c r="C469">
        <v>45.7</v>
      </c>
      <c r="D469" s="3">
        <f t="shared" si="45"/>
        <v>5.2146515138133339E-4</v>
      </c>
      <c r="E469" s="3">
        <f t="shared" si="45"/>
        <v>5.2111033115700739E-4</v>
      </c>
      <c r="F469" s="3">
        <f t="shared" si="45"/>
        <v>5.1846117952516872E-4</v>
      </c>
      <c r="G469" s="3">
        <f t="shared" si="45"/>
        <v>2.605551655785037E-4</v>
      </c>
      <c r="H469" s="3">
        <f t="shared" si="45"/>
        <v>5.2146515138133334E-5</v>
      </c>
    </row>
    <row r="470" spans="3:8" x14ac:dyDescent="0.3">
      <c r="C470">
        <v>45.8</v>
      </c>
      <c r="D470" s="3">
        <f t="shared" si="45"/>
        <v>5.2146515289475809E-4</v>
      </c>
      <c r="E470" s="3">
        <f t="shared" si="45"/>
        <v>5.211159490143253E-4</v>
      </c>
      <c r="F470" s="3">
        <f t="shared" si="45"/>
        <v>5.1849488568070411E-4</v>
      </c>
      <c r="G470" s="3">
        <f t="shared" si="45"/>
        <v>2.6055797450716265E-4</v>
      </c>
      <c r="H470" s="3">
        <f t="shared" si="45"/>
        <v>5.2146515289475807E-5</v>
      </c>
    </row>
    <row r="471" spans="3:8" x14ac:dyDescent="0.3">
      <c r="C471">
        <v>45.9</v>
      </c>
      <c r="D471" s="3">
        <f t="shared" si="45"/>
        <v>5.2146515435513201E-4</v>
      </c>
      <c r="E471" s="3">
        <f t="shared" si="45"/>
        <v>5.2112147793510906E-4</v>
      </c>
      <c r="F471" s="3">
        <f t="shared" si="45"/>
        <v>5.185282136407547E-4</v>
      </c>
      <c r="G471" s="3">
        <f t="shared" si="45"/>
        <v>2.6056073896755453E-4</v>
      </c>
      <c r="H471" s="3">
        <f t="shared" si="45"/>
        <v>5.2146515435513205E-5</v>
      </c>
    </row>
    <row r="472" spans="3:8" x14ac:dyDescent="0.3">
      <c r="C472">
        <v>46</v>
      </c>
      <c r="D472" s="3">
        <f t="shared" ref="D472:H481" si="46">D$8*D$10*(1-EXP(-2*$C472/SQRT(PI()*D$9*D$10)))</f>
        <v>5.2146515576431511E-4</v>
      </c>
      <c r="E472" s="3">
        <f t="shared" si="46"/>
        <v>5.2112691932731665E-4</v>
      </c>
      <c r="F472" s="3">
        <f t="shared" si="46"/>
        <v>5.185611676488133E-4</v>
      </c>
      <c r="G472" s="3">
        <f t="shared" si="46"/>
        <v>2.6056345966365832E-4</v>
      </c>
      <c r="H472" s="3">
        <f t="shared" si="46"/>
        <v>5.2146515576431508E-5</v>
      </c>
    </row>
    <row r="473" spans="3:8" x14ac:dyDescent="0.3">
      <c r="C473">
        <v>46.1</v>
      </c>
      <c r="D473" s="3">
        <f t="shared" si="46"/>
        <v>5.2146515712410142E-4</v>
      </c>
      <c r="E473" s="3">
        <f t="shared" si="46"/>
        <v>5.2113227457661643E-4</v>
      </c>
      <c r="F473" s="3">
        <f t="shared" si="46"/>
        <v>5.1859375190075891E-4</v>
      </c>
      <c r="G473" s="3">
        <f t="shared" si="46"/>
        <v>2.6056613728830822E-4</v>
      </c>
      <c r="H473" s="3">
        <f t="shared" si="46"/>
        <v>5.2146515712410146E-5</v>
      </c>
    </row>
    <row r="474" spans="3:8" x14ac:dyDescent="0.3">
      <c r="C474">
        <v>46.2</v>
      </c>
      <c r="D474" s="3">
        <f t="shared" si="46"/>
        <v>5.2146515843622284E-4</v>
      </c>
      <c r="E474" s="3">
        <f t="shared" si="46"/>
        <v>5.2113754504674056E-4</v>
      </c>
      <c r="F474" s="3">
        <f t="shared" si="46"/>
        <v>5.1862597054539144E-4</v>
      </c>
      <c r="G474" s="3">
        <f t="shared" si="46"/>
        <v>2.6056877252337028E-4</v>
      </c>
      <c r="H474" s="3">
        <f t="shared" si="46"/>
        <v>5.2146515843622278E-5</v>
      </c>
    </row>
    <row r="475" spans="3:8" x14ac:dyDescent="0.3">
      <c r="C475">
        <v>46.3</v>
      </c>
      <c r="D475" s="3">
        <f t="shared" si="46"/>
        <v>5.214651597023498E-4</v>
      </c>
      <c r="E475" s="3">
        <f t="shared" si="46"/>
        <v>5.2114273207983181E-4</v>
      </c>
      <c r="F475" s="3">
        <f t="shared" si="46"/>
        <v>5.1865782768495947E-4</v>
      </c>
      <c r="G475" s="3">
        <f t="shared" si="46"/>
        <v>2.605713660399159E-4</v>
      </c>
      <c r="H475" s="3">
        <f t="shared" si="46"/>
        <v>5.2146515970234981E-5</v>
      </c>
    </row>
    <row r="476" spans="3:8" x14ac:dyDescent="0.3">
      <c r="C476">
        <v>46.4</v>
      </c>
      <c r="D476" s="3">
        <f t="shared" si="46"/>
        <v>5.2146516092409483E-4</v>
      </c>
      <c r="E476" s="3">
        <f t="shared" si="46"/>
        <v>5.2114783699678505E-4</v>
      </c>
      <c r="F476" s="3">
        <f t="shared" si="46"/>
        <v>5.1868932737568333E-4</v>
      </c>
      <c r="G476" s="3">
        <f t="shared" si="46"/>
        <v>2.6057391849839252E-4</v>
      </c>
      <c r="H476" s="3">
        <f t="shared" si="46"/>
        <v>5.2146516092409482E-5</v>
      </c>
    </row>
    <row r="477" spans="3:8" x14ac:dyDescent="0.3">
      <c r="C477">
        <v>46.5</v>
      </c>
      <c r="D477" s="3">
        <f t="shared" si="46"/>
        <v>5.2146516210301356E-4</v>
      </c>
      <c r="E477" s="3">
        <f t="shared" si="46"/>
        <v>5.211528610975845E-4</v>
      </c>
      <c r="F477" s="3">
        <f t="shared" si="46"/>
        <v>5.1872047362827047E-4</v>
      </c>
      <c r="G477" s="3">
        <f t="shared" si="46"/>
        <v>2.6057643054879225E-4</v>
      </c>
      <c r="H477" s="3">
        <f t="shared" si="46"/>
        <v>5.2146516210301364E-5</v>
      </c>
    </row>
    <row r="478" spans="3:8" x14ac:dyDescent="0.3">
      <c r="C478">
        <v>46.6</v>
      </c>
      <c r="D478" s="3">
        <f t="shared" si="46"/>
        <v>5.2146516324060727E-4</v>
      </c>
      <c r="E478" s="3">
        <f t="shared" si="46"/>
        <v>5.2115780566163394E-4</v>
      </c>
      <c r="F478" s="3">
        <f t="shared" si="46"/>
        <v>5.1875127040842722E-4</v>
      </c>
      <c r="G478" s="3">
        <f t="shared" si="46"/>
        <v>2.6057890283081697E-4</v>
      </c>
      <c r="H478" s="3">
        <f t="shared" si="46"/>
        <v>5.2146516324060728E-5</v>
      </c>
    </row>
    <row r="479" spans="3:8" x14ac:dyDescent="0.3">
      <c r="C479">
        <v>46.7</v>
      </c>
      <c r="D479" s="3">
        <f t="shared" si="46"/>
        <v>5.2146516433832445E-4</v>
      </c>
      <c r="E479" s="3">
        <f t="shared" si="46"/>
        <v>5.2116267194808315E-4</v>
      </c>
      <c r="F479" s="3">
        <f t="shared" si="46"/>
        <v>5.1878172163736288E-4</v>
      </c>
      <c r="G479" s="3">
        <f t="shared" si="46"/>
        <v>2.6058133597404157E-4</v>
      </c>
      <c r="H479" s="3">
        <f t="shared" si="46"/>
        <v>5.2146516433832444E-5</v>
      </c>
    </row>
    <row r="480" spans="3:8" x14ac:dyDescent="0.3">
      <c r="C480">
        <v>46.8</v>
      </c>
      <c r="D480" s="3">
        <f t="shared" si="46"/>
        <v>5.2146516539756287E-4</v>
      </c>
      <c r="E480" s="3">
        <f t="shared" si="46"/>
        <v>5.2116746119614801E-4</v>
      </c>
      <c r="F480" s="3">
        <f t="shared" si="46"/>
        <v>5.1881183119228957E-4</v>
      </c>
      <c r="G480" s="3">
        <f t="shared" si="46"/>
        <v>2.60583730598074E-4</v>
      </c>
      <c r="H480" s="3">
        <f t="shared" si="46"/>
        <v>5.2146516539756292E-5</v>
      </c>
    </row>
    <row r="481" spans="3:8" x14ac:dyDescent="0.3">
      <c r="C481">
        <v>46.9</v>
      </c>
      <c r="D481" s="3">
        <f t="shared" si="46"/>
        <v>5.2146516641967159E-4</v>
      </c>
      <c r="E481" s="3">
        <f t="shared" si="46"/>
        <v>5.211721746254264E-4</v>
      </c>
      <c r="F481" s="3">
        <f t="shared" si="46"/>
        <v>5.188416029069155E-4</v>
      </c>
      <c r="G481" s="3">
        <f t="shared" si="46"/>
        <v>2.605860873127132E-4</v>
      </c>
      <c r="H481" s="3">
        <f t="shared" si="46"/>
        <v>5.2146516641967155E-5</v>
      </c>
    </row>
    <row r="482" spans="3:8" x14ac:dyDescent="0.3">
      <c r="C482">
        <v>47</v>
      </c>
      <c r="D482" s="3">
        <f t="shared" ref="D482:H491" si="47">D$8*D$10*(1-EXP(-2*$C482/SQRT(PI()*D$9*D$10)))</f>
        <v>5.2146516740595188E-4</v>
      </c>
      <c r="E482" s="3">
        <f t="shared" si="47"/>
        <v>5.2117681343620862E-4</v>
      </c>
      <c r="F482" s="3">
        <f t="shared" si="47"/>
        <v>5.1887104057193347E-4</v>
      </c>
      <c r="G482" s="3">
        <f t="shared" si="47"/>
        <v>2.6058840671810431E-4</v>
      </c>
      <c r="H482" s="3">
        <f t="shared" si="47"/>
        <v>5.2146516740595184E-5</v>
      </c>
    </row>
    <row r="483" spans="3:8" x14ac:dyDescent="0.3">
      <c r="C483">
        <v>47.1</v>
      </c>
      <c r="D483" s="3">
        <f t="shared" si="47"/>
        <v>5.2146516835765966E-4</v>
      </c>
      <c r="E483" s="3">
        <f t="shared" si="47"/>
        <v>5.2118137880978346E-4</v>
      </c>
      <c r="F483" s="3">
        <f t="shared" si="47"/>
        <v>5.1890014793550302E-4</v>
      </c>
      <c r="G483" s="3">
        <f t="shared" si="47"/>
        <v>2.6059068940489173E-4</v>
      </c>
      <c r="H483" s="3">
        <f t="shared" si="47"/>
        <v>5.2146516835765969E-5</v>
      </c>
    </row>
    <row r="484" spans="3:8" x14ac:dyDescent="0.3">
      <c r="C484">
        <v>47.2</v>
      </c>
      <c r="D484" s="3">
        <f t="shared" si="47"/>
        <v>5.2146516927600688E-4</v>
      </c>
      <c r="E484" s="3">
        <f t="shared" si="47"/>
        <v>5.211858719087381E-4</v>
      </c>
      <c r="F484" s="3">
        <f t="shared" si="47"/>
        <v>5.1892892870372817E-4</v>
      </c>
      <c r="G484" s="3">
        <f t="shared" si="47"/>
        <v>2.6059293595436905E-4</v>
      </c>
      <c r="H484" s="3">
        <f t="shared" si="47"/>
        <v>5.2146516927600692E-5</v>
      </c>
    </row>
    <row r="485" spans="3:8" x14ac:dyDescent="0.3">
      <c r="C485">
        <v>47.3</v>
      </c>
      <c r="D485" s="3">
        <f t="shared" si="47"/>
        <v>5.2146517016216304E-4</v>
      </c>
      <c r="E485" s="3">
        <f t="shared" si="47"/>
        <v>5.2119029387725526E-4</v>
      </c>
      <c r="F485" s="3">
        <f t="shared" si="47"/>
        <v>5.1895738654112898E-4</v>
      </c>
      <c r="G485" s="3">
        <f t="shared" si="47"/>
        <v>2.6059514693862763E-4</v>
      </c>
      <c r="H485" s="3">
        <f t="shared" si="47"/>
        <v>5.2146517016216303E-5</v>
      </c>
    </row>
    <row r="486" spans="3:8" x14ac:dyDescent="0.3">
      <c r="C486">
        <v>47.4</v>
      </c>
      <c r="D486" s="3">
        <f t="shared" si="47"/>
        <v>5.2146517101725638E-4</v>
      </c>
      <c r="E486" s="3">
        <f t="shared" si="47"/>
        <v>5.211946458414039E-4</v>
      </c>
      <c r="F486" s="3">
        <f t="shared" si="47"/>
        <v>5.1898552507110825E-4</v>
      </c>
      <c r="G486" s="3">
        <f t="shared" si="47"/>
        <v>2.6059732292070195E-4</v>
      </c>
      <c r="H486" s="3">
        <f t="shared" si="47"/>
        <v>5.2146517101725641E-5</v>
      </c>
    </row>
    <row r="487" spans="3:8" x14ac:dyDescent="0.3">
      <c r="C487">
        <v>47.5</v>
      </c>
      <c r="D487" s="3">
        <f t="shared" si="47"/>
        <v>5.2146517184237587E-4</v>
      </c>
      <c r="E487" s="3">
        <f t="shared" si="47"/>
        <v>5.21198928909426E-4</v>
      </c>
      <c r="F487" s="3">
        <f t="shared" si="47"/>
        <v>5.1901334787641303E-4</v>
      </c>
      <c r="G487" s="3">
        <f t="shared" si="47"/>
        <v>2.60599464454713E-4</v>
      </c>
      <c r="H487" s="3">
        <f t="shared" si="47"/>
        <v>5.214651718423758E-5</v>
      </c>
    </row>
    <row r="488" spans="3:8" x14ac:dyDescent="0.3">
      <c r="C488">
        <v>47.6</v>
      </c>
      <c r="D488" s="3">
        <f t="shared" si="47"/>
        <v>5.2146517263857209E-4</v>
      </c>
      <c r="E488" s="3">
        <f t="shared" si="47"/>
        <v>5.2120314417201897E-4</v>
      </c>
      <c r="F488" s="3">
        <f t="shared" si="47"/>
        <v>5.1904085849959045E-4</v>
      </c>
      <c r="G488" s="3">
        <f t="shared" si="47"/>
        <v>2.6060157208600949E-4</v>
      </c>
      <c r="H488" s="3">
        <f t="shared" si="47"/>
        <v>5.2146517263857207E-5</v>
      </c>
    </row>
    <row r="489" spans="3:8" x14ac:dyDescent="0.3">
      <c r="C489">
        <v>47.7</v>
      </c>
      <c r="D489" s="3">
        <f t="shared" si="47"/>
        <v>5.214651734068589E-4</v>
      </c>
      <c r="E489" s="3">
        <f t="shared" si="47"/>
        <v>5.2120729270261354E-4</v>
      </c>
      <c r="F489" s="3">
        <f t="shared" si="47"/>
        <v>5.1906806044343902E-4</v>
      </c>
      <c r="G489" s="3">
        <f t="shared" si="47"/>
        <v>2.6060364635130677E-4</v>
      </c>
      <c r="H489" s="3">
        <f t="shared" si="47"/>
        <v>5.2146517340685894E-5</v>
      </c>
    </row>
    <row r="490" spans="3:8" x14ac:dyDescent="0.3">
      <c r="C490">
        <v>47.8</v>
      </c>
      <c r="D490" s="3">
        <f t="shared" si="47"/>
        <v>5.2146517414821477E-4</v>
      </c>
      <c r="E490" s="3">
        <f t="shared" si="47"/>
        <v>5.2121137555764688E-4</v>
      </c>
      <c r="F490" s="3">
        <f t="shared" si="47"/>
        <v>5.1909495717145451E-4</v>
      </c>
      <c r="G490" s="3">
        <f t="shared" si="47"/>
        <v>2.6060568777882344E-4</v>
      </c>
      <c r="H490" s="3">
        <f t="shared" si="47"/>
        <v>5.2146517414821477E-5</v>
      </c>
    </row>
    <row r="491" spans="3:8" x14ac:dyDescent="0.3">
      <c r="C491">
        <v>47.9</v>
      </c>
      <c r="D491" s="3">
        <f t="shared" si="47"/>
        <v>5.214651748635835E-4</v>
      </c>
      <c r="E491" s="3">
        <f t="shared" si="47"/>
        <v>5.2121539377683113E-4</v>
      </c>
      <c r="F491" s="3">
        <f t="shared" si="47"/>
        <v>5.1912155210827099E-4</v>
      </c>
      <c r="G491" s="3">
        <f t="shared" si="47"/>
        <v>2.6060769688841557E-4</v>
      </c>
      <c r="H491" s="3">
        <f t="shared" si="47"/>
        <v>5.2146517486358356E-5</v>
      </c>
    </row>
    <row r="492" spans="3:8" x14ac:dyDescent="0.3">
      <c r="C492">
        <v>48</v>
      </c>
      <c r="D492" s="3">
        <f t="shared" ref="D492:H501" si="48">D$8*D$10*(1-EXP(-2*$C492/SQRT(PI()*D$9*D$10)))</f>
        <v>5.2146517555387627E-4</v>
      </c>
      <c r="E492" s="3">
        <f t="shared" si="48"/>
        <v>5.2121934838341951E-4</v>
      </c>
      <c r="F492" s="3">
        <f t="shared" si="48"/>
        <v>5.1914784864009707E-4</v>
      </c>
      <c r="G492" s="3">
        <f t="shared" si="48"/>
        <v>2.6060967419170975E-4</v>
      </c>
      <c r="H492" s="3">
        <f t="shared" si="48"/>
        <v>5.2146517555387631E-5</v>
      </c>
    </row>
    <row r="493" spans="3:8" x14ac:dyDescent="0.3">
      <c r="C493">
        <v>48.1</v>
      </c>
      <c r="D493" s="3">
        <f t="shared" si="48"/>
        <v>5.2146517621997192E-4</v>
      </c>
      <c r="E493" s="3">
        <f t="shared" si="48"/>
        <v>5.2122324038446561E-4</v>
      </c>
      <c r="F493" s="3">
        <f t="shared" si="48"/>
        <v>5.1917385011514652E-4</v>
      </c>
      <c r="G493" s="3">
        <f t="shared" si="48"/>
        <v>2.606116201922328E-4</v>
      </c>
      <c r="H493" s="3">
        <f t="shared" si="48"/>
        <v>5.2146517621997191E-5</v>
      </c>
    </row>
    <row r="494" spans="3:8" x14ac:dyDescent="0.3">
      <c r="C494">
        <v>48.2</v>
      </c>
      <c r="D494" s="3">
        <f t="shared" si="48"/>
        <v>5.2146517686271863E-4</v>
      </c>
      <c r="E494" s="3">
        <f t="shared" si="48"/>
        <v>5.2122707077108027E-4</v>
      </c>
      <c r="F494" s="3">
        <f t="shared" si="48"/>
        <v>5.1919955984406512E-4</v>
      </c>
      <c r="G494" s="3">
        <f t="shared" si="48"/>
        <v>2.6061353538554013E-4</v>
      </c>
      <c r="H494" s="3">
        <f t="shared" si="48"/>
        <v>5.2146517686271867E-5</v>
      </c>
    </row>
    <row r="495" spans="3:8" x14ac:dyDescent="0.3">
      <c r="C495">
        <v>48.3</v>
      </c>
      <c r="D495" s="3">
        <f t="shared" si="48"/>
        <v>5.2146517748293496E-4</v>
      </c>
      <c r="E495" s="3">
        <f t="shared" si="48"/>
        <v>5.2123084051868419E-4</v>
      </c>
      <c r="F495" s="3">
        <f t="shared" si="48"/>
        <v>5.192249811003521E-4</v>
      </c>
      <c r="G495" s="3">
        <f t="shared" si="48"/>
        <v>2.6061542025934209E-4</v>
      </c>
      <c r="H495" s="3">
        <f t="shared" si="48"/>
        <v>5.2146517748293496E-5</v>
      </c>
    </row>
    <row r="496" spans="3:8" x14ac:dyDescent="0.3">
      <c r="C496">
        <v>48.4</v>
      </c>
      <c r="D496" s="3">
        <f t="shared" si="48"/>
        <v>5.2146517808141055E-4</v>
      </c>
      <c r="E496" s="3">
        <f t="shared" si="48"/>
        <v>5.212345505872561E-4</v>
      </c>
      <c r="F496" s="3">
        <f t="shared" si="48"/>
        <v>5.1925011712077658E-4</v>
      </c>
      <c r="G496" s="3">
        <f t="shared" si="48"/>
        <v>2.6061727529362805E-4</v>
      </c>
      <c r="H496" s="3">
        <f t="shared" si="48"/>
        <v>5.2146517808141056E-5</v>
      </c>
    </row>
    <row r="497" spans="3:8" x14ac:dyDescent="0.3">
      <c r="C497">
        <v>48.5</v>
      </c>
      <c r="D497" s="3">
        <f t="shared" si="48"/>
        <v>5.2146517865890758E-4</v>
      </c>
      <c r="E497" s="3">
        <f t="shared" si="48"/>
        <v>5.2123820192157726E-4</v>
      </c>
      <c r="F497" s="3">
        <f t="shared" si="48"/>
        <v>5.1927497110579009E-4</v>
      </c>
      <c r="G497" s="3">
        <f t="shared" si="48"/>
        <v>2.6061910096078863E-4</v>
      </c>
      <c r="H497" s="3">
        <f t="shared" si="48"/>
        <v>5.214651786589076E-5</v>
      </c>
    </row>
    <row r="498" spans="3:8" x14ac:dyDescent="0.3">
      <c r="C498">
        <v>48.6</v>
      </c>
      <c r="D498" s="3">
        <f t="shared" si="48"/>
        <v>5.2146517921616148E-4</v>
      </c>
      <c r="E498" s="3">
        <f t="shared" si="48"/>
        <v>5.2124179545147203E-4</v>
      </c>
      <c r="F498" s="3">
        <f t="shared" si="48"/>
        <v>5.1929954621993373E-4</v>
      </c>
      <c r="G498" s="3">
        <f t="shared" si="48"/>
        <v>2.6062089772573602E-4</v>
      </c>
      <c r="H498" s="3">
        <f t="shared" si="48"/>
        <v>5.2146517921616149E-5</v>
      </c>
    </row>
    <row r="499" spans="3:8" x14ac:dyDescent="0.3">
      <c r="C499">
        <v>48.7</v>
      </c>
      <c r="D499" s="3">
        <f t="shared" si="48"/>
        <v>5.2146517975388163E-4</v>
      </c>
      <c r="E499" s="3">
        <f t="shared" si="48"/>
        <v>5.2124533209204466E-4</v>
      </c>
      <c r="F499" s="3">
        <f t="shared" si="48"/>
        <v>5.1932384559224155E-4</v>
      </c>
      <c r="G499" s="3">
        <f t="shared" si="48"/>
        <v>2.6062266604602233E-4</v>
      </c>
      <c r="H499" s="3">
        <f t="shared" si="48"/>
        <v>5.2146517975388166E-5</v>
      </c>
    </row>
    <row r="500" spans="3:8" x14ac:dyDescent="0.3">
      <c r="C500">
        <v>48.8</v>
      </c>
      <c r="D500" s="3">
        <f t="shared" si="48"/>
        <v>5.2146518027275292E-4</v>
      </c>
      <c r="E500" s="3">
        <f t="shared" si="48"/>
        <v>5.2124881274391252E-4</v>
      </c>
      <c r="F500" s="3">
        <f t="shared" si="48"/>
        <v>5.1934787231663849E-4</v>
      </c>
      <c r="G500" s="3">
        <f t="shared" si="48"/>
        <v>2.6062440637195626E-4</v>
      </c>
      <c r="H500" s="3">
        <f t="shared" si="48"/>
        <v>5.2146518027275297E-5</v>
      </c>
    </row>
    <row r="501" spans="3:8" x14ac:dyDescent="0.3">
      <c r="C501">
        <v>48.9</v>
      </c>
      <c r="D501" s="3">
        <f t="shared" si="48"/>
        <v>5.2146518077343608E-4</v>
      </c>
      <c r="E501" s="3">
        <f t="shared" si="48"/>
        <v>5.2125223829343494E-4</v>
      </c>
      <c r="F501" s="3">
        <f t="shared" si="48"/>
        <v>5.1937162945233468E-4</v>
      </c>
      <c r="G501" s="3">
        <f t="shared" si="48"/>
        <v>2.6062611914671747E-4</v>
      </c>
      <c r="H501" s="3">
        <f t="shared" si="48"/>
        <v>5.2146518077343611E-5</v>
      </c>
    </row>
    <row r="502" spans="3:8" x14ac:dyDescent="0.3">
      <c r="C502">
        <v>49</v>
      </c>
      <c r="D502" s="3">
        <f t="shared" ref="D502:H511" si="49">D$8*D$10*(1-EXP(-2*$C502/SQRT(PI()*D$9*D$10)))</f>
        <v>5.214651812565686E-4</v>
      </c>
      <c r="E502" s="3">
        <f t="shared" si="49"/>
        <v>5.2125560961293965E-4</v>
      </c>
      <c r="F502" s="3">
        <f t="shared" si="49"/>
        <v>5.193951200242145E-4</v>
      </c>
      <c r="G502" s="3">
        <f t="shared" si="49"/>
        <v>2.6062780480646982E-4</v>
      </c>
      <c r="H502" s="3">
        <f t="shared" si="49"/>
        <v>5.2146518125656859E-5</v>
      </c>
    </row>
    <row r="503" spans="3:8" x14ac:dyDescent="0.3">
      <c r="C503">
        <v>49.1</v>
      </c>
      <c r="D503" s="3">
        <f t="shared" si="49"/>
        <v>5.2146518172276567E-4</v>
      </c>
      <c r="E503" s="3">
        <f t="shared" si="49"/>
        <v>5.2125892756094421E-4</v>
      </c>
      <c r="F503" s="3">
        <f t="shared" si="49"/>
        <v>5.1941834702322223E-4</v>
      </c>
      <c r="G503" s="3">
        <f t="shared" si="49"/>
        <v>2.606294637804721E-4</v>
      </c>
      <c r="H503" s="3">
        <f t="shared" si="49"/>
        <v>5.2146518172276563E-5</v>
      </c>
    </row>
    <row r="504" spans="3:8" x14ac:dyDescent="0.3">
      <c r="C504">
        <v>49.2</v>
      </c>
      <c r="D504" s="3">
        <f t="shared" si="49"/>
        <v>5.2146518217262088E-4</v>
      </c>
      <c r="E504" s="3">
        <f t="shared" si="49"/>
        <v>5.2126219298237507E-4</v>
      </c>
      <c r="F504" s="3">
        <f t="shared" si="49"/>
        <v>5.1944131340674277E-4</v>
      </c>
      <c r="G504" s="3">
        <f t="shared" si="49"/>
        <v>2.6063109649118754E-4</v>
      </c>
      <c r="H504" s="3">
        <f t="shared" si="49"/>
        <v>5.2146518217262096E-5</v>
      </c>
    </row>
    <row r="505" spans="3:8" x14ac:dyDescent="0.3">
      <c r="C505">
        <v>49.3</v>
      </c>
      <c r="D505" s="3">
        <f t="shared" si="49"/>
        <v>5.2146518260670724E-4</v>
      </c>
      <c r="E505" s="3">
        <f t="shared" si="49"/>
        <v>5.2126540670878268E-4</v>
      </c>
      <c r="F505" s="3">
        <f t="shared" si="49"/>
        <v>5.1946402209897768E-4</v>
      </c>
      <c r="G505" s="3">
        <f t="shared" si="49"/>
        <v>2.6063270335439134E-4</v>
      </c>
      <c r="H505" s="3">
        <f t="shared" si="49"/>
        <v>5.2146518260670732E-5</v>
      </c>
    </row>
    <row r="506" spans="3:8" x14ac:dyDescent="0.3">
      <c r="C506">
        <v>49.4</v>
      </c>
      <c r="D506" s="3">
        <f t="shared" si="49"/>
        <v>5.2146518302557748E-4</v>
      </c>
      <c r="E506" s="3">
        <f t="shared" si="49"/>
        <v>5.2126856955855318E-4</v>
      </c>
      <c r="F506" s="3">
        <f t="shared" si="49"/>
        <v>5.1948647599131829E-4</v>
      </c>
      <c r="G506" s="3">
        <f t="shared" si="49"/>
        <v>2.6063428477927659E-4</v>
      </c>
      <c r="H506" s="3">
        <f t="shared" si="49"/>
        <v>5.2146518302557745E-5</v>
      </c>
    </row>
    <row r="507" spans="3:8" x14ac:dyDescent="0.3">
      <c r="C507">
        <v>49.5</v>
      </c>
      <c r="D507" s="3">
        <f t="shared" si="49"/>
        <v>5.2146518342976479E-4</v>
      </c>
      <c r="E507" s="3">
        <f t="shared" si="49"/>
        <v>5.2127168233711651E-4</v>
      </c>
      <c r="F507" s="3">
        <f t="shared" si="49"/>
        <v>5.1950867794271327E-4</v>
      </c>
      <c r="G507" s="3">
        <f t="shared" si="49"/>
        <v>2.6063584116855826E-4</v>
      </c>
      <c r="H507" s="3">
        <f t="shared" si="49"/>
        <v>5.2146518342976484E-5</v>
      </c>
    </row>
    <row r="508" spans="3:8" x14ac:dyDescent="0.3">
      <c r="C508">
        <v>49.6</v>
      </c>
      <c r="D508" s="3">
        <f t="shared" si="49"/>
        <v>5.2146518381978397E-4</v>
      </c>
      <c r="E508" s="3">
        <f t="shared" si="49"/>
        <v>5.212747458371523E-4</v>
      </c>
      <c r="F508" s="3">
        <f t="shared" si="49"/>
        <v>5.1953063078003295E-4</v>
      </c>
      <c r="G508" s="3">
        <f t="shared" si="49"/>
        <v>2.6063737291857615E-4</v>
      </c>
      <c r="H508" s="3">
        <f t="shared" si="49"/>
        <v>5.2146518381978407E-5</v>
      </c>
    </row>
    <row r="509" spans="3:8" x14ac:dyDescent="0.3">
      <c r="C509">
        <v>49.7</v>
      </c>
      <c r="D509" s="3">
        <f t="shared" si="49"/>
        <v>5.214651841961318E-4</v>
      </c>
      <c r="E509" s="3">
        <f t="shared" si="49"/>
        <v>5.2127776083879084E-4</v>
      </c>
      <c r="F509" s="3">
        <f t="shared" si="49"/>
        <v>5.1955233729842883E-4</v>
      </c>
      <c r="G509" s="3">
        <f t="shared" si="49"/>
        <v>2.6063888041939542E-4</v>
      </c>
      <c r="H509" s="3">
        <f t="shared" si="49"/>
        <v>5.2146518419613179E-5</v>
      </c>
    </row>
    <row r="510" spans="3:8" x14ac:dyDescent="0.3">
      <c r="C510">
        <v>49.8</v>
      </c>
      <c r="D510" s="3">
        <f t="shared" si="49"/>
        <v>5.2146518455928727E-4</v>
      </c>
      <c r="E510" s="3">
        <f t="shared" si="49"/>
        <v>5.2128072810981219E-4</v>
      </c>
      <c r="F510" s="3">
        <f t="shared" si="49"/>
        <v>5.195738002616902E-4</v>
      </c>
      <c r="G510" s="3">
        <f t="shared" si="49"/>
        <v>2.6064036405490609E-4</v>
      </c>
      <c r="H510" s="3">
        <f t="shared" si="49"/>
        <v>5.2146518455928727E-5</v>
      </c>
    </row>
    <row r="511" spans="3:8" x14ac:dyDescent="0.3">
      <c r="C511">
        <v>49.9</v>
      </c>
      <c r="D511" s="3">
        <f t="shared" si="49"/>
        <v>5.214651849097129E-4</v>
      </c>
      <c r="E511" s="3">
        <f t="shared" si="49"/>
        <v>5.2128364840584203E-4</v>
      </c>
      <c r="F511" s="3">
        <f t="shared" si="49"/>
        <v>5.1959502240259538E-4</v>
      </c>
      <c r="G511" s="3">
        <f t="shared" si="49"/>
        <v>2.6064182420292101E-4</v>
      </c>
      <c r="H511" s="3">
        <f t="shared" si="49"/>
        <v>5.2146518490971293E-5</v>
      </c>
    </row>
    <row r="512" spans="3:8" x14ac:dyDescent="0.3">
      <c r="C512">
        <v>50</v>
      </c>
      <c r="D512" s="3">
        <f t="shared" ref="D512:H521" si="50">D$8*D$10*(1-EXP(-2*$C512/SQRT(PI()*D$9*D$10)))</f>
        <v>5.2146518524785496E-4</v>
      </c>
      <c r="E512" s="3">
        <f t="shared" si="50"/>
        <v>5.2128652247054321E-4</v>
      </c>
      <c r="F512" s="3">
        <f t="shared" si="50"/>
        <v>5.196160064232598E-4</v>
      </c>
      <c r="G512" s="3">
        <f t="shared" si="50"/>
        <v>2.6064326123527161E-4</v>
      </c>
      <c r="H512" s="3">
        <f t="shared" si="50"/>
        <v>5.2146518524785499E-5</v>
      </c>
    </row>
    <row r="513" spans="3:8" x14ac:dyDescent="0.3">
      <c r="C513">
        <v>50.1</v>
      </c>
      <c r="D513" s="3">
        <f t="shared" si="50"/>
        <v>5.2146518557414398E-4</v>
      </c>
      <c r="E513" s="3">
        <f t="shared" si="50"/>
        <v>5.2128935103580587E-4</v>
      </c>
      <c r="F513" s="3">
        <f t="shared" si="50"/>
        <v>5.1963675499548049E-4</v>
      </c>
      <c r="G513" s="3">
        <f t="shared" si="50"/>
        <v>2.6064467551790293E-4</v>
      </c>
      <c r="H513" s="3">
        <f t="shared" si="50"/>
        <v>5.2146518557414401E-5</v>
      </c>
    </row>
    <row r="514" spans="3:8" x14ac:dyDescent="0.3">
      <c r="C514">
        <v>50.2</v>
      </c>
      <c r="D514" s="3">
        <f t="shared" si="50"/>
        <v>5.2146518588899553E-4</v>
      </c>
      <c r="E514" s="3">
        <f t="shared" si="50"/>
        <v>5.2129213482193348E-4</v>
      </c>
      <c r="F514" s="3">
        <f t="shared" si="50"/>
        <v>5.1965727076107554E-4</v>
      </c>
      <c r="G514" s="3">
        <f t="shared" si="50"/>
        <v>2.6064606741096674E-4</v>
      </c>
      <c r="H514" s="3">
        <f t="shared" si="50"/>
        <v>5.214651858889955E-5</v>
      </c>
    </row>
    <row r="515" spans="3:8" x14ac:dyDescent="0.3">
      <c r="C515">
        <v>50.3</v>
      </c>
      <c r="D515" s="3">
        <f t="shared" si="50"/>
        <v>5.2146518619281034E-4</v>
      </c>
      <c r="E515" s="3">
        <f t="shared" si="50"/>
        <v>5.2129487453782643E-4</v>
      </c>
      <c r="F515" s="3">
        <f t="shared" si="50"/>
        <v>5.1967755633222125E-4</v>
      </c>
      <c r="G515" s="3">
        <f t="shared" si="50"/>
        <v>2.6064743726891322E-4</v>
      </c>
      <c r="H515" s="3">
        <f t="shared" si="50"/>
        <v>5.2146518619281036E-5</v>
      </c>
    </row>
    <row r="516" spans="3:8" x14ac:dyDescent="0.3">
      <c r="C516">
        <v>50.4</v>
      </c>
      <c r="D516" s="3">
        <f t="shared" si="50"/>
        <v>5.2146518648597557E-4</v>
      </c>
      <c r="E516" s="3">
        <f t="shared" si="50"/>
        <v>5.2129757088116254E-4</v>
      </c>
      <c r="F516" s="3">
        <f t="shared" si="50"/>
        <v>5.1969761429178417E-4</v>
      </c>
      <c r="G516" s="3">
        <f t="shared" si="50"/>
        <v>2.6064878544058127E-4</v>
      </c>
      <c r="H516" s="3">
        <f t="shared" si="50"/>
        <v>5.2146518648597558E-5</v>
      </c>
    </row>
    <row r="517" spans="3:8" x14ac:dyDescent="0.3">
      <c r="C517">
        <v>50.5</v>
      </c>
      <c r="D517" s="3">
        <f t="shared" si="50"/>
        <v>5.214651867688643E-4</v>
      </c>
      <c r="E517" s="3">
        <f t="shared" si="50"/>
        <v>5.2130022453857451E-4</v>
      </c>
      <c r="F517" s="3">
        <f t="shared" si="50"/>
        <v>5.1971744719364989E-4</v>
      </c>
      <c r="G517" s="3">
        <f t="shared" si="50"/>
        <v>2.6065011226928726E-4</v>
      </c>
      <c r="H517" s="3">
        <f t="shared" si="50"/>
        <v>5.2146518676886433E-5</v>
      </c>
    </row>
    <row r="518" spans="3:8" x14ac:dyDescent="0.3">
      <c r="C518">
        <v>50.6</v>
      </c>
      <c r="D518" s="3">
        <f t="shared" si="50"/>
        <v>5.2146518704183692E-4</v>
      </c>
      <c r="E518" s="3">
        <f t="shared" si="50"/>
        <v>5.2130283618582486E-4</v>
      </c>
      <c r="F518" s="3">
        <f t="shared" si="50"/>
        <v>5.1973705756304899E-4</v>
      </c>
      <c r="G518" s="3">
        <f t="shared" si="50"/>
        <v>2.6065141809291243E-4</v>
      </c>
      <c r="H518" s="3">
        <f t="shared" si="50"/>
        <v>5.2146518704183689E-5</v>
      </c>
    </row>
    <row r="519" spans="3:8" x14ac:dyDescent="0.3">
      <c r="C519">
        <v>50.7</v>
      </c>
      <c r="D519" s="3">
        <f t="shared" si="50"/>
        <v>5.214651873052408E-4</v>
      </c>
      <c r="E519" s="3">
        <f t="shared" si="50"/>
        <v>5.2130540648797849E-4</v>
      </c>
      <c r="F519" s="3">
        <f t="shared" si="50"/>
        <v>5.1975644789687748E-4</v>
      </c>
      <c r="G519" s="3">
        <f t="shared" si="50"/>
        <v>2.6065270324398924E-4</v>
      </c>
      <c r="H519" s="3">
        <f t="shared" si="50"/>
        <v>5.2146518730524083E-5</v>
      </c>
    </row>
    <row r="520" spans="3:8" x14ac:dyDescent="0.3">
      <c r="C520">
        <v>50.8</v>
      </c>
      <c r="D520" s="3">
        <f t="shared" si="50"/>
        <v>5.2146518755941151E-4</v>
      </c>
      <c r="E520" s="3">
        <f t="shared" si="50"/>
        <v>5.2130793609957106E-4</v>
      </c>
      <c r="F520" s="3">
        <f t="shared" si="50"/>
        <v>5.1977562066401583E-4</v>
      </c>
      <c r="G520" s="3">
        <f t="shared" si="50"/>
        <v>2.6065396804978553E-4</v>
      </c>
      <c r="H520" s="3">
        <f t="shared" si="50"/>
        <v>5.2146518755941156E-5</v>
      </c>
    </row>
    <row r="521" spans="3:8" x14ac:dyDescent="0.3">
      <c r="C521">
        <v>50.9</v>
      </c>
      <c r="D521" s="3">
        <f t="shared" si="50"/>
        <v>5.2146518780467278E-4</v>
      </c>
      <c r="E521" s="3">
        <f t="shared" si="50"/>
        <v>5.2131042566477674E-4</v>
      </c>
      <c r="F521" s="3">
        <f t="shared" si="50"/>
        <v>5.1979457830564227E-4</v>
      </c>
      <c r="G521" s="3">
        <f t="shared" si="50"/>
        <v>2.6065521283238837E-4</v>
      </c>
      <c r="H521" s="3">
        <f t="shared" si="50"/>
        <v>5.2146518780467273E-5</v>
      </c>
    </row>
    <row r="522" spans="3:8" x14ac:dyDescent="0.3">
      <c r="C522">
        <v>51</v>
      </c>
      <c r="D522" s="3">
        <f t="shared" ref="D522:H531" si="51">D$8*D$10*(1-EXP(-2*$C522/SQRT(PI()*D$9*D$10)))</f>
        <v>5.2146518804133666E-4</v>
      </c>
      <c r="E522" s="3">
        <f t="shared" si="51"/>
        <v>5.2131287581757158E-4</v>
      </c>
      <c r="F522" s="3">
        <f t="shared" si="51"/>
        <v>5.1981332323554428E-4</v>
      </c>
      <c r="G522" s="3">
        <f t="shared" si="51"/>
        <v>2.6065643790878579E-4</v>
      </c>
      <c r="H522" s="3">
        <f t="shared" si="51"/>
        <v>5.2146518804133672E-5</v>
      </c>
    </row>
    <row r="523" spans="3:8" x14ac:dyDescent="0.3">
      <c r="C523">
        <v>51.1</v>
      </c>
      <c r="D523" s="3">
        <f t="shared" si="51"/>
        <v>5.2146518826970477E-4</v>
      </c>
      <c r="E523" s="3">
        <f t="shared" si="51"/>
        <v>5.2131528718189497E-4</v>
      </c>
      <c r="F523" s="3">
        <f t="shared" si="51"/>
        <v>5.1983185784042598E-4</v>
      </c>
      <c r="G523" s="3">
        <f t="shared" si="51"/>
        <v>2.6065764359094748E-4</v>
      </c>
      <c r="H523" s="3">
        <f t="shared" si="51"/>
        <v>5.2146518826970479E-5</v>
      </c>
    </row>
    <row r="524" spans="3:8" x14ac:dyDescent="0.3">
      <c r="C524">
        <v>51.2</v>
      </c>
      <c r="D524" s="3">
        <f t="shared" si="51"/>
        <v>5.2146518849006788E-4</v>
      </c>
      <c r="E524" s="3">
        <f t="shared" si="51"/>
        <v>5.2131766037180887E-4</v>
      </c>
      <c r="F524" s="3">
        <f t="shared" si="51"/>
        <v>5.1985018448021136E-4</v>
      </c>
      <c r="G524" s="3">
        <f t="shared" si="51"/>
        <v>2.6065883018590443E-4</v>
      </c>
      <c r="H524" s="3">
        <f t="shared" si="51"/>
        <v>5.2146518849006787E-5</v>
      </c>
    </row>
    <row r="525" spans="3:8" x14ac:dyDescent="0.3">
      <c r="C525">
        <v>51.3</v>
      </c>
      <c r="D525" s="3">
        <f t="shared" si="51"/>
        <v>5.2146518870270638E-4</v>
      </c>
      <c r="E525" s="3">
        <f t="shared" si="51"/>
        <v>5.2131999599165397E-4</v>
      </c>
      <c r="F525" s="3">
        <f t="shared" si="51"/>
        <v>5.198683054883456E-4</v>
      </c>
      <c r="G525" s="3">
        <f t="shared" si="51"/>
        <v>2.6065999799582698E-4</v>
      </c>
      <c r="H525" s="3">
        <f t="shared" si="51"/>
        <v>5.2146518870270641E-5</v>
      </c>
    </row>
    <row r="526" spans="3:8" x14ac:dyDescent="0.3">
      <c r="C526">
        <v>51.4</v>
      </c>
      <c r="D526" s="3">
        <f t="shared" si="51"/>
        <v>5.2146518890789121E-4</v>
      </c>
      <c r="E526" s="3">
        <f t="shared" si="51"/>
        <v>5.2132229463620352E-4</v>
      </c>
      <c r="F526" s="3">
        <f t="shared" si="51"/>
        <v>5.198862231720916E-4</v>
      </c>
      <c r="G526" s="3">
        <f t="shared" si="51"/>
        <v>2.6066114731810176E-4</v>
      </c>
      <c r="H526" s="3">
        <f t="shared" si="51"/>
        <v>5.2146518890789126E-5</v>
      </c>
    </row>
    <row r="527" spans="3:8" x14ac:dyDescent="0.3">
      <c r="C527">
        <v>51.5</v>
      </c>
      <c r="D527" s="3">
        <f t="shared" si="51"/>
        <v>5.2146518910588377E-4</v>
      </c>
      <c r="E527" s="3">
        <f t="shared" si="51"/>
        <v>5.2132455689081513E-4</v>
      </c>
      <c r="F527" s="3">
        <f t="shared" si="51"/>
        <v>5.1990393981282365E-4</v>
      </c>
      <c r="G527" s="3">
        <f t="shared" si="51"/>
        <v>2.6066227844540757E-4</v>
      </c>
      <c r="H527" s="3">
        <f t="shared" si="51"/>
        <v>5.2146518910588373E-5</v>
      </c>
    </row>
    <row r="528" spans="3:8" x14ac:dyDescent="0.3">
      <c r="C528">
        <v>51.6</v>
      </c>
      <c r="D528" s="3">
        <f t="shared" si="51"/>
        <v>5.214651892969358E-4</v>
      </c>
      <c r="E528" s="3">
        <f t="shared" si="51"/>
        <v>5.2132678333157931E-4</v>
      </c>
      <c r="F528" s="3">
        <f t="shared" si="51"/>
        <v>5.1992145766631881E-4</v>
      </c>
      <c r="G528" s="3">
        <f t="shared" si="51"/>
        <v>2.6066339166578965E-4</v>
      </c>
      <c r="H528" s="3">
        <f t="shared" si="51"/>
        <v>5.2146518929693587E-5</v>
      </c>
    </row>
    <row r="529" spans="3:8" x14ac:dyDescent="0.3">
      <c r="C529">
        <v>51.7</v>
      </c>
      <c r="D529" s="3">
        <f t="shared" si="51"/>
        <v>5.2146518948129094E-4</v>
      </c>
      <c r="E529" s="3">
        <f t="shared" si="51"/>
        <v>5.2132897452546666E-4</v>
      </c>
      <c r="F529" s="3">
        <f t="shared" si="51"/>
        <v>5.1993877896304289E-4</v>
      </c>
      <c r="G529" s="3">
        <f t="shared" si="51"/>
        <v>2.6066448726273333E-4</v>
      </c>
      <c r="H529" s="3">
        <f t="shared" si="51"/>
        <v>5.2146518948129096E-5</v>
      </c>
    </row>
    <row r="530" spans="3:8" x14ac:dyDescent="0.3">
      <c r="C530">
        <v>51.8</v>
      </c>
      <c r="D530" s="3">
        <f t="shared" si="51"/>
        <v>5.2146518965918379E-4</v>
      </c>
      <c r="E530" s="3">
        <f t="shared" si="51"/>
        <v>5.2133113103047183E-4</v>
      </c>
      <c r="F530" s="3">
        <f t="shared" si="51"/>
        <v>5.199559059084354E-4</v>
      </c>
      <c r="G530" s="3">
        <f t="shared" si="51"/>
        <v>2.6066556551523592E-4</v>
      </c>
      <c r="H530" s="3">
        <f t="shared" si="51"/>
        <v>5.2146518965918381E-5</v>
      </c>
    </row>
    <row r="531" spans="3:8" x14ac:dyDescent="0.3">
      <c r="C531">
        <v>51.9</v>
      </c>
      <c r="D531" s="3">
        <f t="shared" si="51"/>
        <v>5.2146518983084097E-4</v>
      </c>
      <c r="E531" s="3">
        <f t="shared" si="51"/>
        <v>5.2133325339575611E-4</v>
      </c>
      <c r="F531" s="3">
        <f t="shared" si="51"/>
        <v>5.1997284068318989E-4</v>
      </c>
      <c r="G531" s="3">
        <f t="shared" si="51"/>
        <v>2.6066662669787806E-4</v>
      </c>
      <c r="H531" s="3">
        <f t="shared" si="51"/>
        <v>5.2146518983084093E-5</v>
      </c>
    </row>
    <row r="532" spans="3:8" x14ac:dyDescent="0.3">
      <c r="C532">
        <v>52</v>
      </c>
      <c r="D532" s="3">
        <f t="shared" ref="D532:H541" si="52">D$8*D$10*(1-EXP(-2*$C532/SQRT(PI()*D$9*D$10)))</f>
        <v>5.2146518999648093E-4</v>
      </c>
      <c r="E532" s="3">
        <f t="shared" si="52"/>
        <v>5.213353421617868E-4</v>
      </c>
      <c r="F532" s="3">
        <f t="shared" si="52"/>
        <v>5.1998958544353165E-4</v>
      </c>
      <c r="G532" s="3">
        <f t="shared" si="52"/>
        <v>2.606676710808934E-4</v>
      </c>
      <c r="H532" s="3">
        <f t="shared" si="52"/>
        <v>5.2146518999648093E-5</v>
      </c>
    </row>
    <row r="533" spans="3:8" x14ac:dyDescent="0.3">
      <c r="C533">
        <v>52.1</v>
      </c>
      <c r="D533" s="3">
        <f t="shared" si="52"/>
        <v>5.2146519015631456E-4</v>
      </c>
      <c r="E533" s="3">
        <f t="shared" si="52"/>
        <v>5.2133739786047511E-4</v>
      </c>
      <c r="F533" s="3">
        <f t="shared" si="52"/>
        <v>5.2000614232149253E-4</v>
      </c>
      <c r="G533" s="3">
        <f t="shared" si="52"/>
        <v>2.6066869893023756E-4</v>
      </c>
      <c r="H533" s="3">
        <f t="shared" si="52"/>
        <v>5.2146519015631456E-5</v>
      </c>
    </row>
    <row r="534" spans="3:8" x14ac:dyDescent="0.3">
      <c r="C534">
        <v>52.2</v>
      </c>
      <c r="D534" s="3">
        <f t="shared" si="52"/>
        <v>5.2146519031054557E-4</v>
      </c>
      <c r="E534" s="3">
        <f t="shared" si="52"/>
        <v>5.2133942101531138E-4</v>
      </c>
      <c r="F534" s="3">
        <f t="shared" si="52"/>
        <v>5.200225134251819E-4</v>
      </c>
      <c r="G534" s="3">
        <f t="shared" si="52"/>
        <v>2.6066971050765569E-4</v>
      </c>
      <c r="H534" s="3">
        <f t="shared" si="52"/>
        <v>5.2146519031054564E-5</v>
      </c>
    </row>
    <row r="535" spans="3:8" x14ac:dyDescent="0.3">
      <c r="C535">
        <v>52.3</v>
      </c>
      <c r="D535" s="3">
        <f t="shared" si="52"/>
        <v>5.2146519045937032E-4</v>
      </c>
      <c r="E535" s="3">
        <f t="shared" si="52"/>
        <v>5.2134141214149892E-4</v>
      </c>
      <c r="F535" s="3">
        <f t="shared" si="52"/>
        <v>5.2003870083905564E-4</v>
      </c>
      <c r="G535" s="3">
        <f t="shared" si="52"/>
        <v>2.6067070607074946E-4</v>
      </c>
      <c r="H535" s="3">
        <f t="shared" si="52"/>
        <v>5.2146519045937028E-5</v>
      </c>
    </row>
    <row r="536" spans="3:8" x14ac:dyDescent="0.3">
      <c r="C536">
        <v>52.4</v>
      </c>
      <c r="D536" s="3">
        <f t="shared" si="52"/>
        <v>5.2146519060297821E-4</v>
      </c>
      <c r="E536" s="3">
        <f t="shared" si="52"/>
        <v>5.2134337174608439E-4</v>
      </c>
      <c r="F536" s="3">
        <f t="shared" si="52"/>
        <v>5.2005470662418109E-4</v>
      </c>
      <c r="G536" s="3">
        <f t="shared" si="52"/>
        <v>2.606716858730422E-4</v>
      </c>
      <c r="H536" s="3">
        <f t="shared" si="52"/>
        <v>5.2146519060297814E-5</v>
      </c>
    </row>
    <row r="537" spans="3:8" x14ac:dyDescent="0.3">
      <c r="C537">
        <v>52.5</v>
      </c>
      <c r="D537" s="3">
        <f t="shared" si="52"/>
        <v>5.2146519074155204E-4</v>
      </c>
      <c r="E537" s="3">
        <f t="shared" si="52"/>
        <v>5.213453003280878E-4</v>
      </c>
      <c r="F537" s="3">
        <f t="shared" si="52"/>
        <v>5.2007053281849991E-4</v>
      </c>
      <c r="G537" s="3">
        <f t="shared" si="52"/>
        <v>2.606726501640439E-4</v>
      </c>
      <c r="H537" s="3">
        <f t="shared" si="52"/>
        <v>5.2146519074155212E-5</v>
      </c>
    </row>
    <row r="538" spans="3:8" x14ac:dyDescent="0.3">
      <c r="C538">
        <v>52.6</v>
      </c>
      <c r="D538" s="3">
        <f t="shared" si="52"/>
        <v>5.2146519087526854E-4</v>
      </c>
      <c r="E538" s="3">
        <f t="shared" si="52"/>
        <v>5.2134719837862865E-4</v>
      </c>
      <c r="F538" s="3">
        <f t="shared" si="52"/>
        <v>5.2008618143708693E-4</v>
      </c>
      <c r="G538" s="3">
        <f t="shared" si="52"/>
        <v>2.6067359918931432E-4</v>
      </c>
      <c r="H538" s="3">
        <f t="shared" si="52"/>
        <v>5.214651908752686E-5</v>
      </c>
    </row>
    <row r="539" spans="3:8" x14ac:dyDescent="0.3">
      <c r="C539">
        <v>52.7</v>
      </c>
      <c r="D539" s="3">
        <f t="shared" si="52"/>
        <v>5.2146519100429781E-4</v>
      </c>
      <c r="E539" s="3">
        <f t="shared" si="52"/>
        <v>5.2134906638105208E-4</v>
      </c>
      <c r="F539" s="3">
        <f t="shared" si="52"/>
        <v>5.2010165447240739E-4</v>
      </c>
      <c r="G539" s="3">
        <f t="shared" si="52"/>
        <v>2.6067453319052604E-4</v>
      </c>
      <c r="H539" s="3">
        <f t="shared" si="52"/>
        <v>5.2146519100429781E-5</v>
      </c>
    </row>
    <row r="540" spans="3:8" x14ac:dyDescent="0.3">
      <c r="C540">
        <v>52.8</v>
      </c>
      <c r="D540" s="3">
        <f t="shared" si="52"/>
        <v>5.2146519112880412E-4</v>
      </c>
      <c r="E540" s="3">
        <f t="shared" si="52"/>
        <v>5.2135090481105102E-4</v>
      </c>
      <c r="F540" s="3">
        <f t="shared" si="52"/>
        <v>5.2011695389457015E-4</v>
      </c>
      <c r="G540" s="3">
        <f t="shared" si="52"/>
        <v>2.6067545240552551E-4</v>
      </c>
      <c r="H540" s="3">
        <f t="shared" si="52"/>
        <v>5.2146519112880413E-5</v>
      </c>
    </row>
    <row r="541" spans="3:8" x14ac:dyDescent="0.3">
      <c r="C541">
        <v>52.9</v>
      </c>
      <c r="D541" s="3">
        <f t="shared" si="52"/>
        <v>5.2146519124894608E-4</v>
      </c>
      <c r="E541" s="3">
        <f t="shared" si="52"/>
        <v>5.2135271413678778E-4</v>
      </c>
      <c r="F541" s="3">
        <f t="shared" si="52"/>
        <v>5.2013208165157903E-4</v>
      </c>
      <c r="G541" s="3">
        <f t="shared" si="52"/>
        <v>2.6067635706839389E-4</v>
      </c>
      <c r="H541" s="3">
        <f t="shared" si="52"/>
        <v>5.2146519124894606E-5</v>
      </c>
    </row>
    <row r="542" spans="3:8" x14ac:dyDescent="0.3">
      <c r="C542">
        <v>53</v>
      </c>
      <c r="D542" s="3">
        <f t="shared" ref="D542:H551" si="53">D$8*D$10*(1-EXP(-2*$C542/SQRT(PI()*D$9*D$10)))</f>
        <v>5.2146519136487667E-4</v>
      </c>
      <c r="E542" s="3">
        <f t="shared" si="53"/>
        <v>5.2135449481901304E-4</v>
      </c>
      <c r="F542" s="3">
        <f t="shared" si="53"/>
        <v>5.2014703966958E-4</v>
      </c>
      <c r="G542" s="3">
        <f t="shared" si="53"/>
        <v>2.6067724740950652E-4</v>
      </c>
      <c r="H542" s="3">
        <f t="shared" si="53"/>
        <v>5.2146519136487669E-5</v>
      </c>
    </row>
    <row r="543" spans="3:8" x14ac:dyDescent="0.3">
      <c r="C543">
        <v>53.1</v>
      </c>
      <c r="D543" s="3">
        <f t="shared" si="53"/>
        <v>5.2146519147674346E-4</v>
      </c>
      <c r="E543" s="3">
        <f t="shared" si="53"/>
        <v>5.2135624731118352E-4</v>
      </c>
      <c r="F543" s="3">
        <f t="shared" si="53"/>
        <v>5.2016182985310756E-4</v>
      </c>
      <c r="G543" s="3">
        <f t="shared" si="53"/>
        <v>2.6067812365559176E-4</v>
      </c>
      <c r="H543" s="3">
        <f t="shared" si="53"/>
        <v>5.2146519147674351E-5</v>
      </c>
    </row>
    <row r="544" spans="3:8" x14ac:dyDescent="0.3">
      <c r="C544">
        <v>53.2</v>
      </c>
      <c r="D544" s="3">
        <f t="shared" si="53"/>
        <v>5.2146519158468901E-4</v>
      </c>
      <c r="E544" s="3">
        <f t="shared" si="53"/>
        <v>5.2135797205957711E-4</v>
      </c>
      <c r="F544" s="3">
        <f t="shared" si="53"/>
        <v>5.201764540853261E-4</v>
      </c>
      <c r="G544" s="3">
        <f t="shared" si="53"/>
        <v>2.6067898602978855E-4</v>
      </c>
      <c r="H544" s="3">
        <f t="shared" si="53"/>
        <v>5.2146519158468905E-5</v>
      </c>
    </row>
    <row r="545" spans="3:8" x14ac:dyDescent="0.3">
      <c r="C545">
        <v>53.3</v>
      </c>
      <c r="D545" s="3">
        <f t="shared" si="53"/>
        <v>5.214651916888507E-4</v>
      </c>
      <c r="E545" s="3">
        <f t="shared" si="53"/>
        <v>5.2135966950340681E-4</v>
      </c>
      <c r="F545" s="3">
        <f t="shared" si="53"/>
        <v>5.2019091422827058E-4</v>
      </c>
      <c r="G545" s="3">
        <f t="shared" si="53"/>
        <v>2.606798347517034E-4</v>
      </c>
      <c r="H545" s="3">
        <f t="shared" si="53"/>
        <v>5.2146519168885066E-5</v>
      </c>
    </row>
    <row r="546" spans="3:8" x14ac:dyDescent="0.3">
      <c r="C546">
        <v>53.4</v>
      </c>
      <c r="D546" s="3">
        <f t="shared" si="53"/>
        <v>5.2146519178936112E-4</v>
      </c>
      <c r="E546" s="3">
        <f t="shared" si="53"/>
        <v>5.2136134007493211E-4</v>
      </c>
      <c r="F546" s="3">
        <f t="shared" si="53"/>
        <v>5.2020521212308313E-4</v>
      </c>
      <c r="G546" s="3">
        <f t="shared" si="53"/>
        <v>2.6068067003746605E-4</v>
      </c>
      <c r="H546" s="3">
        <f t="shared" si="53"/>
        <v>5.2146519178936115E-5</v>
      </c>
    </row>
    <row r="547" spans="3:8" x14ac:dyDescent="0.3">
      <c r="C547">
        <v>53.5</v>
      </c>
      <c r="D547" s="3">
        <f t="shared" si="53"/>
        <v>5.2146519188634832E-4</v>
      </c>
      <c r="E547" s="3">
        <f t="shared" si="53"/>
        <v>5.2136298419956986E-4</v>
      </c>
      <c r="F547" s="3">
        <f t="shared" si="53"/>
        <v>5.2021934959024763E-4</v>
      </c>
      <c r="G547" s="3">
        <f t="shared" si="53"/>
        <v>2.6068149209978493E-4</v>
      </c>
      <c r="H547" s="3">
        <f t="shared" si="53"/>
        <v>5.2146519188634832E-5</v>
      </c>
    </row>
    <row r="548" spans="3:8" x14ac:dyDescent="0.3">
      <c r="C548">
        <v>53.6</v>
      </c>
      <c r="D548" s="3">
        <f t="shared" si="53"/>
        <v>5.2146519197993589E-4</v>
      </c>
      <c r="E548" s="3">
        <f t="shared" si="53"/>
        <v>5.2136460229600156E-4</v>
      </c>
      <c r="F548" s="3">
        <f t="shared" si="53"/>
        <v>5.2023332842982125E-4</v>
      </c>
      <c r="G548" s="3">
        <f t="shared" si="53"/>
        <v>2.6068230114800078E-4</v>
      </c>
      <c r="H548" s="3">
        <f t="shared" si="53"/>
        <v>5.214651919799359E-5</v>
      </c>
    </row>
    <row r="549" spans="3:8" x14ac:dyDescent="0.3">
      <c r="C549">
        <v>53.7</v>
      </c>
      <c r="D549" s="3">
        <f t="shared" si="53"/>
        <v>5.2146519207024278E-4</v>
      </c>
      <c r="E549" s="3">
        <f t="shared" si="53"/>
        <v>5.2136619477628104E-4</v>
      </c>
      <c r="F549" s="3">
        <f t="shared" si="53"/>
        <v>5.2024715042166411E-4</v>
      </c>
      <c r="G549" s="3">
        <f t="shared" si="53"/>
        <v>2.6068309738814052E-4</v>
      </c>
      <c r="H549" s="3">
        <f t="shared" si="53"/>
        <v>5.2146519207024276E-5</v>
      </c>
    </row>
    <row r="550" spans="3:8" x14ac:dyDescent="0.3">
      <c r="C550">
        <v>53.8</v>
      </c>
      <c r="D550" s="3">
        <f t="shared" si="53"/>
        <v>5.2146519215738412E-4</v>
      </c>
      <c r="E550" s="3">
        <f t="shared" si="53"/>
        <v>5.2136776204593852E-4</v>
      </c>
      <c r="F550" s="3">
        <f t="shared" si="53"/>
        <v>5.2026081732566552E-4</v>
      </c>
      <c r="G550" s="3">
        <f t="shared" si="53"/>
        <v>2.6068388102296926E-4</v>
      </c>
      <c r="H550" s="3">
        <f t="shared" si="53"/>
        <v>5.2146519215738416E-5</v>
      </c>
    </row>
    <row r="551" spans="3:8" x14ac:dyDescent="0.3">
      <c r="C551">
        <v>53.9</v>
      </c>
      <c r="D551" s="3">
        <f t="shared" si="53"/>
        <v>5.2146519224147093E-4</v>
      </c>
      <c r="E551" s="3">
        <f t="shared" si="53"/>
        <v>5.2136930450408453E-4</v>
      </c>
      <c r="F551" s="3">
        <f t="shared" si="53"/>
        <v>5.2027433088196813E-4</v>
      </c>
      <c r="G551" s="3">
        <f t="shared" si="53"/>
        <v>2.6068465225204227E-4</v>
      </c>
      <c r="H551" s="3">
        <f t="shared" si="53"/>
        <v>5.2146519224147095E-5</v>
      </c>
    </row>
    <row r="552" spans="3:8" x14ac:dyDescent="0.3">
      <c r="C552">
        <v>54</v>
      </c>
      <c r="D552" s="3">
        <f t="shared" ref="D552:H561" si="54">D$8*D$10*(1-EXP(-2*$C552/SQRT(PI()*D$9*D$10)))</f>
        <v>5.2146519232261013E-4</v>
      </c>
      <c r="E552" s="3">
        <f t="shared" si="54"/>
        <v>5.2137082254351112E-4</v>
      </c>
      <c r="F552" s="3">
        <f t="shared" si="54"/>
        <v>5.2028769281118974E-4</v>
      </c>
      <c r="G552" s="3">
        <f t="shared" si="54"/>
        <v>2.6068541127175556E-4</v>
      </c>
      <c r="H552" s="3">
        <f t="shared" si="54"/>
        <v>5.214651923226102E-5</v>
      </c>
    </row>
    <row r="553" spans="3:8" x14ac:dyDescent="0.3">
      <c r="C553">
        <v>54.1</v>
      </c>
      <c r="D553" s="3">
        <f t="shared" si="54"/>
        <v>5.2146519240090525E-4</v>
      </c>
      <c r="E553" s="3">
        <f t="shared" si="54"/>
        <v>5.2137231655079196E-4</v>
      </c>
      <c r="F553" s="3">
        <f t="shared" si="54"/>
        <v>5.2030090481464206E-4</v>
      </c>
      <c r="G553" s="3">
        <f t="shared" si="54"/>
        <v>2.6068615827539598E-4</v>
      </c>
      <c r="H553" s="3">
        <f t="shared" si="54"/>
        <v>5.2146519240090525E-5</v>
      </c>
    </row>
    <row r="554" spans="3:8" x14ac:dyDescent="0.3">
      <c r="C554">
        <v>54.2</v>
      </c>
      <c r="D554" s="3">
        <f t="shared" si="54"/>
        <v>5.2146519247645582E-4</v>
      </c>
      <c r="E554" s="3">
        <f t="shared" si="54"/>
        <v>5.2137378690638109E-4</v>
      </c>
      <c r="F554" s="3">
        <f t="shared" si="54"/>
        <v>5.2031396857454728E-4</v>
      </c>
      <c r="G554" s="3">
        <f t="shared" si="54"/>
        <v>2.6068689345319055E-4</v>
      </c>
      <c r="H554" s="3">
        <f t="shared" si="54"/>
        <v>5.2146519247645578E-5</v>
      </c>
    </row>
    <row r="555" spans="3:8" x14ac:dyDescent="0.3">
      <c r="C555">
        <v>54.3</v>
      </c>
      <c r="D555" s="3">
        <f t="shared" si="54"/>
        <v>5.21465192549358E-4</v>
      </c>
      <c r="E555" s="3">
        <f t="shared" si="54"/>
        <v>5.2137523398470946E-4</v>
      </c>
      <c r="F555" s="3">
        <f t="shared" si="54"/>
        <v>5.2032688575425292E-4</v>
      </c>
      <c r="G555" s="3">
        <f t="shared" si="54"/>
        <v>2.6068761699235473E-4</v>
      </c>
      <c r="H555" s="3">
        <f t="shared" si="54"/>
        <v>5.21465192549358E-5</v>
      </c>
    </row>
    <row r="556" spans="3:8" x14ac:dyDescent="0.3">
      <c r="C556">
        <v>54.4</v>
      </c>
      <c r="D556" s="3">
        <f t="shared" si="54"/>
        <v>5.2146519261970484E-4</v>
      </c>
      <c r="E556" s="3">
        <f t="shared" si="54"/>
        <v>5.2137665815428014E-4</v>
      </c>
      <c r="F556" s="3">
        <f t="shared" si="54"/>
        <v>5.203396579984426E-4</v>
      </c>
      <c r="G556" s="3">
        <f t="shared" si="54"/>
        <v>2.6068832907714007E-4</v>
      </c>
      <c r="H556" s="3">
        <f t="shared" si="54"/>
        <v>5.2146519261970477E-5</v>
      </c>
    </row>
    <row r="557" spans="3:8" x14ac:dyDescent="0.3">
      <c r="C557">
        <v>54.5</v>
      </c>
      <c r="D557" s="3">
        <f t="shared" si="54"/>
        <v>5.2146519268758565E-4</v>
      </c>
      <c r="E557" s="3">
        <f t="shared" si="54"/>
        <v>5.2137805977776289E-4</v>
      </c>
      <c r="F557" s="3">
        <f t="shared" si="54"/>
        <v>5.2035228693334641E-4</v>
      </c>
      <c r="G557" s="3">
        <f t="shared" si="54"/>
        <v>2.6068902988888145E-4</v>
      </c>
      <c r="H557" s="3">
        <f t="shared" si="54"/>
        <v>5.2146519268758565E-5</v>
      </c>
    </row>
    <row r="558" spans="3:8" x14ac:dyDescent="0.3">
      <c r="C558">
        <v>54.6</v>
      </c>
      <c r="D558" s="3">
        <f t="shared" si="54"/>
        <v>5.2146519275308707E-4</v>
      </c>
      <c r="E558" s="3">
        <f t="shared" si="54"/>
        <v>5.2137943921208563E-4</v>
      </c>
      <c r="F558" s="3">
        <f t="shared" si="54"/>
        <v>5.2036477416694707E-4</v>
      </c>
      <c r="G558" s="3">
        <f t="shared" si="54"/>
        <v>2.6068971960604281E-4</v>
      </c>
      <c r="H558" s="3">
        <f t="shared" si="54"/>
        <v>5.2146519275308711E-5</v>
      </c>
    </row>
    <row r="559" spans="3:8" x14ac:dyDescent="0.3">
      <c r="C559">
        <v>54.7</v>
      </c>
      <c r="D559" s="3">
        <f t="shared" si="54"/>
        <v>5.2146519281629248E-4</v>
      </c>
      <c r="E559" s="3">
        <f t="shared" si="54"/>
        <v>5.2138079680852584E-4</v>
      </c>
      <c r="F559" s="3">
        <f t="shared" si="54"/>
        <v>5.2037712128918565E-4</v>
      </c>
      <c r="G559" s="3">
        <f t="shared" si="54"/>
        <v>2.6069039840426292E-4</v>
      </c>
      <c r="H559" s="3">
        <f t="shared" si="54"/>
        <v>5.2146519281629251E-5</v>
      </c>
    </row>
    <row r="560" spans="3:8" x14ac:dyDescent="0.3">
      <c r="C560">
        <v>54.8</v>
      </c>
      <c r="D560" s="3">
        <f t="shared" si="54"/>
        <v>5.2146519287728232E-4</v>
      </c>
      <c r="E560" s="3">
        <f t="shared" si="54"/>
        <v>5.2138213291279994E-4</v>
      </c>
      <c r="F560" s="3">
        <f t="shared" si="54"/>
        <v>5.2038932987216323E-4</v>
      </c>
      <c r="G560" s="3">
        <f t="shared" si="54"/>
        <v>2.6069106645639997E-4</v>
      </c>
      <c r="H560" s="3">
        <f t="shared" si="54"/>
        <v>5.2146519287728227E-5</v>
      </c>
    </row>
    <row r="561" spans="3:8" x14ac:dyDescent="0.3">
      <c r="C561">
        <v>54.9</v>
      </c>
      <c r="D561" s="3">
        <f t="shared" si="54"/>
        <v>5.2146519293613423E-4</v>
      </c>
      <c r="E561" s="3">
        <f t="shared" si="54"/>
        <v>5.2138344786515148E-4</v>
      </c>
      <c r="F561" s="3">
        <f t="shared" si="54"/>
        <v>5.2040140147034122E-4</v>
      </c>
      <c r="G561" s="3">
        <f t="shared" si="54"/>
        <v>2.6069172393257574E-4</v>
      </c>
      <c r="H561" s="3">
        <f t="shared" si="54"/>
        <v>5.2146519293613419E-5</v>
      </c>
    </row>
    <row r="562" spans="3:8" x14ac:dyDescent="0.3">
      <c r="C562">
        <v>55</v>
      </c>
      <c r="D562" s="3">
        <f t="shared" ref="D562:H571" si="55">D$8*D$10*(1-EXP(-2*$C562/SQRT(PI()*D$9*D$10)))</f>
        <v>5.2146519299292311E-4</v>
      </c>
      <c r="E562" s="3">
        <f t="shared" si="55"/>
        <v>5.2138474200043739E-4</v>
      </c>
      <c r="F562" s="3">
        <f t="shared" si="55"/>
        <v>5.2041333762073969E-4</v>
      </c>
      <c r="G562" s="3">
        <f t="shared" si="55"/>
        <v>2.606923710002187E-4</v>
      </c>
      <c r="H562" s="3">
        <f t="shared" si="55"/>
        <v>5.2146519299292314E-5</v>
      </c>
    </row>
    <row r="563" spans="3:8" x14ac:dyDescent="0.3">
      <c r="C563">
        <v>55.1</v>
      </c>
      <c r="D563" s="3">
        <f t="shared" si="55"/>
        <v>5.2146519304772151E-4</v>
      </c>
      <c r="E563" s="3">
        <f t="shared" si="55"/>
        <v>5.213860156482134E-4</v>
      </c>
      <c r="F563" s="3">
        <f t="shared" si="55"/>
        <v>5.2042513984313255E-4</v>
      </c>
      <c r="G563" s="3">
        <f t="shared" si="55"/>
        <v>2.606930078241067E-4</v>
      </c>
      <c r="H563" s="3">
        <f t="shared" si="55"/>
        <v>5.2146519304772149E-5</v>
      </c>
    </row>
    <row r="564" spans="3:8" x14ac:dyDescent="0.3">
      <c r="C564">
        <v>55.2</v>
      </c>
      <c r="D564" s="3">
        <f t="shared" si="55"/>
        <v>5.2146519310059892E-4</v>
      </c>
      <c r="E564" s="3">
        <f t="shared" si="55"/>
        <v>5.2138726913281814E-4</v>
      </c>
      <c r="F564" s="3">
        <f t="shared" si="55"/>
        <v>5.2043680964024145E-4</v>
      </c>
      <c r="G564" s="3">
        <f t="shared" si="55"/>
        <v>2.6069363456640907E-4</v>
      </c>
      <c r="H564" s="3">
        <f t="shared" si="55"/>
        <v>5.2146519310059898E-5</v>
      </c>
    </row>
    <row r="565" spans="3:8" x14ac:dyDescent="0.3">
      <c r="C565">
        <v>55.3</v>
      </c>
      <c r="D565" s="3">
        <f t="shared" si="55"/>
        <v>5.2146519315162288E-4</v>
      </c>
      <c r="E565" s="3">
        <f t="shared" si="55"/>
        <v>5.213885027734557E-4</v>
      </c>
      <c r="F565" s="3">
        <f t="shared" si="55"/>
        <v>5.2044834849792677E-4</v>
      </c>
      <c r="G565" s="3">
        <f t="shared" si="55"/>
        <v>2.6069425138672785E-4</v>
      </c>
      <c r="H565" s="3">
        <f t="shared" si="55"/>
        <v>5.2146519315162282E-5</v>
      </c>
    </row>
    <row r="566" spans="3:8" x14ac:dyDescent="0.3">
      <c r="C566">
        <v>55.4</v>
      </c>
      <c r="D566" s="3">
        <f t="shared" si="55"/>
        <v>5.2146519320085823E-4</v>
      </c>
      <c r="E566" s="3">
        <f t="shared" si="55"/>
        <v>5.213897168842768E-4</v>
      </c>
      <c r="F566" s="3">
        <f t="shared" si="55"/>
        <v>5.204597578853772E-4</v>
      </c>
      <c r="G566" s="3">
        <f t="shared" si="55"/>
        <v>2.606948584421384E-4</v>
      </c>
      <c r="H566" s="3">
        <f t="shared" si="55"/>
        <v>5.2146519320085821E-5</v>
      </c>
    </row>
    <row r="567" spans="3:8" x14ac:dyDescent="0.3">
      <c r="C567">
        <v>55.5</v>
      </c>
      <c r="D567" s="3">
        <f t="shared" si="55"/>
        <v>5.2146519324836765E-4</v>
      </c>
      <c r="E567" s="3">
        <f t="shared" si="55"/>
        <v>5.2139091177445861E-4</v>
      </c>
      <c r="F567" s="3">
        <f t="shared" si="55"/>
        <v>5.2047103925529639E-4</v>
      </c>
      <c r="G567" s="3">
        <f t="shared" si="55"/>
        <v>2.606954558872293E-4</v>
      </c>
      <c r="H567" s="3">
        <f t="shared" si="55"/>
        <v>5.2146519324836768E-5</v>
      </c>
    </row>
    <row r="568" spans="3:8" x14ac:dyDescent="0.3">
      <c r="C568">
        <v>55.6</v>
      </c>
      <c r="D568" s="3">
        <f t="shared" si="55"/>
        <v>5.2146519329421184E-4</v>
      </c>
      <c r="E568" s="3">
        <f t="shared" si="55"/>
        <v>5.2139208774828387E-4</v>
      </c>
      <c r="F568" s="3">
        <f t="shared" si="55"/>
        <v>5.2048219404408826E-4</v>
      </c>
      <c r="G568" s="3">
        <f t="shared" si="55"/>
        <v>2.6069604387414194E-4</v>
      </c>
      <c r="H568" s="3">
        <f t="shared" si="55"/>
        <v>5.2146519329421188E-5</v>
      </c>
    </row>
    <row r="569" spans="3:8" x14ac:dyDescent="0.3">
      <c r="C569">
        <v>55.7</v>
      </c>
      <c r="D569" s="3">
        <f t="shared" si="55"/>
        <v>5.2146519333844891E-4</v>
      </c>
      <c r="E569" s="3">
        <f t="shared" si="55"/>
        <v>5.2139324510521844E-4</v>
      </c>
      <c r="F569" s="3">
        <f t="shared" si="55"/>
        <v>5.2049322367203968E-4</v>
      </c>
      <c r="G569" s="3">
        <f t="shared" si="55"/>
        <v>2.6069662255260922E-4</v>
      </c>
      <c r="H569" s="3">
        <f t="shared" si="55"/>
        <v>5.2146519333844895E-5</v>
      </c>
    </row>
    <row r="570" spans="3:8" x14ac:dyDescent="0.3">
      <c r="C570">
        <v>55.8</v>
      </c>
      <c r="D570" s="3">
        <f t="shared" si="55"/>
        <v>5.2146519338113547E-4</v>
      </c>
      <c r="E570" s="3">
        <f t="shared" si="55"/>
        <v>5.2139438413998697E-4</v>
      </c>
      <c r="F570" s="3">
        <f t="shared" si="55"/>
        <v>5.2050412954350144E-4</v>
      </c>
      <c r="G570" s="3">
        <f t="shared" si="55"/>
        <v>2.6069719206999348E-4</v>
      </c>
      <c r="H570" s="3">
        <f t="shared" si="55"/>
        <v>5.2146519338113548E-5</v>
      </c>
    </row>
    <row r="571" spans="3:8" x14ac:dyDescent="0.3">
      <c r="C571">
        <v>55.9</v>
      </c>
      <c r="D571" s="3">
        <f t="shared" si="55"/>
        <v>5.2146519342232561E-4</v>
      </c>
      <c r="E571" s="3">
        <f t="shared" si="55"/>
        <v>5.2139550514264843E-4</v>
      </c>
      <c r="F571" s="3">
        <f t="shared" si="55"/>
        <v>5.2051491304706691E-4</v>
      </c>
      <c r="G571" s="3">
        <f t="shared" si="55"/>
        <v>2.6069775257132422E-4</v>
      </c>
      <c r="H571" s="3">
        <f t="shared" si="55"/>
        <v>5.2146519342232561E-5</v>
      </c>
    </row>
    <row r="572" spans="3:8" x14ac:dyDescent="0.3">
      <c r="C572">
        <v>56</v>
      </c>
      <c r="D572" s="3">
        <f t="shared" ref="D572:H581" si="56">D$8*D$10*(1-EXP(-2*$C572/SQRT(PI()*D$9*D$10)))</f>
        <v>5.2146519346207192E-4</v>
      </c>
      <c r="E572" s="3">
        <f t="shared" si="56"/>
        <v>5.213966083986698E-4</v>
      </c>
      <c r="F572" s="3">
        <f t="shared" si="56"/>
        <v>5.2052557555574887E-4</v>
      </c>
      <c r="G572" s="3">
        <f t="shared" si="56"/>
        <v>2.606983041993349E-4</v>
      </c>
      <c r="H572" s="3">
        <f t="shared" si="56"/>
        <v>5.2146519346207192E-5</v>
      </c>
    </row>
    <row r="573" spans="3:8" x14ac:dyDescent="0.3">
      <c r="C573">
        <v>56.1</v>
      </c>
      <c r="D573" s="3">
        <f t="shared" si="56"/>
        <v>5.2146519350042503E-4</v>
      </c>
      <c r="E573" s="3">
        <f t="shared" si="56"/>
        <v>5.2139769418899898E-4</v>
      </c>
      <c r="F573" s="3">
        <f t="shared" si="56"/>
        <v>5.2053611842715485E-4</v>
      </c>
      <c r="G573" s="3">
        <f t="shared" si="56"/>
        <v>2.6069884709449949E-4</v>
      </c>
      <c r="H573" s="3">
        <f t="shared" si="56"/>
        <v>5.2146519350042503E-5</v>
      </c>
    </row>
    <row r="574" spans="3:8" x14ac:dyDescent="0.3">
      <c r="C574">
        <v>56.2</v>
      </c>
      <c r="D574" s="3">
        <f t="shared" si="56"/>
        <v>5.2146519353743362E-4</v>
      </c>
      <c r="E574" s="3">
        <f t="shared" si="56"/>
        <v>5.2139876279013603E-4</v>
      </c>
      <c r="F574" s="3">
        <f t="shared" si="56"/>
        <v>5.2054654300365873E-4</v>
      </c>
      <c r="G574" s="3">
        <f t="shared" si="56"/>
        <v>2.6069938139506801E-4</v>
      </c>
      <c r="H574" s="3">
        <f t="shared" si="56"/>
        <v>5.2146519353743366E-5</v>
      </c>
    </row>
    <row r="575" spans="3:8" x14ac:dyDescent="0.3">
      <c r="C575">
        <v>56.3</v>
      </c>
      <c r="D575" s="3">
        <f t="shared" si="56"/>
        <v>5.2146519357314507E-4</v>
      </c>
      <c r="E575" s="3">
        <f t="shared" si="56"/>
        <v>5.2139981447420366E-4</v>
      </c>
      <c r="F575" s="3">
        <f t="shared" si="56"/>
        <v>5.2055685061257314E-4</v>
      </c>
      <c r="G575" s="3">
        <f t="shared" si="56"/>
        <v>2.6069990723710183E-4</v>
      </c>
      <c r="H575" s="3">
        <f t="shared" si="56"/>
        <v>5.2146519357314511E-5</v>
      </c>
    </row>
    <row r="576" spans="3:8" x14ac:dyDescent="0.3">
      <c r="C576">
        <v>56.4</v>
      </c>
      <c r="D576" s="3">
        <f t="shared" si="56"/>
        <v>5.2146519360760459E-4</v>
      </c>
      <c r="E576" s="3">
        <f t="shared" si="56"/>
        <v>5.2140084950901705E-4</v>
      </c>
      <c r="F576" s="3">
        <f t="shared" si="56"/>
        <v>5.2056704256631754E-4</v>
      </c>
      <c r="G576" s="3">
        <f t="shared" si="56"/>
        <v>2.6070042475450852E-4</v>
      </c>
      <c r="H576" s="3">
        <f t="shared" si="56"/>
        <v>5.2146519360760465E-5</v>
      </c>
    </row>
    <row r="577" spans="3:8" x14ac:dyDescent="0.3">
      <c r="C577">
        <v>56.5</v>
      </c>
      <c r="D577" s="3">
        <f t="shared" si="56"/>
        <v>5.2146519364085632E-4</v>
      </c>
      <c r="E577" s="3">
        <f t="shared" si="56"/>
        <v>5.2140186815815084E-4</v>
      </c>
      <c r="F577" s="3">
        <f t="shared" si="56"/>
        <v>5.2057712016258554E-4</v>
      </c>
      <c r="G577" s="3">
        <f t="shared" si="56"/>
        <v>2.6070093407907542E-4</v>
      </c>
      <c r="H577" s="3">
        <f t="shared" si="56"/>
        <v>5.2146519364085632E-5</v>
      </c>
    </row>
    <row r="578" spans="3:8" x14ac:dyDescent="0.3">
      <c r="C578">
        <v>56.6</v>
      </c>
      <c r="D578" s="3">
        <f t="shared" si="56"/>
        <v>5.2146519367294241E-4</v>
      </c>
      <c r="E578" s="3">
        <f t="shared" si="56"/>
        <v>5.2140287068100756E-4</v>
      </c>
      <c r="F578" s="3">
        <f t="shared" si="56"/>
        <v>5.2058708468451004E-4</v>
      </c>
      <c r="G578" s="3">
        <f t="shared" si="56"/>
        <v>2.6070143534050378E-4</v>
      </c>
      <c r="H578" s="3">
        <f t="shared" si="56"/>
        <v>5.214651936729424E-5</v>
      </c>
    </row>
    <row r="579" spans="3:8" x14ac:dyDescent="0.3">
      <c r="C579">
        <v>56.7</v>
      </c>
      <c r="D579" s="3">
        <f t="shared" si="56"/>
        <v>5.2146519370390376E-4</v>
      </c>
      <c r="E579" s="3">
        <f t="shared" si="56"/>
        <v>5.2140385733288311E-4</v>
      </c>
      <c r="F579" s="3">
        <f t="shared" si="56"/>
        <v>5.205969374008269E-4</v>
      </c>
      <c r="G579" s="3">
        <f t="shared" si="56"/>
        <v>2.6070192866644155E-4</v>
      </c>
      <c r="H579" s="3">
        <f t="shared" si="56"/>
        <v>5.2146519370390376E-5</v>
      </c>
    </row>
    <row r="580" spans="3:8" x14ac:dyDescent="0.3">
      <c r="C580">
        <v>56.8</v>
      </c>
      <c r="D580" s="3">
        <f t="shared" si="56"/>
        <v>5.2146519373377981E-4</v>
      </c>
      <c r="E580" s="3">
        <f t="shared" si="56"/>
        <v>5.2140482836503157E-4</v>
      </c>
      <c r="F580" s="3">
        <f t="shared" si="56"/>
        <v>5.2060667956603643E-4</v>
      </c>
      <c r="G580" s="3">
        <f t="shared" si="56"/>
        <v>2.6070241418251578E-4</v>
      </c>
      <c r="H580" s="3">
        <f t="shared" si="56"/>
        <v>5.2146519373377983E-5</v>
      </c>
    </row>
    <row r="581" spans="3:8" x14ac:dyDescent="0.3">
      <c r="C581">
        <v>56.9</v>
      </c>
      <c r="D581" s="3">
        <f t="shared" si="56"/>
        <v>5.2146519376260853E-4</v>
      </c>
      <c r="E581" s="3">
        <f t="shared" si="56"/>
        <v>5.2140578402472932E-4</v>
      </c>
      <c r="F581" s="3">
        <f t="shared" si="56"/>
        <v>5.2061631242056251E-4</v>
      </c>
      <c r="G581" s="3">
        <f t="shared" si="56"/>
        <v>2.6070289201236466E-4</v>
      </c>
      <c r="H581" s="3">
        <f t="shared" si="56"/>
        <v>5.2146519376260863E-5</v>
      </c>
    </row>
    <row r="582" spans="3:8" x14ac:dyDescent="0.3">
      <c r="C582">
        <v>57</v>
      </c>
      <c r="D582" s="3">
        <f t="shared" ref="D582:H591" si="57">D$8*D$10*(1-EXP(-2*$C582/SQRT(PI()*D$9*D$10)))</f>
        <v>5.2146519379042688E-4</v>
      </c>
      <c r="E582" s="3">
        <f t="shared" si="57"/>
        <v>5.2140672455533844E-4</v>
      </c>
      <c r="F582" s="3">
        <f t="shared" si="57"/>
        <v>5.2062583719091136E-4</v>
      </c>
      <c r="G582" s="3">
        <f t="shared" si="57"/>
        <v>2.6070336227766922E-4</v>
      </c>
      <c r="H582" s="3">
        <f t="shared" si="57"/>
        <v>5.2146519379042688E-5</v>
      </c>
    </row>
    <row r="583" spans="3:8" x14ac:dyDescent="0.3">
      <c r="C583">
        <v>57.1</v>
      </c>
      <c r="D583" s="3">
        <f t="shared" si="57"/>
        <v>5.2146519381727E-4</v>
      </c>
      <c r="E583" s="3">
        <f t="shared" si="57"/>
        <v>5.2140765019636831E-4</v>
      </c>
      <c r="F583" s="3">
        <f t="shared" si="57"/>
        <v>5.2063525508982728E-4</v>
      </c>
      <c r="G583" s="3">
        <f t="shared" si="57"/>
        <v>2.6070382509818415E-4</v>
      </c>
      <c r="H583" s="3">
        <f t="shared" si="57"/>
        <v>5.2146519381726997E-5</v>
      </c>
    </row>
    <row r="584" spans="3:8" x14ac:dyDescent="0.3">
      <c r="C584">
        <v>57.2</v>
      </c>
      <c r="D584" s="3">
        <f t="shared" si="57"/>
        <v>5.2146519384317213E-4</v>
      </c>
      <c r="E584" s="3">
        <f t="shared" si="57"/>
        <v>5.2140856118353606E-4</v>
      </c>
      <c r="F584" s="3">
        <f t="shared" si="57"/>
        <v>5.206445673164473E-4</v>
      </c>
      <c r="G584" s="3">
        <f t="shared" si="57"/>
        <v>2.6070428059176803E-4</v>
      </c>
      <c r="H584" s="3">
        <f t="shared" si="57"/>
        <v>5.2146519384317217E-5</v>
      </c>
    </row>
    <row r="585" spans="3:8" x14ac:dyDescent="0.3">
      <c r="C585">
        <v>57.3</v>
      </c>
      <c r="D585" s="3">
        <f t="shared" si="57"/>
        <v>5.2146519386816635E-4</v>
      </c>
      <c r="E585" s="3">
        <f t="shared" si="57"/>
        <v>5.2140945774882801E-4</v>
      </c>
      <c r="F585" s="3">
        <f t="shared" si="57"/>
        <v>5.2065377505645331E-4</v>
      </c>
      <c r="G585" s="3">
        <f t="shared" si="57"/>
        <v>2.6070472887441401E-4</v>
      </c>
      <c r="H585" s="3">
        <f t="shared" si="57"/>
        <v>5.2146519386816642E-5</v>
      </c>
    </row>
    <row r="586" spans="3:8" x14ac:dyDescent="0.3">
      <c r="C586">
        <v>57.4</v>
      </c>
      <c r="D586" s="3">
        <f t="shared" si="57"/>
        <v>5.2146519389228443E-4</v>
      </c>
      <c r="E586" s="3">
        <f t="shared" si="57"/>
        <v>5.214103401205573E-4</v>
      </c>
      <c r="F586" s="3">
        <f t="shared" si="57"/>
        <v>5.2066287948222367E-4</v>
      </c>
      <c r="G586" s="3">
        <f t="shared" si="57"/>
        <v>2.6070517006027865E-4</v>
      </c>
      <c r="H586" s="3">
        <f t="shared" si="57"/>
        <v>5.2146519389228449E-5</v>
      </c>
    </row>
    <row r="587" spans="3:8" x14ac:dyDescent="0.3">
      <c r="C587">
        <v>57.5</v>
      </c>
      <c r="D587" s="3">
        <f t="shared" si="57"/>
        <v>5.2146519391555715E-4</v>
      </c>
      <c r="E587" s="3">
        <f t="shared" si="57"/>
        <v>5.2141120852342287E-4</v>
      </c>
      <c r="F587" s="3">
        <f t="shared" si="57"/>
        <v>5.2067188175298216E-4</v>
      </c>
      <c r="G587" s="3">
        <f t="shared" si="57"/>
        <v>2.6070560426171143E-4</v>
      </c>
      <c r="H587" s="3">
        <f t="shared" si="57"/>
        <v>5.2146519391555716E-5</v>
      </c>
    </row>
    <row r="588" spans="3:8" x14ac:dyDescent="0.3">
      <c r="C588">
        <v>57.6</v>
      </c>
      <c r="D588" s="3">
        <f t="shared" si="57"/>
        <v>5.2146519393801401E-4</v>
      </c>
      <c r="E588" s="3">
        <f t="shared" si="57"/>
        <v>5.2141206317856618E-4</v>
      </c>
      <c r="F588" s="3">
        <f t="shared" si="57"/>
        <v>5.2068078301494578E-4</v>
      </c>
      <c r="G588" s="3">
        <f t="shared" si="57"/>
        <v>2.6070603158928309E-4</v>
      </c>
      <c r="H588" s="3">
        <f t="shared" si="57"/>
        <v>5.2146519393801404E-5</v>
      </c>
    </row>
    <row r="589" spans="3:8" x14ac:dyDescent="0.3">
      <c r="C589">
        <v>57.7</v>
      </c>
      <c r="D589" s="3">
        <f t="shared" si="57"/>
        <v>5.2146519395968375E-4</v>
      </c>
      <c r="E589" s="3">
        <f t="shared" si="57"/>
        <v>5.2141290430362836E-4</v>
      </c>
      <c r="F589" s="3">
        <f t="shared" si="57"/>
        <v>5.2068958440147021E-4</v>
      </c>
      <c r="G589" s="3">
        <f t="shared" si="57"/>
        <v>2.6070645215181418E-4</v>
      </c>
      <c r="H589" s="3">
        <f t="shared" si="57"/>
        <v>5.2146519395968379E-5</v>
      </c>
    </row>
    <row r="590" spans="3:8" x14ac:dyDescent="0.3">
      <c r="C590">
        <v>57.8</v>
      </c>
      <c r="D590" s="3">
        <f t="shared" si="57"/>
        <v>5.2146519398059389E-4</v>
      </c>
      <c r="E590" s="3">
        <f t="shared" si="57"/>
        <v>5.2141373211280438E-4</v>
      </c>
      <c r="F590" s="3">
        <f t="shared" si="57"/>
        <v>5.2069828703319484E-4</v>
      </c>
      <c r="G590" s="3">
        <f t="shared" si="57"/>
        <v>2.6070686605640219E-4</v>
      </c>
      <c r="H590" s="3">
        <f t="shared" si="57"/>
        <v>5.2146519398059391E-5</v>
      </c>
    </row>
    <row r="591" spans="3:8" x14ac:dyDescent="0.3">
      <c r="C591">
        <v>57.9</v>
      </c>
      <c r="D591" s="3">
        <f t="shared" si="57"/>
        <v>5.21465194000771E-4</v>
      </c>
      <c r="E591" s="3">
        <f t="shared" si="57"/>
        <v>5.2141454681689872E-4</v>
      </c>
      <c r="F591" s="3">
        <f t="shared" si="57"/>
        <v>5.2070689201818491E-4</v>
      </c>
      <c r="G591" s="3">
        <f t="shared" si="57"/>
        <v>2.6070727340844936E-4</v>
      </c>
      <c r="H591" s="3">
        <f t="shared" si="57"/>
        <v>5.2146519400077098E-5</v>
      </c>
    </row>
    <row r="592" spans="3:8" x14ac:dyDescent="0.3">
      <c r="C592">
        <v>58</v>
      </c>
      <c r="D592" s="3">
        <f t="shared" ref="D592:H601" si="58">D$8*D$10*(1-EXP(-2*$C592/SQRT(PI()*D$9*D$10)))</f>
        <v>5.2146519402024088E-4</v>
      </c>
      <c r="E592" s="3">
        <f t="shared" si="58"/>
        <v>5.2141534862337855E-4</v>
      </c>
      <c r="F592" s="3">
        <f t="shared" si="58"/>
        <v>5.2071540045207259E-4</v>
      </c>
      <c r="G592" s="3">
        <f t="shared" si="58"/>
        <v>2.6070767431168927E-4</v>
      </c>
      <c r="H592" s="3">
        <f t="shared" si="58"/>
        <v>5.2146519402024088E-5</v>
      </c>
    </row>
    <row r="593" spans="3:8" x14ac:dyDescent="0.3">
      <c r="C593">
        <v>58.1</v>
      </c>
      <c r="D593" s="3">
        <f t="shared" si="58"/>
        <v>5.2146519403902826E-4</v>
      </c>
      <c r="E593" s="3">
        <f t="shared" si="58"/>
        <v>5.2141613773642635E-4</v>
      </c>
      <c r="F593" s="3">
        <f t="shared" si="58"/>
        <v>5.2072381341819712E-4</v>
      </c>
      <c r="G593" s="3">
        <f t="shared" si="58"/>
        <v>2.6070806886821317E-4</v>
      </c>
      <c r="H593" s="3">
        <f t="shared" si="58"/>
        <v>5.2146519403902828E-5</v>
      </c>
    </row>
    <row r="594" spans="3:8" x14ac:dyDescent="0.3">
      <c r="C594">
        <v>58.2</v>
      </c>
      <c r="D594" s="3">
        <f t="shared" si="58"/>
        <v>5.2146519405715699E-4</v>
      </c>
      <c r="E594" s="3">
        <f t="shared" si="58"/>
        <v>5.2141691435699249E-4</v>
      </c>
      <c r="F594" s="3">
        <f t="shared" si="58"/>
        <v>5.2073213198774169E-4</v>
      </c>
      <c r="G594" s="3">
        <f t="shared" si="58"/>
        <v>2.6070845717849624E-4</v>
      </c>
      <c r="H594" s="3">
        <f t="shared" si="58"/>
        <v>5.2146519405715702E-5</v>
      </c>
    </row>
    <row r="595" spans="3:8" x14ac:dyDescent="0.3">
      <c r="C595">
        <v>58.3</v>
      </c>
      <c r="D595" s="3">
        <f t="shared" si="58"/>
        <v>5.2146519407465038E-4</v>
      </c>
      <c r="E595" s="3">
        <f t="shared" si="58"/>
        <v>5.2141767868284596E-4</v>
      </c>
      <c r="F595" s="3">
        <f t="shared" si="58"/>
        <v>5.2074035721987088E-4</v>
      </c>
      <c r="G595" s="3">
        <f t="shared" si="58"/>
        <v>2.6070883934142298E-4</v>
      </c>
      <c r="H595" s="3">
        <f t="shared" si="58"/>
        <v>5.2146519407465035E-5</v>
      </c>
    </row>
    <row r="596" spans="3:8" x14ac:dyDescent="0.3">
      <c r="C596">
        <v>58.4</v>
      </c>
      <c r="D596" s="3">
        <f t="shared" si="58"/>
        <v>5.2146519409153054E-4</v>
      </c>
      <c r="E596" s="3">
        <f t="shared" si="58"/>
        <v>5.2141843090862492E-4</v>
      </c>
      <c r="F596" s="3">
        <f t="shared" si="58"/>
        <v>5.2074849016186479E-4</v>
      </c>
      <c r="G596" s="3">
        <f t="shared" si="58"/>
        <v>2.6070921545431246E-4</v>
      </c>
      <c r="H596" s="3">
        <f t="shared" si="58"/>
        <v>5.2146519409153056E-5</v>
      </c>
    </row>
    <row r="597" spans="3:8" x14ac:dyDescent="0.3">
      <c r="C597">
        <v>58.5</v>
      </c>
      <c r="D597" s="3">
        <f t="shared" si="58"/>
        <v>5.2146519410781894E-4</v>
      </c>
      <c r="E597" s="3">
        <f t="shared" si="58"/>
        <v>5.2141917122588608E-4</v>
      </c>
      <c r="F597" s="3">
        <f t="shared" si="58"/>
        <v>5.2075653184925283E-4</v>
      </c>
      <c r="G597" s="3">
        <f t="shared" si="58"/>
        <v>2.6070958561294304E-4</v>
      </c>
      <c r="H597" s="3">
        <f t="shared" si="58"/>
        <v>5.2146519410781894E-5</v>
      </c>
    </row>
    <row r="598" spans="3:8" x14ac:dyDescent="0.3">
      <c r="C598">
        <v>58.6</v>
      </c>
      <c r="D598" s="3">
        <f t="shared" si="58"/>
        <v>5.214651941235364E-4</v>
      </c>
      <c r="E598" s="3">
        <f t="shared" si="58"/>
        <v>5.2141989982315367E-4</v>
      </c>
      <c r="F598" s="3">
        <f t="shared" si="58"/>
        <v>5.2076448330594534E-4</v>
      </c>
      <c r="G598" s="3">
        <f t="shared" si="58"/>
        <v>2.6070994991157683E-4</v>
      </c>
      <c r="H598" s="3">
        <f t="shared" si="58"/>
        <v>5.2146519412353641E-5</v>
      </c>
    </row>
    <row r="599" spans="3:8" x14ac:dyDescent="0.3">
      <c r="C599">
        <v>58.7</v>
      </c>
      <c r="D599" s="3">
        <f t="shared" si="58"/>
        <v>5.2146519413870287E-4</v>
      </c>
      <c r="E599" s="3">
        <f t="shared" si="58"/>
        <v>5.2142061688596753E-4</v>
      </c>
      <c r="F599" s="3">
        <f t="shared" si="58"/>
        <v>5.2077234554436381E-4</v>
      </c>
      <c r="G599" s="3">
        <f t="shared" si="58"/>
        <v>2.6071030844298376E-4</v>
      </c>
      <c r="H599" s="3">
        <f t="shared" si="58"/>
        <v>5.2146519413870291E-5</v>
      </c>
    </row>
    <row r="600" spans="3:8" x14ac:dyDescent="0.3">
      <c r="C600">
        <v>58.8</v>
      </c>
      <c r="D600" s="3">
        <f t="shared" si="58"/>
        <v>5.2146519415333776E-4</v>
      </c>
      <c r="E600" s="3">
        <f t="shared" si="58"/>
        <v>5.2142132259692985E-4</v>
      </c>
      <c r="F600" s="3">
        <f t="shared" si="58"/>
        <v>5.2078011956557021E-4</v>
      </c>
      <c r="G600" s="3">
        <f t="shared" si="58"/>
        <v>2.6071066129846492E-4</v>
      </c>
      <c r="H600" s="3">
        <f t="shared" si="58"/>
        <v>5.2146519415333781E-5</v>
      </c>
    </row>
    <row r="601" spans="3:8" x14ac:dyDescent="0.3">
      <c r="C601">
        <v>58.9</v>
      </c>
      <c r="D601" s="3">
        <f t="shared" si="58"/>
        <v>5.2146519416745971E-4</v>
      </c>
      <c r="E601" s="3">
        <f t="shared" si="58"/>
        <v>5.2142201713575246E-4</v>
      </c>
      <c r="F601" s="3">
        <f t="shared" si="58"/>
        <v>5.2078780635939428E-4</v>
      </c>
      <c r="G601" s="3">
        <f t="shared" si="58"/>
        <v>2.6071100856787623E-4</v>
      </c>
      <c r="H601" s="3">
        <f t="shared" si="58"/>
        <v>5.2146519416745968E-5</v>
      </c>
    </row>
    <row r="602" spans="3:8" x14ac:dyDescent="0.3">
      <c r="C602">
        <v>59</v>
      </c>
      <c r="D602" s="3">
        <f t="shared" ref="D602:H611" si="59">D$8*D$10*(1-EXP(-2*$C602/SQRT(PI()*D$9*D$10)))</f>
        <v>5.214651941810865E-4</v>
      </c>
      <c r="E602" s="3">
        <f t="shared" si="59"/>
        <v>5.2142270067930192E-4</v>
      </c>
      <c r="F602" s="3">
        <f t="shared" si="59"/>
        <v>5.207954069045592E-4</v>
      </c>
      <c r="G602" s="3">
        <f t="shared" si="59"/>
        <v>2.6071135033965096E-4</v>
      </c>
      <c r="H602" s="3">
        <f t="shared" si="59"/>
        <v>5.2146519418108654E-5</v>
      </c>
    </row>
    <row r="603" spans="3:8" x14ac:dyDescent="0.3">
      <c r="C603">
        <v>59.1</v>
      </c>
      <c r="D603" s="3">
        <f t="shared" si="59"/>
        <v>5.2146519419423571E-4</v>
      </c>
      <c r="E603" s="3">
        <f t="shared" si="59"/>
        <v>5.2142337340164481E-4</v>
      </c>
      <c r="F603" s="3">
        <f t="shared" si="59"/>
        <v>5.2080292216880682E-4</v>
      </c>
      <c r="G603" s="3">
        <f t="shared" si="59"/>
        <v>2.607116867008224E-4</v>
      </c>
      <c r="H603" s="3">
        <f t="shared" si="59"/>
        <v>5.2146519419423575E-5</v>
      </c>
    </row>
    <row r="604" spans="3:8" x14ac:dyDescent="0.3">
      <c r="C604">
        <v>59.2</v>
      </c>
      <c r="D604" s="3">
        <f t="shared" si="59"/>
        <v>5.2146519420692402E-4</v>
      </c>
      <c r="E604" s="3">
        <f t="shared" si="59"/>
        <v>5.2142403547409235E-4</v>
      </c>
      <c r="F604" s="3">
        <f t="shared" si="59"/>
        <v>5.2081035310902045E-4</v>
      </c>
      <c r="G604" s="3">
        <f t="shared" si="59"/>
        <v>2.6071201773704617E-4</v>
      </c>
      <c r="H604" s="3">
        <f t="shared" si="59"/>
        <v>5.2146519420692403E-5</v>
      </c>
    </row>
    <row r="605" spans="3:8" x14ac:dyDescent="0.3">
      <c r="C605">
        <v>59.3</v>
      </c>
      <c r="D605" s="3">
        <f t="shared" si="59"/>
        <v>5.2146519421916748E-4</v>
      </c>
      <c r="E605" s="3">
        <f t="shared" si="59"/>
        <v>5.2142468706524306E-4</v>
      </c>
      <c r="F605" s="3">
        <f t="shared" si="59"/>
        <v>5.2081770067134681E-4</v>
      </c>
      <c r="G605" s="3">
        <f t="shared" si="59"/>
        <v>2.6071234353262153E-4</v>
      </c>
      <c r="H605" s="3">
        <f t="shared" si="59"/>
        <v>5.2146519421916745E-5</v>
      </c>
    </row>
    <row r="606" spans="3:8" x14ac:dyDescent="0.3">
      <c r="C606">
        <v>59.4</v>
      </c>
      <c r="D606" s="3">
        <f t="shared" si="59"/>
        <v>5.2146519423098181E-4</v>
      </c>
      <c r="E606" s="3">
        <f t="shared" si="59"/>
        <v>5.2142532834102706E-4</v>
      </c>
      <c r="F606" s="3">
        <f t="shared" si="59"/>
        <v>5.2082496579131652E-4</v>
      </c>
      <c r="G606" s="3">
        <f t="shared" si="59"/>
        <v>2.6071266417051353E-4</v>
      </c>
      <c r="H606" s="3">
        <f t="shared" si="59"/>
        <v>5.2146519423098187E-5</v>
      </c>
    </row>
    <row r="607" spans="3:8" x14ac:dyDescent="0.3">
      <c r="C607">
        <v>59.5</v>
      </c>
      <c r="D607" s="3">
        <f t="shared" si="59"/>
        <v>5.2146519424238198E-4</v>
      </c>
      <c r="E607" s="3">
        <f t="shared" si="59"/>
        <v>5.2142595946474729E-4</v>
      </c>
      <c r="F607" s="3">
        <f t="shared" si="59"/>
        <v>5.2083214939396317E-4</v>
      </c>
      <c r="G607" s="3">
        <f t="shared" si="59"/>
        <v>2.6071297973237365E-4</v>
      </c>
      <c r="H607" s="3">
        <f t="shared" si="59"/>
        <v>5.2146519424238205E-5</v>
      </c>
    </row>
    <row r="608" spans="3:8" x14ac:dyDescent="0.3">
      <c r="C608">
        <v>59.6</v>
      </c>
      <c r="D608" s="3">
        <f t="shared" si="59"/>
        <v>5.2146519425338262E-4</v>
      </c>
      <c r="E608" s="3">
        <f t="shared" si="59"/>
        <v>5.2142658059712156E-4</v>
      </c>
      <c r="F608" s="3">
        <f t="shared" si="59"/>
        <v>5.2083925239394119E-4</v>
      </c>
      <c r="G608" s="3">
        <f t="shared" si="59"/>
        <v>2.6071329029856078E-4</v>
      </c>
      <c r="H608" s="3">
        <f t="shared" si="59"/>
        <v>5.2146519425338257E-5</v>
      </c>
    </row>
    <row r="609" spans="3:8" x14ac:dyDescent="0.3">
      <c r="C609">
        <v>59.7</v>
      </c>
      <c r="D609" s="3">
        <f t="shared" si="59"/>
        <v>5.214651942639975E-4</v>
      </c>
      <c r="E609" s="3">
        <f t="shared" si="59"/>
        <v>5.2142719189632314E-4</v>
      </c>
      <c r="F609" s="3">
        <f t="shared" si="59"/>
        <v>5.2084627569564225E-4</v>
      </c>
      <c r="G609" s="3">
        <f t="shared" si="59"/>
        <v>2.6071359594816157E-4</v>
      </c>
      <c r="H609" s="3">
        <f t="shared" si="59"/>
        <v>5.2146519426399758E-5</v>
      </c>
    </row>
    <row r="610" spans="3:8" x14ac:dyDescent="0.3">
      <c r="C610">
        <v>59.8</v>
      </c>
      <c r="D610" s="3">
        <f t="shared" si="59"/>
        <v>5.2146519427424039E-4</v>
      </c>
      <c r="E610" s="3">
        <f t="shared" si="59"/>
        <v>5.2142779351802156E-4</v>
      </c>
      <c r="F610" s="3">
        <f t="shared" si="59"/>
        <v>5.2085322019331036E-4</v>
      </c>
      <c r="G610" s="3">
        <f t="shared" si="59"/>
        <v>2.6071389675901078E-4</v>
      </c>
      <c r="H610" s="3">
        <f t="shared" si="59"/>
        <v>5.2146519427424045E-5</v>
      </c>
    </row>
    <row r="611" spans="3:8" x14ac:dyDescent="0.3">
      <c r="C611">
        <v>59.9</v>
      </c>
      <c r="D611" s="3">
        <f t="shared" si="59"/>
        <v>5.214651942841242E-4</v>
      </c>
      <c r="E611" s="3">
        <f t="shared" si="59"/>
        <v>5.2142838561542164E-4</v>
      </c>
      <c r="F611" s="3">
        <f t="shared" si="59"/>
        <v>5.2086008677115585E-4</v>
      </c>
      <c r="G611" s="3">
        <f t="shared" si="59"/>
        <v>2.6071419280771082E-4</v>
      </c>
      <c r="H611" s="3">
        <f t="shared" si="59"/>
        <v>5.2146519428412424E-5</v>
      </c>
    </row>
    <row r="612" spans="3:8" x14ac:dyDescent="0.3">
      <c r="C612">
        <v>60</v>
      </c>
      <c r="D612" s="3">
        <f t="shared" ref="D612:H621" si="60">D$8*D$10*(1-EXP(-2*$C612/SQRT(PI()*D$9*D$10)))</f>
        <v>5.214651942936616E-4</v>
      </c>
      <c r="E612" s="3">
        <f t="shared" si="60"/>
        <v>5.2142896833930305E-4</v>
      </c>
      <c r="F612" s="3">
        <f t="shared" si="60"/>
        <v>5.2086687630346765E-4</v>
      </c>
      <c r="G612" s="3">
        <f t="shared" si="60"/>
        <v>2.6071448416965153E-4</v>
      </c>
      <c r="H612" s="3">
        <f t="shared" si="60"/>
        <v>5.2146519429366163E-5</v>
      </c>
    </row>
    <row r="613" spans="3:8" x14ac:dyDescent="0.3">
      <c r="C613">
        <v>60.1</v>
      </c>
      <c r="D613" s="3">
        <f t="shared" si="60"/>
        <v>5.2146519430286463E-4</v>
      </c>
      <c r="E613" s="3">
        <f t="shared" si="60"/>
        <v>5.2142954183805837E-4</v>
      </c>
      <c r="F613" s="3">
        <f t="shared" si="60"/>
        <v>5.2087358965472526E-4</v>
      </c>
      <c r="G613" s="3">
        <f t="shared" si="60"/>
        <v>2.6071477091902919E-4</v>
      </c>
      <c r="H613" s="3">
        <f t="shared" si="60"/>
        <v>5.2146519430286467E-5</v>
      </c>
    </row>
    <row r="614" spans="3:8" x14ac:dyDescent="0.3">
      <c r="C614">
        <v>60.2</v>
      </c>
      <c r="D614" s="3">
        <f t="shared" si="60"/>
        <v>5.2146519431174512E-4</v>
      </c>
      <c r="E614" s="3">
        <f t="shared" si="60"/>
        <v>5.2143010625773083E-4</v>
      </c>
      <c r="F614" s="3">
        <f t="shared" si="60"/>
        <v>5.2088022767970814E-4</v>
      </c>
      <c r="G614" s="3">
        <f t="shared" si="60"/>
        <v>2.6071505312886542E-4</v>
      </c>
      <c r="H614" s="3">
        <f t="shared" si="60"/>
        <v>5.2146519431174517E-5</v>
      </c>
    </row>
    <row r="615" spans="3:8" x14ac:dyDescent="0.3">
      <c r="C615">
        <v>60.3</v>
      </c>
      <c r="D615" s="3">
        <f t="shared" si="60"/>
        <v>5.2146519432031432E-4</v>
      </c>
      <c r="E615" s="3">
        <f t="shared" si="60"/>
        <v>5.2143066174205181E-4</v>
      </c>
      <c r="F615" s="3">
        <f t="shared" si="60"/>
        <v>5.2088679122360478E-4</v>
      </c>
      <c r="G615" s="3">
        <f t="shared" si="60"/>
        <v>2.607153308710259E-4</v>
      </c>
      <c r="H615" s="3">
        <f t="shared" si="60"/>
        <v>5.214651943203143E-5</v>
      </c>
    </row>
    <row r="616" spans="3:8" x14ac:dyDescent="0.3">
      <c r="C616">
        <v>60.4</v>
      </c>
      <c r="D616" s="3">
        <f t="shared" si="60"/>
        <v>5.214651943285831E-4</v>
      </c>
      <c r="E616" s="3">
        <f t="shared" si="60"/>
        <v>5.2143120843247738E-4</v>
      </c>
      <c r="F616" s="3">
        <f t="shared" si="60"/>
        <v>5.208932811221204E-4</v>
      </c>
      <c r="G616" s="3">
        <f t="shared" si="60"/>
        <v>2.6071560421623869E-4</v>
      </c>
      <c r="H616" s="3">
        <f t="shared" si="60"/>
        <v>5.214651943285831E-5</v>
      </c>
    </row>
    <row r="617" spans="3:8" x14ac:dyDescent="0.3">
      <c r="C617">
        <v>60.5</v>
      </c>
      <c r="D617" s="3">
        <f t="shared" si="60"/>
        <v>5.2146519433656207E-4</v>
      </c>
      <c r="E617" s="3">
        <f t="shared" si="60"/>
        <v>5.2143174646822386E-4</v>
      </c>
      <c r="F617" s="3">
        <f t="shared" si="60"/>
        <v>5.2089969820158337E-4</v>
      </c>
      <c r="G617" s="3">
        <f t="shared" si="60"/>
        <v>2.6071587323411193E-4</v>
      </c>
      <c r="H617" s="3">
        <f t="shared" si="60"/>
        <v>5.2146519433656208E-5</v>
      </c>
    </row>
    <row r="618" spans="3:8" x14ac:dyDescent="0.3">
      <c r="C618">
        <v>60.6</v>
      </c>
      <c r="D618" s="3">
        <f t="shared" si="60"/>
        <v>5.2146519434426131E-4</v>
      </c>
      <c r="E618" s="3">
        <f t="shared" si="60"/>
        <v>5.2143227598630396E-4</v>
      </c>
      <c r="F618" s="3">
        <f t="shared" si="60"/>
        <v>5.2090604327905028E-4</v>
      </c>
      <c r="G618" s="3">
        <f t="shared" si="60"/>
        <v>2.6071613799315198E-4</v>
      </c>
      <c r="H618" s="3">
        <f t="shared" si="60"/>
        <v>5.2146519434426127E-5</v>
      </c>
    </row>
    <row r="619" spans="3:8" x14ac:dyDescent="0.3">
      <c r="C619">
        <v>60.7</v>
      </c>
      <c r="D619" s="3">
        <f t="shared" si="60"/>
        <v>5.214651943516907E-4</v>
      </c>
      <c r="E619" s="3">
        <f t="shared" si="60"/>
        <v>5.214327971215612E-4</v>
      </c>
      <c r="F619" s="3">
        <f t="shared" si="60"/>
        <v>5.2091231716240994E-4</v>
      </c>
      <c r="G619" s="3">
        <f t="shared" si="60"/>
        <v>2.607163985607806E-4</v>
      </c>
      <c r="H619" s="3">
        <f t="shared" si="60"/>
        <v>5.214651943516907E-5</v>
      </c>
    </row>
    <row r="620" spans="3:8" x14ac:dyDescent="0.3">
      <c r="C620">
        <v>60.8</v>
      </c>
      <c r="D620" s="3">
        <f t="shared" si="60"/>
        <v>5.2146519435885966E-4</v>
      </c>
      <c r="E620" s="3">
        <f t="shared" si="60"/>
        <v>5.2143331000670441E-4</v>
      </c>
      <c r="F620" s="3">
        <f t="shared" si="60"/>
        <v>5.2091852065048669E-4</v>
      </c>
      <c r="G620" s="3">
        <f t="shared" si="60"/>
        <v>2.607166550033522E-4</v>
      </c>
      <c r="H620" s="3">
        <f t="shared" si="60"/>
        <v>5.2146519435885965E-5</v>
      </c>
    </row>
    <row r="621" spans="3:8" x14ac:dyDescent="0.3">
      <c r="C621">
        <v>60.9</v>
      </c>
      <c r="D621" s="3">
        <f t="shared" si="60"/>
        <v>5.214651943657772E-4</v>
      </c>
      <c r="E621" s="3">
        <f t="shared" si="60"/>
        <v>5.2143381477234136E-4</v>
      </c>
      <c r="F621" s="3">
        <f t="shared" si="60"/>
        <v>5.2092465453314142E-4</v>
      </c>
      <c r="G621" s="3">
        <f t="shared" si="60"/>
        <v>2.6071690738617068E-4</v>
      </c>
      <c r="H621" s="3">
        <f t="shared" si="60"/>
        <v>5.2146519436577727E-5</v>
      </c>
    </row>
    <row r="622" spans="3:8" x14ac:dyDescent="0.3">
      <c r="C622">
        <v>61</v>
      </c>
      <c r="D622" s="3">
        <f t="shared" ref="D622:H631" si="61">D$8*D$10*(1-EXP(-2*$C622/SQRT(PI()*D$9*D$10)))</f>
        <v>5.2146519437245241E-4</v>
      </c>
      <c r="E622" s="3">
        <f t="shared" si="61"/>
        <v>5.2143431154701245E-4</v>
      </c>
      <c r="F622" s="3">
        <f t="shared" si="61"/>
        <v>5.2093071959137256E-4</v>
      </c>
      <c r="G622" s="3">
        <f t="shared" si="61"/>
        <v>2.6071715577350623E-4</v>
      </c>
      <c r="H622" s="3">
        <f t="shared" si="61"/>
        <v>5.2146519437245236E-5</v>
      </c>
    </row>
    <row r="623" spans="3:8" x14ac:dyDescent="0.3">
      <c r="C623">
        <v>61.1</v>
      </c>
      <c r="D623" s="3">
        <f t="shared" si="61"/>
        <v>5.2146519437889355E-4</v>
      </c>
      <c r="E623" s="3">
        <f t="shared" si="61"/>
        <v>5.2143480045722295E-4</v>
      </c>
      <c r="F623" s="3">
        <f t="shared" si="61"/>
        <v>5.2093671659741558E-4</v>
      </c>
      <c r="G623" s="3">
        <f t="shared" si="61"/>
        <v>2.6071740022861147E-4</v>
      </c>
      <c r="H623" s="3">
        <f t="shared" si="61"/>
        <v>5.2146519437889361E-5</v>
      </c>
    </row>
    <row r="624" spans="3:8" x14ac:dyDescent="0.3">
      <c r="C624">
        <v>61.2</v>
      </c>
      <c r="D624" s="3">
        <f t="shared" si="61"/>
        <v>5.2146519438510896E-4</v>
      </c>
      <c r="E624" s="3">
        <f t="shared" si="61"/>
        <v>5.2143528162747546E-4</v>
      </c>
      <c r="F624" s="3">
        <f t="shared" si="61"/>
        <v>5.209426463148411E-4</v>
      </c>
      <c r="G624" s="3">
        <f t="shared" si="61"/>
        <v>2.6071764081373773E-4</v>
      </c>
      <c r="H624" s="3">
        <f t="shared" si="61"/>
        <v>5.2146519438510893E-5</v>
      </c>
    </row>
    <row r="625" spans="3:8" x14ac:dyDescent="0.3">
      <c r="C625">
        <v>61.3</v>
      </c>
      <c r="D625" s="3">
        <f t="shared" si="61"/>
        <v>5.2146519439110644E-4</v>
      </c>
      <c r="E625" s="3">
        <f t="shared" si="61"/>
        <v>5.2143575518030154E-4</v>
      </c>
      <c r="F625" s="3">
        <f t="shared" si="61"/>
        <v>5.2094850949865217E-4</v>
      </c>
      <c r="G625" s="3">
        <f t="shared" si="61"/>
        <v>2.6071787759015077E-4</v>
      </c>
      <c r="H625" s="3">
        <f t="shared" si="61"/>
        <v>5.2146519439110653E-5</v>
      </c>
    </row>
    <row r="626" spans="3:8" x14ac:dyDescent="0.3">
      <c r="C626">
        <v>61.4</v>
      </c>
      <c r="D626" s="3">
        <f t="shared" si="61"/>
        <v>5.214651943968938E-4</v>
      </c>
      <c r="E626" s="3">
        <f t="shared" si="61"/>
        <v>5.2143622123629308E-4</v>
      </c>
      <c r="F626" s="3">
        <f t="shared" si="61"/>
        <v>5.2095430689538043E-4</v>
      </c>
      <c r="G626" s="3">
        <f t="shared" si="61"/>
        <v>2.6071811061814654E-4</v>
      </c>
      <c r="H626" s="3">
        <f t="shared" si="61"/>
        <v>5.214651943968938E-5</v>
      </c>
    </row>
    <row r="627" spans="3:8" x14ac:dyDescent="0.3">
      <c r="C627">
        <v>61.5</v>
      </c>
      <c r="D627" s="3">
        <f t="shared" si="61"/>
        <v>5.214651944024782E-4</v>
      </c>
      <c r="E627" s="3">
        <f t="shared" si="61"/>
        <v>5.214366799141326E-4</v>
      </c>
      <c r="F627" s="3">
        <f t="shared" si="61"/>
        <v>5.209600392431814E-4</v>
      </c>
      <c r="G627" s="3">
        <f t="shared" si="61"/>
        <v>2.607183399570663E-4</v>
      </c>
      <c r="H627" s="3">
        <f t="shared" si="61"/>
        <v>5.2146519440247819E-5</v>
      </c>
    </row>
    <row r="628" spans="3:8" x14ac:dyDescent="0.3">
      <c r="C628">
        <v>61.6</v>
      </c>
      <c r="D628" s="3">
        <f t="shared" si="61"/>
        <v>5.2146519440786679E-4</v>
      </c>
      <c r="E628" s="3">
        <f t="shared" si="61"/>
        <v>5.2143713133062414E-4</v>
      </c>
      <c r="F628" s="3">
        <f t="shared" si="61"/>
        <v>5.2096570727192763E-4</v>
      </c>
      <c r="G628" s="3">
        <f t="shared" si="61"/>
        <v>2.6071856566531207E-4</v>
      </c>
      <c r="H628" s="3">
        <f t="shared" si="61"/>
        <v>5.2146519440786681E-5</v>
      </c>
    </row>
    <row r="629" spans="3:8" x14ac:dyDescent="0.3">
      <c r="C629">
        <v>61.7</v>
      </c>
      <c r="D629" s="3">
        <f t="shared" si="61"/>
        <v>5.2146519441306663E-4</v>
      </c>
      <c r="E629" s="3">
        <f t="shared" si="61"/>
        <v>5.2143757560072228E-4</v>
      </c>
      <c r="F629" s="3">
        <f t="shared" si="61"/>
        <v>5.2097131170330299E-4</v>
      </c>
      <c r="G629" s="3">
        <f t="shared" si="61"/>
        <v>2.6071878780036114E-4</v>
      </c>
      <c r="H629" s="3">
        <f t="shared" si="61"/>
        <v>5.2146519441306664E-5</v>
      </c>
    </row>
    <row r="630" spans="3:8" x14ac:dyDescent="0.3">
      <c r="C630">
        <v>61.8</v>
      </c>
      <c r="D630" s="3">
        <f t="shared" si="61"/>
        <v>5.214651944180841E-4</v>
      </c>
      <c r="E630" s="3">
        <f t="shared" si="61"/>
        <v>5.21438012837562E-4</v>
      </c>
      <c r="F630" s="3">
        <f t="shared" si="61"/>
        <v>5.2097685325089315E-4</v>
      </c>
      <c r="G630" s="3">
        <f t="shared" si="61"/>
        <v>2.60719006418781E-4</v>
      </c>
      <c r="H630" s="3">
        <f t="shared" si="61"/>
        <v>5.2146519441808413E-5</v>
      </c>
    </row>
    <row r="631" spans="3:8" x14ac:dyDescent="0.3">
      <c r="C631">
        <v>61.9</v>
      </c>
      <c r="D631" s="3">
        <f t="shared" si="61"/>
        <v>5.2146519442292571E-4</v>
      </c>
      <c r="E631" s="3">
        <f t="shared" si="61"/>
        <v>5.2143844315248697E-4</v>
      </c>
      <c r="F631" s="3">
        <f t="shared" si="61"/>
        <v>5.2098233262027759E-4</v>
      </c>
      <c r="G631" s="3">
        <f t="shared" si="61"/>
        <v>2.6071922157624349E-4</v>
      </c>
      <c r="H631" s="3">
        <f t="shared" si="61"/>
        <v>5.2146519442292577E-5</v>
      </c>
    </row>
    <row r="632" spans="3:8" x14ac:dyDescent="0.3">
      <c r="C632">
        <v>62</v>
      </c>
      <c r="D632" s="3">
        <f t="shared" ref="D632:H641" si="62">D$8*D$10*(1-EXP(-2*$C632/SQRT(PI()*D$9*D$10)))</f>
        <v>5.2146519442759765E-4</v>
      </c>
      <c r="E632" s="3">
        <f t="shared" si="62"/>
        <v>5.2143886665507837E-4</v>
      </c>
      <c r="F632" s="3">
        <f t="shared" si="62"/>
        <v>5.2098775050911838E-4</v>
      </c>
      <c r="G632" s="3">
        <f t="shared" si="62"/>
        <v>2.6071943332753918E-4</v>
      </c>
      <c r="H632" s="3">
        <f t="shared" si="62"/>
        <v>5.2146519442759766E-5</v>
      </c>
    </row>
    <row r="633" spans="3:8" x14ac:dyDescent="0.3">
      <c r="C633">
        <v>62.1</v>
      </c>
      <c r="D633" s="3">
        <f t="shared" si="62"/>
        <v>5.2146519443210587E-4</v>
      </c>
      <c r="E633" s="3">
        <f t="shared" si="62"/>
        <v>5.2143928345318254E-4</v>
      </c>
      <c r="F633" s="3">
        <f t="shared" si="62"/>
        <v>5.2099310760725024E-4</v>
      </c>
      <c r="G633" s="3">
        <f t="shared" si="62"/>
        <v>2.6071964172659127E-4</v>
      </c>
      <c r="H633" s="3">
        <f t="shared" si="62"/>
        <v>5.2146519443210584E-5</v>
      </c>
    </row>
    <row r="634" spans="3:8" x14ac:dyDescent="0.3">
      <c r="C634">
        <v>62.2</v>
      </c>
      <c r="D634" s="3">
        <f t="shared" si="62"/>
        <v>5.214651944364559E-4</v>
      </c>
      <c r="E634" s="3">
        <f t="shared" si="62"/>
        <v>5.2143969365293832E-4</v>
      </c>
      <c r="F634" s="3">
        <f t="shared" si="62"/>
        <v>5.2099840459676706E-4</v>
      </c>
      <c r="G634" s="3">
        <f t="shared" si="62"/>
        <v>2.6071984682646916E-4</v>
      </c>
      <c r="H634" s="3">
        <f t="shared" si="62"/>
        <v>5.2146519443645593E-5</v>
      </c>
    </row>
    <row r="635" spans="3:8" x14ac:dyDescent="0.3">
      <c r="C635">
        <v>62.3</v>
      </c>
      <c r="D635" s="3">
        <f t="shared" si="62"/>
        <v>5.2146519444065361E-4</v>
      </c>
      <c r="E635" s="3">
        <f t="shared" si="62"/>
        <v>5.214400973588048E-4</v>
      </c>
      <c r="F635" s="3">
        <f t="shared" si="62"/>
        <v>5.2100364215210972E-4</v>
      </c>
      <c r="G635" s="3">
        <f t="shared" si="62"/>
        <v>2.607200486794024E-4</v>
      </c>
      <c r="H635" s="3">
        <f t="shared" si="62"/>
        <v>5.2146519444065356E-5</v>
      </c>
    </row>
    <row r="636" spans="3:8" x14ac:dyDescent="0.3">
      <c r="C636">
        <v>62.4</v>
      </c>
      <c r="D636" s="3">
        <f t="shared" si="62"/>
        <v>5.2146519444470408E-4</v>
      </c>
      <c r="E636" s="3">
        <f t="shared" si="62"/>
        <v>5.2144049467358678E-4</v>
      </c>
      <c r="F636" s="3">
        <f t="shared" si="62"/>
        <v>5.2100882094015147E-4</v>
      </c>
      <c r="G636" s="3">
        <f t="shared" si="62"/>
        <v>2.6072024733679339E-4</v>
      </c>
      <c r="H636" s="3">
        <f t="shared" si="62"/>
        <v>5.2146519444470407E-5</v>
      </c>
    </row>
    <row r="637" spans="3:8" x14ac:dyDescent="0.3">
      <c r="C637">
        <v>62.5</v>
      </c>
      <c r="D637" s="3">
        <f t="shared" si="62"/>
        <v>5.2146519444861252E-4</v>
      </c>
      <c r="E637" s="3">
        <f t="shared" si="62"/>
        <v>5.2144088569846181E-4</v>
      </c>
      <c r="F637" s="3">
        <f t="shared" si="62"/>
        <v>5.2101394162028334E-4</v>
      </c>
      <c r="G637" s="3">
        <f t="shared" si="62"/>
        <v>2.607204428492309E-4</v>
      </c>
      <c r="H637" s="3">
        <f t="shared" si="62"/>
        <v>5.2146519444861262E-5</v>
      </c>
    </row>
    <row r="638" spans="3:8" x14ac:dyDescent="0.3">
      <c r="C638">
        <v>62.6</v>
      </c>
      <c r="D638" s="3">
        <f t="shared" si="62"/>
        <v>5.2146519445238414E-4</v>
      </c>
      <c r="E638" s="3">
        <f t="shared" si="62"/>
        <v>5.214412705330057E-4</v>
      </c>
      <c r="F638" s="3">
        <f t="shared" si="62"/>
        <v>5.2101900484449726E-4</v>
      </c>
      <c r="G638" s="3">
        <f t="shared" si="62"/>
        <v>2.6072063526650285E-4</v>
      </c>
      <c r="H638" s="3">
        <f t="shared" si="62"/>
        <v>5.2146519445238408E-5</v>
      </c>
    </row>
    <row r="639" spans="3:8" x14ac:dyDescent="0.3">
      <c r="C639">
        <v>62.7</v>
      </c>
      <c r="D639" s="3">
        <f t="shared" si="62"/>
        <v>5.2146519445602337E-4</v>
      </c>
      <c r="E639" s="3">
        <f t="shared" si="62"/>
        <v>5.2144164927521777E-4</v>
      </c>
      <c r="F639" s="3">
        <f t="shared" si="62"/>
        <v>5.2102401125746981E-4</v>
      </c>
      <c r="G639" s="3">
        <f t="shared" si="62"/>
        <v>2.6072082463760889E-4</v>
      </c>
      <c r="H639" s="3">
        <f t="shared" si="62"/>
        <v>5.2146519445602341E-5</v>
      </c>
    </row>
    <row r="640" spans="3:8" x14ac:dyDescent="0.3">
      <c r="C640">
        <v>62.8</v>
      </c>
      <c r="D640" s="3">
        <f t="shared" si="62"/>
        <v>5.214651944595351E-4</v>
      </c>
      <c r="E640" s="3">
        <f t="shared" si="62"/>
        <v>5.2144202202154615E-4</v>
      </c>
      <c r="F640" s="3">
        <f t="shared" si="62"/>
        <v>5.2102896149664401E-4</v>
      </c>
      <c r="G640" s="3">
        <f t="shared" si="62"/>
        <v>2.6072101101077308E-4</v>
      </c>
      <c r="H640" s="3">
        <f t="shared" si="62"/>
        <v>5.2146519445953507E-5</v>
      </c>
    </row>
    <row r="641" spans="3:8" x14ac:dyDescent="0.3">
      <c r="C641">
        <v>62.9</v>
      </c>
      <c r="D641" s="3">
        <f t="shared" si="62"/>
        <v>5.2146519446292377E-4</v>
      </c>
      <c r="E641" s="3">
        <f t="shared" si="62"/>
        <v>5.2144238886691165E-4</v>
      </c>
      <c r="F641" s="3">
        <f t="shared" si="62"/>
        <v>5.210338561923108E-4</v>
      </c>
      <c r="G641" s="3">
        <f t="shared" si="62"/>
        <v>2.6072119443345583E-4</v>
      </c>
      <c r="H641" s="3">
        <f t="shared" si="62"/>
        <v>5.2146519446292375E-5</v>
      </c>
    </row>
    <row r="642" spans="3:8" x14ac:dyDescent="0.3">
      <c r="C642">
        <v>63</v>
      </c>
      <c r="D642" s="3">
        <f t="shared" ref="D642:H651" si="63">D$8*D$10*(1-EXP(-2*$C642/SQRT(PI()*D$9*D$10)))</f>
        <v>5.2146519446619351E-4</v>
      </c>
      <c r="E642" s="3">
        <f t="shared" si="63"/>
        <v>5.2144274990473293E-4</v>
      </c>
      <c r="F642" s="3">
        <f t="shared" si="63"/>
        <v>5.2103869596768868E-4</v>
      </c>
      <c r="G642" s="3">
        <f t="shared" si="63"/>
        <v>2.6072137495236646E-4</v>
      </c>
      <c r="H642" s="3">
        <f t="shared" si="63"/>
        <v>5.2146519446619356E-5</v>
      </c>
    </row>
    <row r="643" spans="3:8" x14ac:dyDescent="0.3">
      <c r="C643">
        <v>63.1</v>
      </c>
      <c r="D643" s="3">
        <f t="shared" si="63"/>
        <v>5.2146519446934876E-4</v>
      </c>
      <c r="E643" s="3">
        <f t="shared" si="63"/>
        <v>5.2144310522694935E-4</v>
      </c>
      <c r="F643" s="3">
        <f t="shared" si="63"/>
        <v>5.2104348143900347E-4</v>
      </c>
      <c r="G643" s="3">
        <f t="shared" si="63"/>
        <v>2.6072155261347467E-4</v>
      </c>
      <c r="H643" s="3">
        <f t="shared" si="63"/>
        <v>5.214651944693488E-5</v>
      </c>
    </row>
    <row r="644" spans="3:8" x14ac:dyDescent="0.3">
      <c r="C644">
        <v>63.2</v>
      </c>
      <c r="D644" s="3">
        <f t="shared" si="63"/>
        <v>5.2146519447239341E-4</v>
      </c>
      <c r="E644" s="3">
        <f t="shared" si="63"/>
        <v>5.2144345492404485E-4</v>
      </c>
      <c r="F644" s="3">
        <f t="shared" si="63"/>
        <v>5.2104821321556681E-4</v>
      </c>
      <c r="G644" s="3">
        <f t="shared" si="63"/>
        <v>2.6072172746202242E-4</v>
      </c>
      <c r="H644" s="3">
        <f t="shared" si="63"/>
        <v>5.2146519447239344E-5</v>
      </c>
    </row>
    <row r="645" spans="3:8" x14ac:dyDescent="0.3">
      <c r="C645">
        <v>63.3</v>
      </c>
      <c r="D645" s="3">
        <f t="shared" si="63"/>
        <v>5.2146519447533138E-4</v>
      </c>
      <c r="E645" s="3">
        <f t="shared" si="63"/>
        <v>5.2144379908507113E-4</v>
      </c>
      <c r="F645" s="3">
        <f t="shared" si="63"/>
        <v>5.2105289189985349E-4</v>
      </c>
      <c r="G645" s="3">
        <f t="shared" si="63"/>
        <v>2.6072189954253557E-4</v>
      </c>
      <c r="H645" s="3">
        <f t="shared" si="63"/>
        <v>5.2146519447533136E-5</v>
      </c>
    </row>
    <row r="646" spans="3:8" x14ac:dyDescent="0.3">
      <c r="C646">
        <v>63.4</v>
      </c>
      <c r="D646" s="3">
        <f t="shared" si="63"/>
        <v>5.2146519447816625E-4</v>
      </c>
      <c r="E646" s="3">
        <f t="shared" si="63"/>
        <v>5.2144413779766968E-4</v>
      </c>
      <c r="F646" s="3">
        <f t="shared" si="63"/>
        <v>5.2105751808757871E-4</v>
      </c>
      <c r="G646" s="3">
        <f t="shared" si="63"/>
        <v>2.6072206889883484E-4</v>
      </c>
      <c r="H646" s="3">
        <f t="shared" si="63"/>
        <v>5.2146519447816627E-5</v>
      </c>
    </row>
    <row r="647" spans="3:8" x14ac:dyDescent="0.3">
      <c r="C647">
        <v>63.5</v>
      </c>
      <c r="D647" s="3">
        <f t="shared" si="63"/>
        <v>5.214651944809018E-4</v>
      </c>
      <c r="E647" s="3">
        <f t="shared" si="63"/>
        <v>5.2144447114809496E-4</v>
      </c>
      <c r="F647" s="3">
        <f t="shared" si="63"/>
        <v>5.2106209236777291E-4</v>
      </c>
      <c r="G647" s="3">
        <f t="shared" si="63"/>
        <v>2.6072223557404748E-4</v>
      </c>
      <c r="H647" s="3">
        <f t="shared" si="63"/>
        <v>5.2146519448090178E-5</v>
      </c>
    </row>
    <row r="648" spans="3:8" x14ac:dyDescent="0.3">
      <c r="C648">
        <v>63.6</v>
      </c>
      <c r="D648" s="3">
        <f t="shared" si="63"/>
        <v>5.214651944835415E-4</v>
      </c>
      <c r="E648" s="3">
        <f t="shared" si="63"/>
        <v>5.2144479922123566E-4</v>
      </c>
      <c r="F648" s="3">
        <f t="shared" si="63"/>
        <v>5.2106661532285792E-4</v>
      </c>
      <c r="G648" s="3">
        <f t="shared" si="63"/>
        <v>2.6072239961061783E-4</v>
      </c>
      <c r="H648" s="3">
        <f t="shared" si="63"/>
        <v>5.2146519448354148E-5</v>
      </c>
    </row>
    <row r="649" spans="3:8" x14ac:dyDescent="0.3">
      <c r="C649">
        <v>63.7</v>
      </c>
      <c r="D649" s="3">
        <f t="shared" si="63"/>
        <v>5.2146519448608862E-4</v>
      </c>
      <c r="E649" s="3">
        <f t="shared" si="63"/>
        <v>5.2144512210063683E-4</v>
      </c>
      <c r="F649" s="3">
        <f t="shared" si="63"/>
        <v>5.2107108752872018E-4</v>
      </c>
      <c r="G649" s="3">
        <f t="shared" si="63"/>
        <v>2.6072256105031842E-4</v>
      </c>
      <c r="H649" s="3">
        <f t="shared" si="63"/>
        <v>5.2146519448608861E-5</v>
      </c>
    </row>
    <row r="650" spans="3:8" x14ac:dyDescent="0.3">
      <c r="C650">
        <v>63.8</v>
      </c>
      <c r="D650" s="3">
        <f t="shared" si="63"/>
        <v>5.214651944885464E-4</v>
      </c>
      <c r="E650" s="3">
        <f t="shared" si="63"/>
        <v>5.2144543986852067E-4</v>
      </c>
      <c r="F650" s="3">
        <f t="shared" si="63"/>
        <v>5.2107550955478494E-4</v>
      </c>
      <c r="G650" s="3">
        <f t="shared" si="63"/>
        <v>2.6072271993426033E-4</v>
      </c>
      <c r="H650" s="3">
        <f t="shared" si="63"/>
        <v>5.2146519448854642E-5</v>
      </c>
    </row>
    <row r="651" spans="3:8" x14ac:dyDescent="0.3">
      <c r="C651">
        <v>63.9</v>
      </c>
      <c r="D651" s="3">
        <f t="shared" si="63"/>
        <v>5.2146519449091809E-4</v>
      </c>
      <c r="E651" s="3">
        <f t="shared" si="63"/>
        <v>5.214457526058078E-4</v>
      </c>
      <c r="F651" s="3">
        <f t="shared" si="63"/>
        <v>5.2107988196408784E-4</v>
      </c>
      <c r="G651" s="3">
        <f t="shared" si="63"/>
        <v>2.607228763029039E-4</v>
      </c>
      <c r="H651" s="3">
        <f t="shared" si="63"/>
        <v>5.2146519449091812E-5</v>
      </c>
    </row>
    <row r="652" spans="3:8" x14ac:dyDescent="0.3">
      <c r="C652">
        <v>64</v>
      </c>
      <c r="D652" s="3">
        <f t="shared" ref="D652:H661" si="64">D$8*D$10*(1-EXP(-2*$C652/SQRT(PI()*D$9*D$10)))</f>
        <v>5.2146519449320662E-4</v>
      </c>
      <c r="E652" s="3">
        <f t="shared" si="64"/>
        <v>5.2144606039213786E-4</v>
      </c>
      <c r="F652" s="3">
        <f t="shared" si="64"/>
        <v>5.2108420531334727E-4</v>
      </c>
      <c r="G652" s="3">
        <f t="shared" si="64"/>
        <v>2.6072303019606893E-4</v>
      </c>
      <c r="H652" s="3">
        <f t="shared" si="64"/>
        <v>5.2146519449320666E-5</v>
      </c>
    </row>
    <row r="653" spans="3:8" x14ac:dyDescent="0.3">
      <c r="C653">
        <v>64.099999999999994</v>
      </c>
      <c r="D653" s="3">
        <f t="shared" si="64"/>
        <v>5.2146519449541504E-4</v>
      </c>
      <c r="E653" s="3">
        <f t="shared" si="64"/>
        <v>5.2144636330588967E-4</v>
      </c>
      <c r="F653" s="3">
        <f t="shared" si="64"/>
        <v>5.2108848015303491E-4</v>
      </c>
      <c r="G653" s="3">
        <f t="shared" si="64"/>
        <v>2.6072318165294483E-4</v>
      </c>
      <c r="H653" s="3">
        <f t="shared" si="64"/>
        <v>5.2146519449541498E-5</v>
      </c>
    </row>
    <row r="654" spans="3:8" x14ac:dyDescent="0.3">
      <c r="C654">
        <v>64.2</v>
      </c>
      <c r="D654" s="3">
        <f t="shared" si="64"/>
        <v>5.2146519449754593E-4</v>
      </c>
      <c r="E654" s="3">
        <f t="shared" si="64"/>
        <v>5.2144666142420117E-4</v>
      </c>
      <c r="F654" s="3">
        <f t="shared" si="64"/>
        <v>5.2109270702744616E-4</v>
      </c>
      <c r="G654" s="3">
        <f t="shared" si="64"/>
        <v>2.6072333071210059E-4</v>
      </c>
      <c r="H654" s="3">
        <f t="shared" si="64"/>
        <v>5.2146519449754591E-5</v>
      </c>
    </row>
    <row r="655" spans="3:8" x14ac:dyDescent="0.3">
      <c r="C655">
        <v>64.3</v>
      </c>
      <c r="D655" s="3">
        <f t="shared" si="64"/>
        <v>5.2146519449960212E-4</v>
      </c>
      <c r="E655" s="3">
        <f t="shared" si="64"/>
        <v>5.2144695482298929E-4</v>
      </c>
      <c r="F655" s="3">
        <f t="shared" si="64"/>
        <v>5.2109688647476911E-4</v>
      </c>
      <c r="G655" s="3">
        <f t="shared" si="64"/>
        <v>2.6072347741149465E-4</v>
      </c>
      <c r="H655" s="3">
        <f t="shared" si="64"/>
        <v>5.2146519449960217E-5</v>
      </c>
    </row>
    <row r="656" spans="3:8" x14ac:dyDescent="0.3">
      <c r="C656">
        <v>64.400000000000006</v>
      </c>
      <c r="D656" s="3">
        <f t="shared" si="64"/>
        <v>5.2146519450158631E-4</v>
      </c>
      <c r="E656" s="3">
        <f t="shared" si="64"/>
        <v>5.2144724357696889E-4</v>
      </c>
      <c r="F656" s="3">
        <f t="shared" si="64"/>
        <v>5.2110101902715306E-4</v>
      </c>
      <c r="G656" s="3">
        <f t="shared" si="64"/>
        <v>2.6072362178848445E-4</v>
      </c>
      <c r="H656" s="3">
        <f t="shared" si="64"/>
        <v>5.2146519450158633E-5</v>
      </c>
    </row>
    <row r="657" spans="3:8" x14ac:dyDescent="0.3">
      <c r="C657">
        <v>64.5</v>
      </c>
      <c r="D657" s="3">
        <f t="shared" si="64"/>
        <v>5.2146519450350091E-4</v>
      </c>
      <c r="E657" s="3">
        <f t="shared" si="64"/>
        <v>5.2144752775967209E-4</v>
      </c>
      <c r="F657" s="3">
        <f t="shared" si="64"/>
        <v>5.2110510521077651E-4</v>
      </c>
      <c r="G657" s="3">
        <f t="shared" si="64"/>
        <v>2.6072376387983604E-4</v>
      </c>
      <c r="H657" s="3">
        <f t="shared" si="64"/>
        <v>5.2146519450350089E-5</v>
      </c>
    </row>
    <row r="658" spans="3:8" x14ac:dyDescent="0.3">
      <c r="C658">
        <v>64.599999999999994</v>
      </c>
      <c r="D658" s="3">
        <f t="shared" si="64"/>
        <v>5.2146519450534839E-4</v>
      </c>
      <c r="E658" s="3">
        <f t="shared" si="64"/>
        <v>5.2144780744346709E-4</v>
      </c>
      <c r="F658" s="3">
        <f t="shared" si="64"/>
        <v>5.2110914554591404E-4</v>
      </c>
      <c r="G658" s="3">
        <f t="shared" si="64"/>
        <v>2.6072390372173355E-4</v>
      </c>
      <c r="H658" s="3">
        <f t="shared" si="64"/>
        <v>5.2146519450534837E-5</v>
      </c>
    </row>
    <row r="659" spans="3:8" x14ac:dyDescent="0.3">
      <c r="C659">
        <v>64.7</v>
      </c>
      <c r="D659" s="3">
        <f t="shared" si="64"/>
        <v>5.2146519450713103E-4</v>
      </c>
      <c r="E659" s="3">
        <f t="shared" si="64"/>
        <v>5.2144808269957623E-4</v>
      </c>
      <c r="F659" s="3">
        <f t="shared" si="64"/>
        <v>5.2111314054700266E-4</v>
      </c>
      <c r="G659" s="3">
        <f t="shared" si="64"/>
        <v>2.6072404134978812E-4</v>
      </c>
      <c r="H659" s="3">
        <f t="shared" si="64"/>
        <v>5.2146519450713107E-5</v>
      </c>
    </row>
    <row r="660" spans="3:8" x14ac:dyDescent="0.3">
      <c r="C660">
        <v>64.8</v>
      </c>
      <c r="D660" s="3">
        <f t="shared" si="64"/>
        <v>5.2146519450885134E-4</v>
      </c>
      <c r="E660" s="3">
        <f t="shared" si="64"/>
        <v>5.2144835359809437E-4</v>
      </c>
      <c r="F660" s="3">
        <f t="shared" si="64"/>
        <v>5.2111709072270699E-4</v>
      </c>
      <c r="G660" s="3">
        <f t="shared" si="64"/>
        <v>2.6072417679904718E-4</v>
      </c>
      <c r="H660" s="3">
        <f t="shared" si="64"/>
        <v>5.2146519450885136E-5</v>
      </c>
    </row>
    <row r="661" spans="3:8" x14ac:dyDescent="0.3">
      <c r="C661">
        <v>64.900000000000006</v>
      </c>
      <c r="D661" s="3">
        <f t="shared" si="64"/>
        <v>5.2146519451051125E-4</v>
      </c>
      <c r="E661" s="3">
        <f t="shared" si="64"/>
        <v>5.2144862020800679E-4</v>
      </c>
      <c r="F661" s="3">
        <f t="shared" si="64"/>
        <v>5.2112099657598441E-4</v>
      </c>
      <c r="G661" s="3">
        <f t="shared" si="64"/>
        <v>2.607243101040034E-4</v>
      </c>
      <c r="H661" s="3">
        <f t="shared" si="64"/>
        <v>5.2146519451051121E-5</v>
      </c>
    </row>
    <row r="662" spans="3:8" x14ac:dyDescent="0.3">
      <c r="C662">
        <v>65</v>
      </c>
      <c r="D662" s="3">
        <f t="shared" ref="D662:H671" si="65">D$8*D$10*(1-EXP(-2*$C662/SQRT(PI()*D$9*D$10)))</f>
        <v>5.2146519451211294E-4</v>
      </c>
      <c r="E662" s="3">
        <f t="shared" si="65"/>
        <v>5.2144888259720646E-4</v>
      </c>
      <c r="F662" s="3">
        <f t="shared" si="65"/>
        <v>5.211248586041488E-4</v>
      </c>
      <c r="G662" s="3">
        <f t="shared" si="65"/>
        <v>2.6072444129860323E-4</v>
      </c>
      <c r="H662" s="3">
        <f t="shared" si="65"/>
        <v>5.2146519451211298E-5</v>
      </c>
    </row>
    <row r="663" spans="3:8" x14ac:dyDescent="0.3">
      <c r="C663">
        <v>65.099999999999994</v>
      </c>
      <c r="D663" s="3">
        <f t="shared" si="65"/>
        <v>5.2146519451365858E-4</v>
      </c>
      <c r="E663" s="3">
        <f t="shared" si="65"/>
        <v>5.2144914083251178E-4</v>
      </c>
      <c r="F663" s="3">
        <f t="shared" si="65"/>
        <v>5.2112867729893432E-4</v>
      </c>
      <c r="G663" s="3">
        <f t="shared" si="65"/>
        <v>2.6072457041625589E-4</v>
      </c>
      <c r="H663" s="3">
        <f t="shared" si="65"/>
        <v>5.2146519451365858E-5</v>
      </c>
    </row>
    <row r="664" spans="3:8" x14ac:dyDescent="0.3">
      <c r="C664">
        <v>65.2</v>
      </c>
      <c r="D664" s="3">
        <f t="shared" si="65"/>
        <v>5.2146519451515001E-4</v>
      </c>
      <c r="E664" s="3">
        <f t="shared" si="65"/>
        <v>5.2144939497968318E-4</v>
      </c>
      <c r="F664" s="3">
        <f t="shared" si="65"/>
        <v>5.2113245314655717E-4</v>
      </c>
      <c r="G664" s="3">
        <f t="shared" si="65"/>
        <v>2.6072469748984159E-4</v>
      </c>
      <c r="H664" s="3">
        <f t="shared" si="65"/>
        <v>5.2146519451515004E-5</v>
      </c>
    </row>
    <row r="665" spans="3:8" x14ac:dyDescent="0.3">
      <c r="C665">
        <v>65.3</v>
      </c>
      <c r="D665" s="3">
        <f t="shared" si="65"/>
        <v>5.2146519451658918E-4</v>
      </c>
      <c r="E665" s="3">
        <f t="shared" si="65"/>
        <v>5.2144964510344007E-4</v>
      </c>
      <c r="F665" s="3">
        <f t="shared" si="65"/>
        <v>5.2113618662777829E-4</v>
      </c>
      <c r="G665" s="3">
        <f t="shared" si="65"/>
        <v>2.6072482255172003E-4</v>
      </c>
      <c r="H665" s="3">
        <f t="shared" si="65"/>
        <v>5.2146519451658911E-5</v>
      </c>
    </row>
    <row r="666" spans="3:8" x14ac:dyDescent="0.3">
      <c r="C666">
        <v>65.400000000000006</v>
      </c>
      <c r="D666" s="3">
        <f t="shared" si="65"/>
        <v>5.2146519451797782E-4</v>
      </c>
      <c r="E666" s="3">
        <f t="shared" si="65"/>
        <v>5.2144989126747736E-4</v>
      </c>
      <c r="F666" s="3">
        <f t="shared" si="65"/>
        <v>5.211398782179646E-4</v>
      </c>
      <c r="G666" s="3">
        <f t="shared" si="65"/>
        <v>2.6072494563373868E-4</v>
      </c>
      <c r="H666" s="3">
        <f t="shared" si="65"/>
        <v>5.2146519451797784E-5</v>
      </c>
    </row>
    <row r="667" spans="3:8" x14ac:dyDescent="0.3">
      <c r="C667">
        <v>65.5</v>
      </c>
      <c r="D667" s="3">
        <f t="shared" si="65"/>
        <v>5.214651945193179E-4</v>
      </c>
      <c r="E667" s="3">
        <f t="shared" si="65"/>
        <v>5.2145013353448134E-4</v>
      </c>
      <c r="F667" s="3">
        <f t="shared" si="65"/>
        <v>5.2114352838714877E-4</v>
      </c>
      <c r="G667" s="3">
        <f t="shared" si="65"/>
        <v>2.6072506676724067E-4</v>
      </c>
      <c r="H667" s="3">
        <f t="shared" si="65"/>
        <v>5.2146519451931784E-5</v>
      </c>
    </row>
    <row r="668" spans="3:8" x14ac:dyDescent="0.3">
      <c r="C668">
        <v>65.599999999999994</v>
      </c>
      <c r="D668" s="3">
        <f t="shared" si="65"/>
        <v>5.2146519452061092E-4</v>
      </c>
      <c r="E668" s="3">
        <f t="shared" si="65"/>
        <v>5.2145037196614627E-4</v>
      </c>
      <c r="F668" s="3">
        <f t="shared" si="65"/>
        <v>5.2114713760008965E-4</v>
      </c>
      <c r="G668" s="3">
        <f t="shared" si="65"/>
        <v>2.6072518598307313E-4</v>
      </c>
      <c r="H668" s="3">
        <f t="shared" si="65"/>
        <v>5.2146519452061089E-5</v>
      </c>
    </row>
    <row r="669" spans="3:8" x14ac:dyDescent="0.3">
      <c r="C669">
        <v>65.7</v>
      </c>
      <c r="D669" s="3">
        <f t="shared" si="65"/>
        <v>5.2146519452185862E-4</v>
      </c>
      <c r="E669" s="3">
        <f t="shared" si="65"/>
        <v>5.2145060662318963E-4</v>
      </c>
      <c r="F669" s="3">
        <f t="shared" si="65"/>
        <v>5.2115070631633155E-4</v>
      </c>
      <c r="G669" s="3">
        <f t="shared" si="65"/>
        <v>2.6072530331159482E-4</v>
      </c>
      <c r="H669" s="3">
        <f t="shared" si="65"/>
        <v>5.214651945218586E-5</v>
      </c>
    </row>
    <row r="670" spans="3:8" x14ac:dyDescent="0.3">
      <c r="C670">
        <v>65.8</v>
      </c>
      <c r="D670" s="3">
        <f t="shared" si="65"/>
        <v>5.2146519452306262E-4</v>
      </c>
      <c r="E670" s="3">
        <f t="shared" si="65"/>
        <v>5.2145083756536745E-4</v>
      </c>
      <c r="F670" s="3">
        <f t="shared" si="65"/>
        <v>5.2115423499026218E-4</v>
      </c>
      <c r="G670" s="3">
        <f t="shared" si="65"/>
        <v>2.6072541878268372E-4</v>
      </c>
      <c r="H670" s="3">
        <f t="shared" si="65"/>
        <v>5.2146519452306261E-5</v>
      </c>
    </row>
    <row r="671" spans="3:8" x14ac:dyDescent="0.3">
      <c r="C671">
        <v>65.900000000000006</v>
      </c>
      <c r="D671" s="3">
        <f t="shared" si="65"/>
        <v>5.2146519452422435E-4</v>
      </c>
      <c r="E671" s="3">
        <f t="shared" si="65"/>
        <v>5.214510648514901E-4</v>
      </c>
      <c r="F671" s="3">
        <f t="shared" si="65"/>
        <v>5.2115772407117103E-4</v>
      </c>
      <c r="G671" s="3">
        <f t="shared" si="65"/>
        <v>2.6072553242574505E-4</v>
      </c>
      <c r="H671" s="3">
        <f t="shared" si="65"/>
        <v>5.214651945242244E-5</v>
      </c>
    </row>
    <row r="672" spans="3:8" x14ac:dyDescent="0.3">
      <c r="C672">
        <v>66</v>
      </c>
      <c r="D672" s="3">
        <f t="shared" ref="D672:H681" si="66">D$8*D$10*(1-EXP(-2*$C672/SQRT(PI()*D$9*D$10)))</f>
        <v>5.2146519452534541E-4</v>
      </c>
      <c r="E672" s="3">
        <f t="shared" si="66"/>
        <v>5.2145128853943652E-4</v>
      </c>
      <c r="F672" s="3">
        <f t="shared" si="66"/>
        <v>5.2116117400330658E-4</v>
      </c>
      <c r="G672" s="3">
        <f t="shared" si="66"/>
        <v>2.6072564426971826E-4</v>
      </c>
      <c r="H672" s="3">
        <f t="shared" si="66"/>
        <v>5.214651945253454E-5</v>
      </c>
    </row>
    <row r="673" spans="3:8" x14ac:dyDescent="0.3">
      <c r="C673">
        <v>66.099999999999994</v>
      </c>
      <c r="D673" s="3">
        <f t="shared" si="66"/>
        <v>5.2146519452642712E-4</v>
      </c>
      <c r="E673" s="3">
        <f t="shared" si="66"/>
        <v>5.2145150868616972E-4</v>
      </c>
      <c r="F673" s="3">
        <f t="shared" si="66"/>
        <v>5.2116458522593234E-4</v>
      </c>
      <c r="G673" s="3">
        <f t="shared" si="66"/>
        <v>2.6072575434308486E-4</v>
      </c>
      <c r="H673" s="3">
        <f t="shared" si="66"/>
        <v>5.2146519452642716E-5</v>
      </c>
    </row>
    <row r="674" spans="3:8" x14ac:dyDescent="0.3">
      <c r="C674">
        <v>66.2</v>
      </c>
      <c r="D674" s="3">
        <f t="shared" si="66"/>
        <v>5.214651945274711E-4</v>
      </c>
      <c r="E674" s="3">
        <f t="shared" si="66"/>
        <v>5.2145172534775075E-4</v>
      </c>
      <c r="F674" s="3">
        <f t="shared" si="66"/>
        <v>5.2116795817338331E-4</v>
      </c>
      <c r="G674" s="3">
        <f t="shared" si="66"/>
        <v>2.6072586267387538E-4</v>
      </c>
      <c r="H674" s="3">
        <f t="shared" si="66"/>
        <v>5.2146519452747104E-5</v>
      </c>
    </row>
    <row r="675" spans="3:8" x14ac:dyDescent="0.3">
      <c r="C675">
        <v>66.3</v>
      </c>
      <c r="D675" s="3">
        <f t="shared" si="66"/>
        <v>5.2146519452847832E-4</v>
      </c>
      <c r="E675" s="3">
        <f t="shared" si="66"/>
        <v>5.2145193857935327E-4</v>
      </c>
      <c r="F675" s="3">
        <f t="shared" si="66"/>
        <v>5.2117129327512105E-4</v>
      </c>
      <c r="G675" s="3">
        <f t="shared" si="66"/>
        <v>2.6072596928967663E-4</v>
      </c>
      <c r="H675" s="3">
        <f t="shared" si="66"/>
        <v>5.2146519452847834E-5</v>
      </c>
    </row>
    <row r="676" spans="3:8" x14ac:dyDescent="0.3">
      <c r="C676">
        <v>66.400000000000006</v>
      </c>
      <c r="D676" s="3">
        <f t="shared" si="66"/>
        <v>5.214651945294502E-4</v>
      </c>
      <c r="E676" s="3">
        <f t="shared" si="66"/>
        <v>5.2145214843527746E-4</v>
      </c>
      <c r="F676" s="3">
        <f t="shared" si="66"/>
        <v>5.2117459095578844E-4</v>
      </c>
      <c r="G676" s="3">
        <f t="shared" si="66"/>
        <v>2.6072607421763873E-4</v>
      </c>
      <c r="H676" s="3">
        <f t="shared" si="66"/>
        <v>5.2146519452945026E-5</v>
      </c>
    </row>
    <row r="677" spans="3:8" x14ac:dyDescent="0.3">
      <c r="C677">
        <v>66.5</v>
      </c>
      <c r="D677" s="3">
        <f t="shared" si="66"/>
        <v>5.2146519453038804E-4</v>
      </c>
      <c r="E677" s="3">
        <f t="shared" si="66"/>
        <v>5.2145235496896356E-4</v>
      </c>
      <c r="F677" s="3">
        <f t="shared" si="66"/>
        <v>5.2117785163526356E-4</v>
      </c>
      <c r="G677" s="3">
        <f t="shared" si="66"/>
        <v>2.6072617748448178E-4</v>
      </c>
      <c r="H677" s="3">
        <f t="shared" si="66"/>
        <v>5.2146519453038809E-5</v>
      </c>
    </row>
    <row r="678" spans="3:8" x14ac:dyDescent="0.3">
      <c r="C678">
        <v>66.599999999999994</v>
      </c>
      <c r="D678" s="3">
        <f t="shared" si="66"/>
        <v>5.2146519453129302E-4</v>
      </c>
      <c r="E678" s="3">
        <f t="shared" si="66"/>
        <v>5.2145255823300631E-4</v>
      </c>
      <c r="F678" s="3">
        <f t="shared" si="66"/>
        <v>5.2118107572871357E-4</v>
      </c>
      <c r="G678" s="3">
        <f t="shared" si="66"/>
        <v>2.6072627911650315E-4</v>
      </c>
      <c r="H678" s="3">
        <f t="shared" si="66"/>
        <v>5.2146519453129306E-5</v>
      </c>
    </row>
    <row r="679" spans="3:8" x14ac:dyDescent="0.3">
      <c r="C679">
        <v>66.7</v>
      </c>
      <c r="D679" s="3">
        <f t="shared" si="66"/>
        <v>5.2146519453216634E-4</v>
      </c>
      <c r="E679" s="3">
        <f t="shared" si="66"/>
        <v>5.2145275827916748E-4</v>
      </c>
      <c r="F679" s="3">
        <f t="shared" si="66"/>
        <v>5.2118426364664711E-4</v>
      </c>
      <c r="G679" s="3">
        <f t="shared" si="66"/>
        <v>2.6072637913958374E-4</v>
      </c>
      <c r="H679" s="3">
        <f t="shared" si="66"/>
        <v>5.2146519453216632E-5</v>
      </c>
    </row>
    <row r="680" spans="3:8" x14ac:dyDescent="0.3">
      <c r="C680">
        <v>66.8</v>
      </c>
      <c r="D680" s="3">
        <f t="shared" si="66"/>
        <v>5.2146519453300899E-4</v>
      </c>
      <c r="E680" s="3">
        <f t="shared" si="66"/>
        <v>5.214529551583896E-4</v>
      </c>
      <c r="F680" s="3">
        <f t="shared" si="66"/>
        <v>5.211874157949667E-4</v>
      </c>
      <c r="G680" s="3">
        <f t="shared" si="66"/>
        <v>2.607264775791948E-4</v>
      </c>
      <c r="H680" s="3">
        <f t="shared" si="66"/>
        <v>5.2146519453300901E-5</v>
      </c>
    </row>
    <row r="681" spans="3:8" x14ac:dyDescent="0.3">
      <c r="C681">
        <v>66.900000000000006</v>
      </c>
      <c r="D681" s="3">
        <f t="shared" si="66"/>
        <v>5.2146519453382214E-4</v>
      </c>
      <c r="E681" s="3">
        <f t="shared" si="66"/>
        <v>5.2145314892080847E-4</v>
      </c>
      <c r="F681" s="3">
        <f t="shared" si="66"/>
        <v>5.211905325750208E-4</v>
      </c>
      <c r="G681" s="3">
        <f t="shared" si="66"/>
        <v>2.6072657446040424E-4</v>
      </c>
      <c r="H681" s="3">
        <f t="shared" si="66"/>
        <v>5.214651945338221E-5</v>
      </c>
    </row>
    <row r="682" spans="3:8" x14ac:dyDescent="0.3">
      <c r="C682">
        <v>67</v>
      </c>
      <c r="D682" s="3">
        <f t="shared" ref="D682:H691" si="67">D$8*D$10*(1-EXP(-2*$C682/SQRT(PI()*D$9*D$10)))</f>
        <v>5.2146519453460678E-4</v>
      </c>
      <c r="E682" s="3">
        <f t="shared" si="67"/>
        <v>5.2145333961576635E-4</v>
      </c>
      <c r="F682" s="3">
        <f t="shared" si="67"/>
        <v>5.2119361438365418E-4</v>
      </c>
      <c r="G682" s="3">
        <f t="shared" si="67"/>
        <v>2.6072666980788317E-4</v>
      </c>
      <c r="H682" s="3">
        <f t="shared" si="67"/>
        <v>5.2146519453460679E-5</v>
      </c>
    </row>
    <row r="683" spans="3:8" x14ac:dyDescent="0.3">
      <c r="C683">
        <v>67.099999999999994</v>
      </c>
      <c r="D683" s="3">
        <f t="shared" si="67"/>
        <v>5.2146519453536387E-4</v>
      </c>
      <c r="E683" s="3">
        <f t="shared" si="67"/>
        <v>5.2145352729182431E-4</v>
      </c>
      <c r="F683" s="3">
        <f t="shared" si="67"/>
        <v>5.2119666161325911E-4</v>
      </c>
      <c r="G683" s="3">
        <f t="shared" si="67"/>
        <v>2.6072676364591215E-4</v>
      </c>
      <c r="H683" s="3">
        <f t="shared" si="67"/>
        <v>5.214651945353639E-5</v>
      </c>
    </row>
    <row r="684" spans="3:8" x14ac:dyDescent="0.3">
      <c r="C684">
        <v>67.2</v>
      </c>
      <c r="D684" s="3">
        <f t="shared" si="67"/>
        <v>5.2146519453609441E-4</v>
      </c>
      <c r="E684" s="3">
        <f t="shared" si="67"/>
        <v>5.2145371199677486E-4</v>
      </c>
      <c r="F684" s="3">
        <f t="shared" si="67"/>
        <v>5.2119967465182515E-4</v>
      </c>
      <c r="G684" s="3">
        <f t="shared" si="67"/>
        <v>2.6072685599838743E-4</v>
      </c>
      <c r="H684" s="3">
        <f t="shared" si="67"/>
        <v>5.2146519453609445E-5</v>
      </c>
    </row>
    <row r="685" spans="3:8" x14ac:dyDescent="0.3">
      <c r="C685">
        <v>67.3</v>
      </c>
      <c r="D685" s="3">
        <f t="shared" si="67"/>
        <v>5.2146519453679947E-4</v>
      </c>
      <c r="E685" s="3">
        <f t="shared" si="67"/>
        <v>5.2145389377765351E-4</v>
      </c>
      <c r="F685" s="3">
        <f t="shared" si="67"/>
        <v>5.2120265388298824E-4</v>
      </c>
      <c r="G685" s="3">
        <f t="shared" si="67"/>
        <v>2.6072694688882676E-4</v>
      </c>
      <c r="H685" s="3">
        <f t="shared" si="67"/>
        <v>5.2146519453679945E-5</v>
      </c>
    </row>
    <row r="686" spans="3:8" x14ac:dyDescent="0.3">
      <c r="C686">
        <v>67.400000000000006</v>
      </c>
      <c r="D686" s="3">
        <f t="shared" si="67"/>
        <v>5.2146519453747969E-4</v>
      </c>
      <c r="E686" s="3">
        <f t="shared" si="67"/>
        <v>5.2145407268075158E-4</v>
      </c>
      <c r="F686" s="3">
        <f t="shared" si="67"/>
        <v>5.2120559968607983E-4</v>
      </c>
      <c r="G686" s="3">
        <f t="shared" si="67"/>
        <v>2.6072703634037579E-4</v>
      </c>
      <c r="H686" s="3">
        <f t="shared" si="67"/>
        <v>5.2146519453747972E-5</v>
      </c>
    </row>
    <row r="687" spans="3:8" x14ac:dyDescent="0.3">
      <c r="C687">
        <v>67.5</v>
      </c>
      <c r="D687" s="3">
        <f t="shared" si="67"/>
        <v>5.2146519453813607E-4</v>
      </c>
      <c r="E687" s="3">
        <f t="shared" si="67"/>
        <v>5.2145424875162712E-4</v>
      </c>
      <c r="F687" s="3">
        <f t="shared" si="67"/>
        <v>5.2120851243617542E-4</v>
      </c>
      <c r="G687" s="3">
        <f t="shared" si="67"/>
        <v>2.6072712437581356E-4</v>
      </c>
      <c r="H687" s="3">
        <f t="shared" si="67"/>
        <v>5.2146519453813614E-5</v>
      </c>
    </row>
    <row r="688" spans="3:8" x14ac:dyDescent="0.3">
      <c r="C688">
        <v>67.599999999999994</v>
      </c>
      <c r="D688" s="3">
        <f t="shared" si="67"/>
        <v>5.2146519453876946E-4</v>
      </c>
      <c r="E688" s="3">
        <f t="shared" si="67"/>
        <v>5.2145442203511733E-4</v>
      </c>
      <c r="F688" s="3">
        <f t="shared" si="67"/>
        <v>5.2121139250414165E-4</v>
      </c>
      <c r="G688" s="3">
        <f t="shared" si="67"/>
        <v>2.6072721101755866E-4</v>
      </c>
      <c r="H688" s="3">
        <f t="shared" si="67"/>
        <v>5.2146519453876945E-5</v>
      </c>
    </row>
    <row r="689" spans="3:8" x14ac:dyDescent="0.3">
      <c r="C689">
        <v>67.7</v>
      </c>
      <c r="D689" s="3">
        <f t="shared" si="67"/>
        <v>5.2146519453938063E-4</v>
      </c>
      <c r="E689" s="3">
        <f t="shared" si="67"/>
        <v>5.2145459257534933E-4</v>
      </c>
      <c r="F689" s="3">
        <f t="shared" si="67"/>
        <v>5.21214240256684E-4</v>
      </c>
      <c r="G689" s="3">
        <f t="shared" si="67"/>
        <v>2.6072729628767466E-4</v>
      </c>
      <c r="H689" s="3">
        <f t="shared" si="67"/>
        <v>5.2146519453938067E-5</v>
      </c>
    </row>
    <row r="690" spans="3:8" x14ac:dyDescent="0.3">
      <c r="C690">
        <v>67.8</v>
      </c>
      <c r="D690" s="3">
        <f t="shared" si="67"/>
        <v>5.2146519453997043E-4</v>
      </c>
      <c r="E690" s="3">
        <f t="shared" si="67"/>
        <v>5.2145476041575182E-4</v>
      </c>
      <c r="F690" s="3">
        <f t="shared" si="67"/>
        <v>5.2121705605639361E-4</v>
      </c>
      <c r="G690" s="3">
        <f t="shared" si="67"/>
        <v>2.6072738020787591E-4</v>
      </c>
      <c r="H690" s="3">
        <f t="shared" si="67"/>
        <v>5.2146519453997047E-5</v>
      </c>
    </row>
    <row r="691" spans="3:8" x14ac:dyDescent="0.3">
      <c r="C691">
        <v>67.900000000000006</v>
      </c>
      <c r="D691" s="3">
        <f t="shared" si="67"/>
        <v>5.2146519454053953E-4</v>
      </c>
      <c r="E691" s="3">
        <f t="shared" si="67"/>
        <v>5.2145492559906579E-4</v>
      </c>
      <c r="F691" s="3">
        <f t="shared" si="67"/>
        <v>5.2121984026179294E-4</v>
      </c>
      <c r="G691" s="3">
        <f t="shared" si="67"/>
        <v>2.6072746279953289E-4</v>
      </c>
      <c r="H691" s="3">
        <f t="shared" si="67"/>
        <v>5.2146519454053961E-5</v>
      </c>
    </row>
    <row r="692" spans="3:8" x14ac:dyDescent="0.3">
      <c r="C692">
        <v>68</v>
      </c>
      <c r="D692" s="3">
        <f t="shared" ref="D692:H701" si="68">D$8*D$10*(1-EXP(-2*$C692/SQRT(PI()*D$9*D$10)))</f>
        <v>5.2146519454108868E-4</v>
      </c>
      <c r="E692" s="3">
        <f t="shared" si="68"/>
        <v>5.2145508816735589E-4</v>
      </c>
      <c r="F692" s="3">
        <f t="shared" si="68"/>
        <v>5.2122259322738172E-4</v>
      </c>
      <c r="G692" s="3">
        <f t="shared" si="68"/>
        <v>2.6072754408367795E-4</v>
      </c>
      <c r="H692" s="3">
        <f t="shared" si="68"/>
        <v>5.2146519454108869E-5</v>
      </c>
    </row>
    <row r="693" spans="3:8" x14ac:dyDescent="0.3">
      <c r="C693">
        <v>68.099999999999994</v>
      </c>
      <c r="D693" s="3">
        <f t="shared" si="68"/>
        <v>5.2146519454161864E-4</v>
      </c>
      <c r="E693" s="3">
        <f t="shared" si="68"/>
        <v>5.2145524816202054E-4</v>
      </c>
      <c r="F693" s="3">
        <f t="shared" si="68"/>
        <v>5.212253153036823E-4</v>
      </c>
      <c r="G693" s="3">
        <f t="shared" si="68"/>
        <v>2.6072762408101027E-4</v>
      </c>
      <c r="H693" s="3">
        <f t="shared" si="68"/>
        <v>5.214651945416186E-5</v>
      </c>
    </row>
    <row r="694" spans="3:8" x14ac:dyDescent="0.3">
      <c r="C694">
        <v>68.2</v>
      </c>
      <c r="D694" s="3">
        <f t="shared" si="68"/>
        <v>5.2146519454212995E-4</v>
      </c>
      <c r="E694" s="3">
        <f t="shared" si="68"/>
        <v>5.2145540562380298E-4</v>
      </c>
      <c r="F694" s="3">
        <f t="shared" si="68"/>
        <v>5.2122800683728377E-4</v>
      </c>
      <c r="G694" s="3">
        <f t="shared" si="68"/>
        <v>2.6072770281190149E-4</v>
      </c>
      <c r="H694" s="3">
        <f t="shared" si="68"/>
        <v>5.2146519454212993E-5</v>
      </c>
    </row>
    <row r="695" spans="3:8" x14ac:dyDescent="0.3">
      <c r="C695">
        <v>68.3</v>
      </c>
      <c r="D695" s="3">
        <f t="shared" si="68"/>
        <v>5.2146519454262326E-4</v>
      </c>
      <c r="E695" s="3">
        <f t="shared" si="68"/>
        <v>5.2145556059280133E-4</v>
      </c>
      <c r="F695" s="3">
        <f t="shared" si="68"/>
        <v>5.2123066817088648E-4</v>
      </c>
      <c r="G695" s="3">
        <f t="shared" si="68"/>
        <v>2.6072778029640067E-4</v>
      </c>
      <c r="H695" s="3">
        <f t="shared" si="68"/>
        <v>5.2146519454262331E-5</v>
      </c>
    </row>
    <row r="696" spans="3:8" x14ac:dyDescent="0.3">
      <c r="C696">
        <v>68.400000000000006</v>
      </c>
      <c r="D696" s="3">
        <f t="shared" si="68"/>
        <v>5.2146519454309944E-4</v>
      </c>
      <c r="E696" s="3">
        <f t="shared" si="68"/>
        <v>5.2145571310847905E-4</v>
      </c>
      <c r="F696" s="3">
        <f t="shared" si="68"/>
        <v>5.2123329964334547E-4</v>
      </c>
      <c r="G696" s="3">
        <f t="shared" si="68"/>
        <v>2.6072785655423952E-4</v>
      </c>
      <c r="H696" s="3">
        <f t="shared" si="68"/>
        <v>5.2146519454309941E-5</v>
      </c>
    </row>
    <row r="697" spans="3:8" x14ac:dyDescent="0.3">
      <c r="C697">
        <v>68.5</v>
      </c>
      <c r="D697" s="3">
        <f t="shared" si="68"/>
        <v>5.2146519454355892E-4</v>
      </c>
      <c r="E697" s="3">
        <f t="shared" si="68"/>
        <v>5.2145586320967473E-4</v>
      </c>
      <c r="F697" s="3">
        <f t="shared" si="68"/>
        <v>5.212359015897139E-4</v>
      </c>
      <c r="G697" s="3">
        <f t="shared" si="68"/>
        <v>2.6072793160483737E-4</v>
      </c>
      <c r="H697" s="3">
        <f t="shared" si="68"/>
        <v>5.2146519454355891E-5</v>
      </c>
    </row>
    <row r="698" spans="3:8" x14ac:dyDescent="0.3">
      <c r="C698">
        <v>68.599999999999994</v>
      </c>
      <c r="D698" s="3">
        <f t="shared" si="68"/>
        <v>5.2146519454400215E-4</v>
      </c>
      <c r="E698" s="3">
        <f t="shared" si="68"/>
        <v>5.2145601093461194E-4</v>
      </c>
      <c r="F698" s="3">
        <f t="shared" si="68"/>
        <v>5.2123847434128537E-4</v>
      </c>
      <c r="G698" s="3">
        <f t="shared" si="68"/>
        <v>2.6072800546730597E-4</v>
      </c>
      <c r="H698" s="3">
        <f t="shared" si="68"/>
        <v>5.2146519454400221E-5</v>
      </c>
    </row>
    <row r="699" spans="3:8" x14ac:dyDescent="0.3">
      <c r="C699">
        <v>68.7</v>
      </c>
      <c r="D699" s="3">
        <f t="shared" si="68"/>
        <v>5.2146519454442997E-4</v>
      </c>
      <c r="E699" s="3">
        <f t="shared" si="68"/>
        <v>5.2145615632090956E-4</v>
      </c>
      <c r="F699" s="3">
        <f t="shared" si="68"/>
        <v>5.2124101822563626E-4</v>
      </c>
      <c r="G699" s="3">
        <f t="shared" si="68"/>
        <v>2.6072807816045478E-4</v>
      </c>
      <c r="H699" s="3">
        <f t="shared" si="68"/>
        <v>5.2146519454443E-5</v>
      </c>
    </row>
    <row r="700" spans="3:8" x14ac:dyDescent="0.3">
      <c r="C700">
        <v>68.8</v>
      </c>
      <c r="D700" s="3">
        <f t="shared" si="68"/>
        <v>5.2146519454484273E-4</v>
      </c>
      <c r="E700" s="3">
        <f t="shared" si="68"/>
        <v>5.2145629940559071E-4</v>
      </c>
      <c r="F700" s="3">
        <f t="shared" si="68"/>
        <v>5.2124353356666731E-4</v>
      </c>
      <c r="G700" s="3">
        <f t="shared" si="68"/>
        <v>2.6072814970279535E-4</v>
      </c>
      <c r="H700" s="3">
        <f t="shared" si="68"/>
        <v>5.2146519454484274E-5</v>
      </c>
    </row>
    <row r="701" spans="3:8" x14ac:dyDescent="0.3">
      <c r="C701">
        <v>68.900000000000006</v>
      </c>
      <c r="D701" s="3">
        <f t="shared" si="68"/>
        <v>5.2146519454524106E-4</v>
      </c>
      <c r="E701" s="3">
        <f t="shared" si="68"/>
        <v>5.2145644022509217E-4</v>
      </c>
      <c r="F701" s="3">
        <f t="shared" si="68"/>
        <v>5.2124602068464513E-4</v>
      </c>
      <c r="G701" s="3">
        <f t="shared" si="68"/>
        <v>2.6072822011254608E-4</v>
      </c>
      <c r="H701" s="3">
        <f t="shared" si="68"/>
        <v>5.2146519454524105E-5</v>
      </c>
    </row>
    <row r="702" spans="3:8" x14ac:dyDescent="0.3">
      <c r="C702">
        <v>69</v>
      </c>
      <c r="D702" s="3">
        <f t="shared" ref="D702:H711" si="69">D$8*D$10*(1-EXP(-2*$C702/SQRT(PI()*D$9*D$10)))</f>
        <v>5.2146519454562541E-4</v>
      </c>
      <c r="E702" s="3">
        <f t="shared" si="69"/>
        <v>5.2145657881527425E-4</v>
      </c>
      <c r="F702" s="3">
        <f t="shared" si="69"/>
        <v>5.2124847989624295E-4</v>
      </c>
      <c r="G702" s="3">
        <f t="shared" si="69"/>
        <v>2.6072828940763713E-4</v>
      </c>
      <c r="H702" s="3">
        <f t="shared" si="69"/>
        <v>5.214651945456254E-5</v>
      </c>
    </row>
    <row r="703" spans="3:8" x14ac:dyDescent="0.3">
      <c r="C703">
        <v>69.099999999999994</v>
      </c>
      <c r="D703" s="3">
        <f t="shared" si="69"/>
        <v>5.2146519454599632E-4</v>
      </c>
      <c r="E703" s="3">
        <f t="shared" si="69"/>
        <v>5.2145671521142936E-4</v>
      </c>
      <c r="F703" s="3">
        <f t="shared" si="69"/>
        <v>5.212509115145803E-4</v>
      </c>
      <c r="G703" s="3">
        <f t="shared" si="69"/>
        <v>2.6072835760571468E-4</v>
      </c>
      <c r="H703" s="3">
        <f t="shared" si="69"/>
        <v>5.2146519454599633E-5</v>
      </c>
    </row>
    <row r="704" spans="3:8" x14ac:dyDescent="0.3">
      <c r="C704">
        <v>69.2</v>
      </c>
      <c r="D704" s="3">
        <f t="shared" si="69"/>
        <v>5.2146519454635411E-4</v>
      </c>
      <c r="E704" s="3">
        <f t="shared" si="69"/>
        <v>5.2145684944829122E-4</v>
      </c>
      <c r="F704" s="3">
        <f t="shared" si="69"/>
        <v>5.2125331584926412E-4</v>
      </c>
      <c r="G704" s="3">
        <f t="shared" si="69"/>
        <v>2.6072842472414561E-4</v>
      </c>
      <c r="H704" s="3">
        <f t="shared" si="69"/>
        <v>5.2146519454635412E-5</v>
      </c>
    </row>
    <row r="705" spans="3:8" x14ac:dyDescent="0.3">
      <c r="C705">
        <v>69.3</v>
      </c>
      <c r="D705" s="3">
        <f t="shared" si="69"/>
        <v>5.2146519454669942E-4</v>
      </c>
      <c r="E705" s="3">
        <f t="shared" si="69"/>
        <v>5.2145698156004375E-4</v>
      </c>
      <c r="F705" s="3">
        <f t="shared" si="69"/>
        <v>5.2125569320642681E-4</v>
      </c>
      <c r="G705" s="3">
        <f t="shared" si="69"/>
        <v>2.6072849078002188E-4</v>
      </c>
      <c r="H705" s="3">
        <f t="shared" si="69"/>
        <v>5.2146519454669951E-5</v>
      </c>
    </row>
    <row r="706" spans="3:8" x14ac:dyDescent="0.3">
      <c r="C706">
        <v>69.400000000000006</v>
      </c>
      <c r="D706" s="3">
        <f t="shared" si="69"/>
        <v>5.2146519454703271E-4</v>
      </c>
      <c r="E706" s="3">
        <f t="shared" si="69"/>
        <v>5.2145711158032963E-4</v>
      </c>
      <c r="F706" s="3">
        <f t="shared" si="69"/>
        <v>5.2125804388876613E-4</v>
      </c>
      <c r="G706" s="3">
        <f t="shared" si="69"/>
        <v>2.6072855579016481E-4</v>
      </c>
      <c r="H706" s="3">
        <f t="shared" si="69"/>
        <v>5.2146519454703269E-5</v>
      </c>
    </row>
    <row r="707" spans="3:8" x14ac:dyDescent="0.3">
      <c r="C707">
        <v>69.5</v>
      </c>
      <c r="D707" s="3">
        <f t="shared" si="69"/>
        <v>5.2146519454735428E-4</v>
      </c>
      <c r="E707" s="3">
        <f t="shared" si="69"/>
        <v>5.2145723954225877E-4</v>
      </c>
      <c r="F707" s="3">
        <f t="shared" si="69"/>
        <v>5.2126036819558346E-4</v>
      </c>
      <c r="G707" s="3">
        <f t="shared" si="69"/>
        <v>2.6072861977112938E-4</v>
      </c>
      <c r="H707" s="3">
        <f t="shared" si="69"/>
        <v>5.214651945473543E-5</v>
      </c>
    </row>
    <row r="708" spans="3:8" x14ac:dyDescent="0.3">
      <c r="C708">
        <v>69.599999999999994</v>
      </c>
      <c r="D708" s="3">
        <f t="shared" si="69"/>
        <v>5.2146519454766447E-4</v>
      </c>
      <c r="E708" s="3">
        <f t="shared" si="69"/>
        <v>5.2145736547841741E-4</v>
      </c>
      <c r="F708" s="3">
        <f t="shared" si="69"/>
        <v>5.2126266642282186E-4</v>
      </c>
      <c r="G708" s="3">
        <f t="shared" si="69"/>
        <v>2.607286827392087E-4</v>
      </c>
      <c r="H708" s="3">
        <f t="shared" si="69"/>
        <v>5.2146519454766451E-5</v>
      </c>
    </row>
    <row r="709" spans="3:8" x14ac:dyDescent="0.3">
      <c r="C709">
        <v>69.7</v>
      </c>
      <c r="D709" s="3">
        <f t="shared" si="69"/>
        <v>5.2146519454796393E-4</v>
      </c>
      <c r="E709" s="3">
        <f t="shared" si="69"/>
        <v>5.2145748942087537E-4</v>
      </c>
      <c r="F709" s="3">
        <f t="shared" si="69"/>
        <v>5.2126493886310381E-4</v>
      </c>
      <c r="G709" s="3">
        <f t="shared" si="69"/>
        <v>2.6072874471043769E-4</v>
      </c>
      <c r="H709" s="3">
        <f t="shared" si="69"/>
        <v>5.2146519454796396E-5</v>
      </c>
    </row>
    <row r="710" spans="3:8" x14ac:dyDescent="0.3">
      <c r="C710">
        <v>69.8</v>
      </c>
      <c r="D710" s="3">
        <f t="shared" si="69"/>
        <v>5.2146519454825287E-4</v>
      </c>
      <c r="E710" s="3">
        <f t="shared" si="69"/>
        <v>5.214576114011951E-4</v>
      </c>
      <c r="F710" s="3">
        <f t="shared" si="69"/>
        <v>5.2126718580576851E-4</v>
      </c>
      <c r="G710" s="3">
        <f t="shared" si="69"/>
        <v>2.6072880570059755E-4</v>
      </c>
      <c r="H710" s="3">
        <f t="shared" si="69"/>
        <v>5.2146519454825283E-5</v>
      </c>
    </row>
    <row r="711" spans="3:8" x14ac:dyDescent="0.3">
      <c r="C711">
        <v>69.900000000000006</v>
      </c>
      <c r="D711" s="3">
        <f t="shared" si="69"/>
        <v>5.2146519454853162E-4</v>
      </c>
      <c r="E711" s="3">
        <f t="shared" si="69"/>
        <v>5.214577314504393E-4</v>
      </c>
      <c r="F711" s="3">
        <f t="shared" si="69"/>
        <v>5.212694075369085E-4</v>
      </c>
      <c r="G711" s="3">
        <f t="shared" si="69"/>
        <v>2.6072886572521965E-4</v>
      </c>
      <c r="H711" s="3">
        <f t="shared" si="69"/>
        <v>5.214651945485316E-5</v>
      </c>
    </row>
    <row r="712" spans="3:8" x14ac:dyDescent="0.3">
      <c r="C712">
        <v>70</v>
      </c>
      <c r="D712" s="3">
        <f t="shared" ref="D712:H721" si="70">D$8*D$10*(1-EXP(-2*$C712/SQRT(PI()*D$9*D$10)))</f>
        <v>5.2146519454880061E-4</v>
      </c>
      <c r="E712" s="3">
        <f t="shared" si="70"/>
        <v>5.214578495991789E-4</v>
      </c>
      <c r="F712" s="3">
        <f t="shared" si="70"/>
        <v>5.2127160433940655E-4</v>
      </c>
      <c r="G712" s="3">
        <f t="shared" si="70"/>
        <v>2.6072892479958945E-4</v>
      </c>
      <c r="H712" s="3">
        <f t="shared" si="70"/>
        <v>5.2146519454880055E-5</v>
      </c>
    </row>
    <row r="713" spans="3:8" x14ac:dyDescent="0.3">
      <c r="C713">
        <v>70.099999999999994</v>
      </c>
      <c r="D713" s="3">
        <f t="shared" si="70"/>
        <v>5.2146519454906017E-4</v>
      </c>
      <c r="E713" s="3">
        <f t="shared" si="70"/>
        <v>5.2145796587750083E-4</v>
      </c>
      <c r="F713" s="3">
        <f t="shared" si="70"/>
        <v>5.212737764929711E-4</v>
      </c>
      <c r="G713" s="3">
        <f t="shared" si="70"/>
        <v>2.6072898293875041E-4</v>
      </c>
      <c r="H713" s="3">
        <f t="shared" si="70"/>
        <v>5.2146519454906015E-5</v>
      </c>
    </row>
    <row r="714" spans="3:8" x14ac:dyDescent="0.3">
      <c r="C714">
        <v>70.2</v>
      </c>
      <c r="D714" s="3">
        <f t="shared" si="70"/>
        <v>5.2146519454931062E-4</v>
      </c>
      <c r="E714" s="3">
        <f t="shared" si="70"/>
        <v>5.2145808031501585E-4</v>
      </c>
      <c r="F714" s="3">
        <f t="shared" si="70"/>
        <v>5.2127592427417225E-4</v>
      </c>
      <c r="G714" s="3">
        <f t="shared" si="70"/>
        <v>2.6072904015750792E-4</v>
      </c>
      <c r="H714" s="3">
        <f t="shared" si="70"/>
        <v>5.214651945493106E-5</v>
      </c>
    </row>
    <row r="715" spans="3:8" x14ac:dyDescent="0.3">
      <c r="C715">
        <v>70.3</v>
      </c>
      <c r="D715" s="3">
        <f t="shared" si="70"/>
        <v>5.2146519454955229E-4</v>
      </c>
      <c r="E715" s="3">
        <f t="shared" si="70"/>
        <v>5.2145819294086579E-4</v>
      </c>
      <c r="F715" s="3">
        <f t="shared" si="70"/>
        <v>5.2127804795647692E-4</v>
      </c>
      <c r="G715" s="3">
        <f t="shared" si="70"/>
        <v>2.607290964704329E-4</v>
      </c>
      <c r="H715" s="3">
        <f t="shared" si="70"/>
        <v>5.2146519454955231E-5</v>
      </c>
    </row>
    <row r="716" spans="3:8" x14ac:dyDescent="0.3">
      <c r="C716">
        <v>70.400000000000006</v>
      </c>
      <c r="D716" s="3">
        <f t="shared" si="70"/>
        <v>5.2146519454978561E-4</v>
      </c>
      <c r="E716" s="3">
        <f t="shared" si="70"/>
        <v>5.2145830378373106E-4</v>
      </c>
      <c r="F716" s="3">
        <f t="shared" si="70"/>
        <v>5.2128014781028359E-4</v>
      </c>
      <c r="G716" s="3">
        <f t="shared" si="70"/>
        <v>2.6072915189186553E-4</v>
      </c>
      <c r="H716" s="3">
        <f t="shared" si="70"/>
        <v>5.2146519454978562E-5</v>
      </c>
    </row>
    <row r="717" spans="3:8" x14ac:dyDescent="0.3">
      <c r="C717">
        <v>70.5</v>
      </c>
      <c r="D717" s="3">
        <f t="shared" si="70"/>
        <v>5.2146519455001058E-4</v>
      </c>
      <c r="E717" s="3">
        <f t="shared" si="70"/>
        <v>5.2145841287183842E-4</v>
      </c>
      <c r="F717" s="3">
        <f t="shared" si="70"/>
        <v>5.2128222410295698E-4</v>
      </c>
      <c r="G717" s="3">
        <f t="shared" si="70"/>
        <v>2.6072920643591921E-4</v>
      </c>
      <c r="H717" s="3">
        <f t="shared" si="70"/>
        <v>5.2146519455001066E-5</v>
      </c>
    </row>
    <row r="718" spans="3:8" x14ac:dyDescent="0.3">
      <c r="C718">
        <v>70.599999999999994</v>
      </c>
      <c r="D718" s="3">
        <f t="shared" si="70"/>
        <v>5.2146519455022774E-4</v>
      </c>
      <c r="E718" s="3">
        <f t="shared" si="70"/>
        <v>5.2145852023296731E-4</v>
      </c>
      <c r="F718" s="3">
        <f t="shared" si="70"/>
        <v>5.2128427709886133E-4</v>
      </c>
      <c r="G718" s="3">
        <f t="shared" si="70"/>
        <v>2.6072926011648365E-4</v>
      </c>
      <c r="H718" s="3">
        <f t="shared" si="70"/>
        <v>5.2146519455022777E-5</v>
      </c>
    </row>
    <row r="719" spans="3:8" x14ac:dyDescent="0.3">
      <c r="C719">
        <v>70.7</v>
      </c>
      <c r="D719" s="3">
        <f t="shared" si="70"/>
        <v>5.2146519455043732E-4</v>
      </c>
      <c r="E719" s="3">
        <f t="shared" si="70"/>
        <v>5.2145862589445772E-4</v>
      </c>
      <c r="F719" s="3">
        <f t="shared" si="70"/>
        <v>5.2128630705939531E-4</v>
      </c>
      <c r="G719" s="3">
        <f t="shared" si="70"/>
        <v>2.6072931294722886E-4</v>
      </c>
      <c r="H719" s="3">
        <f t="shared" si="70"/>
        <v>5.2146519455043729E-5</v>
      </c>
    </row>
    <row r="720" spans="3:8" x14ac:dyDescent="0.3">
      <c r="C720">
        <v>70.8</v>
      </c>
      <c r="D720" s="3">
        <f t="shared" si="70"/>
        <v>5.2146519455063952E-4</v>
      </c>
      <c r="E720" s="3">
        <f t="shared" si="70"/>
        <v>5.2145872988321662E-4</v>
      </c>
      <c r="F720" s="3">
        <f t="shared" si="70"/>
        <v>5.2128831424302403E-4</v>
      </c>
      <c r="G720" s="3">
        <f t="shared" si="70"/>
        <v>2.6072936494160831E-4</v>
      </c>
      <c r="H720" s="3">
        <f t="shared" si="70"/>
        <v>5.2146519455063956E-5</v>
      </c>
    </row>
    <row r="721" spans="3:8" x14ac:dyDescent="0.3">
      <c r="C721">
        <v>70.900000000000006</v>
      </c>
      <c r="D721" s="3">
        <f t="shared" si="70"/>
        <v>5.2146519455083468E-4</v>
      </c>
      <c r="E721" s="3">
        <f t="shared" si="70"/>
        <v>5.2145883222572522E-4</v>
      </c>
      <c r="F721" s="3">
        <f t="shared" si="70"/>
        <v>5.2129029890531293E-4</v>
      </c>
      <c r="G721" s="3">
        <f t="shared" si="70"/>
        <v>2.6072941611286261E-4</v>
      </c>
      <c r="H721" s="3">
        <f t="shared" si="70"/>
        <v>5.2146519455083465E-5</v>
      </c>
    </row>
    <row r="722" spans="3:8" x14ac:dyDescent="0.3">
      <c r="C722">
        <v>71</v>
      </c>
      <c r="D722" s="3">
        <f t="shared" ref="D722:H731" si="71">D$8*D$10*(1-EXP(-2*$C722/SQRT(PI()*D$9*D$10)))</f>
        <v>5.214651945510229E-4</v>
      </c>
      <c r="E722" s="3">
        <f t="shared" si="71"/>
        <v>5.2145893294804513E-4</v>
      </c>
      <c r="F722" s="3">
        <f t="shared" si="71"/>
        <v>5.212922612989596E-4</v>
      </c>
      <c r="G722" s="3">
        <f t="shared" si="71"/>
        <v>2.6072946647402257E-4</v>
      </c>
      <c r="H722" s="3">
        <f t="shared" si="71"/>
        <v>5.214651945510229E-5</v>
      </c>
    </row>
    <row r="723" spans="3:8" x14ac:dyDescent="0.3">
      <c r="C723">
        <v>71.099999999999994</v>
      </c>
      <c r="D723" s="3">
        <f t="shared" si="71"/>
        <v>5.2146519455120461E-4</v>
      </c>
      <c r="E723" s="3">
        <f t="shared" si="71"/>
        <v>5.2145903207582599E-4</v>
      </c>
      <c r="F723" s="3">
        <f t="shared" si="71"/>
        <v>5.2129420167382646E-4</v>
      </c>
      <c r="G723" s="3">
        <f t="shared" si="71"/>
        <v>2.6072951603791299E-4</v>
      </c>
      <c r="H723" s="3">
        <f t="shared" si="71"/>
        <v>5.2146519455120457E-5</v>
      </c>
    </row>
    <row r="724" spans="3:8" x14ac:dyDescent="0.3">
      <c r="C724">
        <v>71.2</v>
      </c>
      <c r="D724" s="3">
        <f t="shared" si="71"/>
        <v>5.2146519455137993E-4</v>
      </c>
      <c r="E724" s="3">
        <f t="shared" si="71"/>
        <v>5.2145912963431061E-4</v>
      </c>
      <c r="F724" s="3">
        <f t="shared" si="71"/>
        <v>5.2129612027697239E-4</v>
      </c>
      <c r="G724" s="3">
        <f t="shared" si="71"/>
        <v>2.607295648171553E-4</v>
      </c>
      <c r="H724" s="3">
        <f t="shared" si="71"/>
        <v>5.2146519455137987E-5</v>
      </c>
    </row>
    <row r="725" spans="3:8" x14ac:dyDescent="0.3">
      <c r="C725">
        <v>71.3</v>
      </c>
      <c r="D725" s="3">
        <f t="shared" si="71"/>
        <v>5.2146519455154906E-4</v>
      </c>
      <c r="E725" s="3">
        <f t="shared" si="71"/>
        <v>5.2145922564834283E-4</v>
      </c>
      <c r="F725" s="3">
        <f t="shared" si="71"/>
        <v>5.2129801735268408E-4</v>
      </c>
      <c r="G725" s="3">
        <f t="shared" si="71"/>
        <v>2.6072961282417142E-4</v>
      </c>
      <c r="H725" s="3">
        <f t="shared" si="71"/>
        <v>5.2146519455154907E-5</v>
      </c>
    </row>
    <row r="726" spans="3:8" x14ac:dyDescent="0.3">
      <c r="C726">
        <v>71.400000000000006</v>
      </c>
      <c r="D726" s="3">
        <f t="shared" si="71"/>
        <v>5.2146519455171234E-4</v>
      </c>
      <c r="E726" s="3">
        <f t="shared" si="71"/>
        <v>5.2145932014237295E-4</v>
      </c>
      <c r="F726" s="3">
        <f t="shared" si="71"/>
        <v>5.2129989314250724E-4</v>
      </c>
      <c r="G726" s="3">
        <f t="shared" si="71"/>
        <v>2.6072966007118647E-4</v>
      </c>
      <c r="H726" s="3">
        <f t="shared" si="71"/>
        <v>5.2146519455171231E-5</v>
      </c>
    </row>
    <row r="727" spans="3:8" x14ac:dyDescent="0.3">
      <c r="C727">
        <v>71.5</v>
      </c>
      <c r="D727" s="3">
        <f t="shared" si="71"/>
        <v>5.2146519455186977E-4</v>
      </c>
      <c r="E727" s="3">
        <f t="shared" si="71"/>
        <v>5.2145941314046406E-4</v>
      </c>
      <c r="F727" s="3">
        <f t="shared" si="71"/>
        <v>5.2130174788527742E-4</v>
      </c>
      <c r="G727" s="3">
        <f t="shared" si="71"/>
        <v>2.6072970657023203E-4</v>
      </c>
      <c r="H727" s="3">
        <f t="shared" si="71"/>
        <v>5.2146519455186979E-5</v>
      </c>
    </row>
    <row r="728" spans="3:8" x14ac:dyDescent="0.3">
      <c r="C728">
        <v>71.599999999999994</v>
      </c>
      <c r="D728" s="3">
        <f t="shared" si="71"/>
        <v>5.2146519455202177E-4</v>
      </c>
      <c r="E728" s="3">
        <f t="shared" si="71"/>
        <v>5.2145950466629849E-4</v>
      </c>
      <c r="F728" s="3">
        <f t="shared" si="71"/>
        <v>5.2130358181715032E-4</v>
      </c>
      <c r="G728" s="3">
        <f t="shared" si="71"/>
        <v>2.6072975233314925E-4</v>
      </c>
      <c r="H728" s="3">
        <f t="shared" si="71"/>
        <v>5.2146519455202179E-5</v>
      </c>
    </row>
    <row r="729" spans="3:8" x14ac:dyDescent="0.3">
      <c r="C729">
        <v>71.7</v>
      </c>
      <c r="D729" s="3">
        <f t="shared" si="71"/>
        <v>5.2146519455216847E-4</v>
      </c>
      <c r="E729" s="3">
        <f t="shared" si="71"/>
        <v>5.2145959474318368E-4</v>
      </c>
      <c r="F729" s="3">
        <f t="shared" si="71"/>
        <v>5.2130539517163186E-4</v>
      </c>
      <c r="G729" s="3">
        <f t="shared" si="71"/>
        <v>2.6072979737159184E-4</v>
      </c>
      <c r="H729" s="3">
        <f t="shared" si="71"/>
        <v>5.2146519455216849E-5</v>
      </c>
    </row>
    <row r="730" spans="3:8" x14ac:dyDescent="0.3">
      <c r="C730">
        <v>71.8</v>
      </c>
      <c r="D730" s="3">
        <f t="shared" si="71"/>
        <v>5.2146519455230995E-4</v>
      </c>
      <c r="E730" s="3">
        <f t="shared" si="71"/>
        <v>5.2145968339405786E-4</v>
      </c>
      <c r="F730" s="3">
        <f t="shared" si="71"/>
        <v>5.2130718817960801E-4</v>
      </c>
      <c r="G730" s="3">
        <f t="shared" si="71"/>
        <v>2.6072984169702893E-4</v>
      </c>
      <c r="H730" s="3">
        <f t="shared" si="71"/>
        <v>5.2146519455230998E-5</v>
      </c>
    </row>
    <row r="731" spans="3:8" x14ac:dyDescent="0.3">
      <c r="C731">
        <v>71.900000000000006</v>
      </c>
      <c r="D731" s="3">
        <f t="shared" si="71"/>
        <v>5.2146519455244656E-4</v>
      </c>
      <c r="E731" s="3">
        <f t="shared" si="71"/>
        <v>5.2145977064149641E-4</v>
      </c>
      <c r="F731" s="3">
        <f t="shared" si="71"/>
        <v>5.2130896106937388E-4</v>
      </c>
      <c r="G731" s="3">
        <f t="shared" si="71"/>
        <v>2.6072988532074821E-4</v>
      </c>
      <c r="H731" s="3">
        <f t="shared" si="71"/>
        <v>5.2146519455244652E-5</v>
      </c>
    </row>
    <row r="732" spans="3:8" x14ac:dyDescent="0.3">
      <c r="C732">
        <v>72</v>
      </c>
      <c r="D732" s="3">
        <f t="shared" ref="D732:H741" si="72">D$8*D$10*(1-EXP(-2*$C732/SQRT(PI()*D$9*D$10)))</f>
        <v>5.2146519455257829E-4</v>
      </c>
      <c r="E732" s="3">
        <f t="shared" si="72"/>
        <v>5.2145985650771712E-4</v>
      </c>
      <c r="F732" s="3">
        <f t="shared" si="72"/>
        <v>5.2131071406666331E-4</v>
      </c>
      <c r="G732" s="3">
        <f t="shared" si="72"/>
        <v>2.6072992825385856E-4</v>
      </c>
      <c r="H732" s="3">
        <f t="shared" si="72"/>
        <v>5.2146519455257832E-5</v>
      </c>
    </row>
    <row r="733" spans="3:8" x14ac:dyDescent="0.3">
      <c r="C733">
        <v>72.099999999999994</v>
      </c>
      <c r="D733" s="3">
        <f t="shared" si="72"/>
        <v>5.2146519455270547E-4</v>
      </c>
      <c r="E733" s="3">
        <f t="shared" si="72"/>
        <v>5.2145994101458596E-4</v>
      </c>
      <c r="F733" s="3">
        <f t="shared" si="72"/>
        <v>5.2131244739467731E-4</v>
      </c>
      <c r="G733" s="3">
        <f t="shared" si="72"/>
        <v>2.6072997050729298E-4</v>
      </c>
      <c r="H733" s="3">
        <f t="shared" si="72"/>
        <v>5.2146519455270544E-5</v>
      </c>
    </row>
    <row r="734" spans="3:8" x14ac:dyDescent="0.3">
      <c r="C734">
        <v>72.2</v>
      </c>
      <c r="D734" s="3">
        <f t="shared" si="72"/>
        <v>5.214651945528282E-4</v>
      </c>
      <c r="E734" s="3">
        <f t="shared" si="72"/>
        <v>5.2146002418362316E-4</v>
      </c>
      <c r="F734" s="3">
        <f t="shared" si="72"/>
        <v>5.2131416127411238E-4</v>
      </c>
      <c r="G734" s="3">
        <f t="shared" si="72"/>
        <v>2.6073001209181158E-4</v>
      </c>
      <c r="H734" s="3">
        <f t="shared" si="72"/>
        <v>5.2146519455282816E-5</v>
      </c>
    </row>
    <row r="735" spans="3:8" x14ac:dyDescent="0.3">
      <c r="C735">
        <v>72.3</v>
      </c>
      <c r="D735" s="3">
        <f t="shared" si="72"/>
        <v>5.214651945529466E-4</v>
      </c>
      <c r="E735" s="3">
        <f t="shared" si="72"/>
        <v>5.2146010603600784E-4</v>
      </c>
      <c r="F735" s="3">
        <f t="shared" si="72"/>
        <v>5.213158559231885E-4</v>
      </c>
      <c r="G735" s="3">
        <f t="shared" si="72"/>
        <v>2.6073005301800392E-4</v>
      </c>
      <c r="H735" s="3">
        <f t="shared" si="72"/>
        <v>5.2146519455294654E-5</v>
      </c>
    </row>
    <row r="736" spans="3:8" x14ac:dyDescent="0.3">
      <c r="C736">
        <v>72.400000000000006</v>
      </c>
      <c r="D736" s="3">
        <f t="shared" si="72"/>
        <v>5.2146519455306076E-4</v>
      </c>
      <c r="E736" s="3">
        <f t="shared" si="72"/>
        <v>5.2146018659258401E-4</v>
      </c>
      <c r="F736" s="3">
        <f t="shared" si="72"/>
        <v>5.2131753155767763E-4</v>
      </c>
      <c r="G736" s="3">
        <f t="shared" si="72"/>
        <v>2.60730093296292E-4</v>
      </c>
      <c r="H736" s="3">
        <f t="shared" si="72"/>
        <v>5.2146519455306079E-5</v>
      </c>
    </row>
    <row r="737" spans="3:8" x14ac:dyDescent="0.3">
      <c r="C737">
        <v>72.5</v>
      </c>
      <c r="D737" s="3">
        <f t="shared" si="72"/>
        <v>5.2146519455317103E-4</v>
      </c>
      <c r="E737" s="3">
        <f t="shared" si="72"/>
        <v>5.2146026587386552E-4</v>
      </c>
      <c r="F737" s="3">
        <f t="shared" si="72"/>
        <v>5.2131918839093047E-4</v>
      </c>
      <c r="G737" s="3">
        <f t="shared" si="72"/>
        <v>2.6073013293693276E-4</v>
      </c>
      <c r="H737" s="3">
        <f t="shared" si="72"/>
        <v>5.2146519455317104E-5</v>
      </c>
    </row>
    <row r="738" spans="3:8" x14ac:dyDescent="0.3">
      <c r="C738">
        <v>72.599999999999994</v>
      </c>
      <c r="D738" s="3">
        <f t="shared" si="72"/>
        <v>5.2146519455327739E-4</v>
      </c>
      <c r="E738" s="3">
        <f t="shared" si="72"/>
        <v>5.2146034390004186E-4</v>
      </c>
      <c r="F738" s="3">
        <f t="shared" si="72"/>
        <v>5.2132082663390361E-4</v>
      </c>
      <c r="G738" s="3">
        <f t="shared" si="72"/>
        <v>2.6073017195002093E-4</v>
      </c>
      <c r="H738" s="3">
        <f t="shared" si="72"/>
        <v>5.2146519455327743E-5</v>
      </c>
    </row>
    <row r="739" spans="3:8" x14ac:dyDescent="0.3">
      <c r="C739">
        <v>72.7</v>
      </c>
      <c r="D739" s="3">
        <f t="shared" si="72"/>
        <v>5.2146519455338006E-4</v>
      </c>
      <c r="E739" s="3">
        <f t="shared" si="72"/>
        <v>5.2146042069098244E-4</v>
      </c>
      <c r="F739" s="3">
        <f t="shared" si="72"/>
        <v>5.2132244649518702E-4</v>
      </c>
      <c r="G739" s="3">
        <f t="shared" si="72"/>
        <v>2.6073021034549122E-4</v>
      </c>
      <c r="H739" s="3">
        <f t="shared" si="72"/>
        <v>5.2146519455338009E-5</v>
      </c>
    </row>
    <row r="740" spans="3:8" x14ac:dyDescent="0.3">
      <c r="C740">
        <v>72.8</v>
      </c>
      <c r="D740" s="3">
        <f t="shared" si="72"/>
        <v>5.2146519455347916E-4</v>
      </c>
      <c r="E740" s="3">
        <f t="shared" si="72"/>
        <v>5.2146049626624258E-4</v>
      </c>
      <c r="F740" s="3">
        <f t="shared" si="72"/>
        <v>5.213240481810299E-4</v>
      </c>
      <c r="G740" s="3">
        <f t="shared" si="72"/>
        <v>2.6073024813312129E-4</v>
      </c>
      <c r="H740" s="3">
        <f t="shared" si="72"/>
        <v>5.2146519455347916E-5</v>
      </c>
    </row>
    <row r="741" spans="3:8" x14ac:dyDescent="0.3">
      <c r="C741">
        <v>72.900000000000006</v>
      </c>
      <c r="D741" s="3">
        <f t="shared" si="72"/>
        <v>5.2146519455357468E-4</v>
      </c>
      <c r="E741" s="3">
        <f t="shared" si="72"/>
        <v>5.2146057064506751E-4</v>
      </c>
      <c r="F741" s="3">
        <f t="shared" si="72"/>
        <v>5.2132563189536741E-4</v>
      </c>
      <c r="G741" s="3">
        <f t="shared" si="72"/>
        <v>2.6073028532253375E-4</v>
      </c>
      <c r="H741" s="3">
        <f t="shared" si="72"/>
        <v>5.2146519455357463E-5</v>
      </c>
    </row>
    <row r="742" spans="3:8" x14ac:dyDescent="0.3">
      <c r="C742">
        <v>73</v>
      </c>
      <c r="D742" s="3">
        <f t="shared" ref="D742:H751" si="73">D$8*D$10*(1-EXP(-2*$C742/SQRT(PI()*D$9*D$10)))</f>
        <v>5.2146519455366683E-4</v>
      </c>
      <c r="E742" s="3">
        <f t="shared" si="73"/>
        <v>5.2146064384639825E-4</v>
      </c>
      <c r="F742" s="3">
        <f t="shared" si="73"/>
        <v>5.2132719783984664E-4</v>
      </c>
      <c r="G742" s="3">
        <f t="shared" si="73"/>
        <v>2.6073032192319912E-4</v>
      </c>
      <c r="H742" s="3">
        <f t="shared" si="73"/>
        <v>5.2146519455366686E-5</v>
      </c>
    </row>
    <row r="743" spans="3:8" x14ac:dyDescent="0.3">
      <c r="C743">
        <v>73.099999999999994</v>
      </c>
      <c r="D743" s="3">
        <f t="shared" si="73"/>
        <v>5.2146519455375595E-4</v>
      </c>
      <c r="E743" s="3">
        <f t="shared" si="73"/>
        <v>5.2146071588887548E-4</v>
      </c>
      <c r="F743" s="3">
        <f t="shared" si="73"/>
        <v>5.2132874621385172E-4</v>
      </c>
      <c r="G743" s="3">
        <f t="shared" si="73"/>
        <v>2.6073035794443774E-4</v>
      </c>
      <c r="H743" s="3">
        <f t="shared" si="73"/>
        <v>5.214651945537559E-5</v>
      </c>
    </row>
    <row r="744" spans="3:8" x14ac:dyDescent="0.3">
      <c r="C744">
        <v>73.2</v>
      </c>
      <c r="D744" s="3">
        <f t="shared" si="73"/>
        <v>5.2146519455384182E-4</v>
      </c>
      <c r="E744" s="3">
        <f t="shared" si="73"/>
        <v>5.2146078679084543E-4</v>
      </c>
      <c r="F744" s="3">
        <f t="shared" si="73"/>
        <v>5.2133027721452995E-4</v>
      </c>
      <c r="G744" s="3">
        <f t="shared" si="73"/>
        <v>2.6073039339542272E-4</v>
      </c>
      <c r="H744" s="3">
        <f t="shared" si="73"/>
        <v>5.2146519455384176E-5</v>
      </c>
    </row>
    <row r="745" spans="3:8" x14ac:dyDescent="0.3">
      <c r="C745">
        <v>73.3</v>
      </c>
      <c r="D745" s="3">
        <f t="shared" si="73"/>
        <v>5.2146519455392466E-4</v>
      </c>
      <c r="E745" s="3">
        <f t="shared" si="73"/>
        <v>5.2146085657036321E-4</v>
      </c>
      <c r="F745" s="3">
        <f t="shared" si="73"/>
        <v>5.2133179103681644E-4</v>
      </c>
      <c r="G745" s="3">
        <f t="shared" si="73"/>
        <v>2.607304282851816E-4</v>
      </c>
      <c r="H745" s="3">
        <f t="shared" si="73"/>
        <v>5.2146519455392463E-5</v>
      </c>
    </row>
    <row r="746" spans="3:8" x14ac:dyDescent="0.3">
      <c r="C746">
        <v>73.400000000000006</v>
      </c>
      <c r="D746" s="3">
        <f t="shared" si="73"/>
        <v>5.2146519455400456E-4</v>
      </c>
      <c r="E746" s="3">
        <f t="shared" si="73"/>
        <v>5.2146092524519856E-4</v>
      </c>
      <c r="F746" s="3">
        <f t="shared" si="73"/>
        <v>5.2133328787345903E-4</v>
      </c>
      <c r="G746" s="3">
        <f t="shared" si="73"/>
        <v>2.6073046262259928E-4</v>
      </c>
      <c r="H746" s="3">
        <f t="shared" si="73"/>
        <v>5.2146519455400459E-5</v>
      </c>
    </row>
    <row r="747" spans="3:8" x14ac:dyDescent="0.3">
      <c r="C747">
        <v>73.5</v>
      </c>
      <c r="D747" s="3">
        <f t="shared" si="73"/>
        <v>5.2146519455408176E-4</v>
      </c>
      <c r="E747" s="3">
        <f t="shared" si="73"/>
        <v>5.2146099283283966E-4</v>
      </c>
      <c r="F747" s="3">
        <f t="shared" si="73"/>
        <v>5.2133476791504311E-4</v>
      </c>
      <c r="G747" s="3">
        <f t="shared" si="73"/>
        <v>2.6073049641641983E-4</v>
      </c>
      <c r="H747" s="3">
        <f t="shared" si="73"/>
        <v>5.2146519455408177E-5</v>
      </c>
    </row>
    <row r="748" spans="3:8" x14ac:dyDescent="0.3">
      <c r="C748">
        <v>73.599999999999994</v>
      </c>
      <c r="D748" s="3">
        <f t="shared" si="73"/>
        <v>5.2146519455415624E-4</v>
      </c>
      <c r="E748" s="3">
        <f t="shared" si="73"/>
        <v>5.2146105935049801E-4</v>
      </c>
      <c r="F748" s="3">
        <f t="shared" si="73"/>
        <v>5.2133623135001517E-4</v>
      </c>
      <c r="G748" s="3">
        <f t="shared" si="73"/>
        <v>2.6073052967524901E-4</v>
      </c>
      <c r="H748" s="3">
        <f t="shared" si="73"/>
        <v>5.2146519455415617E-5</v>
      </c>
    </row>
    <row r="749" spans="3:8" x14ac:dyDescent="0.3">
      <c r="C749">
        <v>73.7</v>
      </c>
      <c r="D749" s="3">
        <f t="shared" si="73"/>
        <v>5.2146519455422802E-4</v>
      </c>
      <c r="E749" s="3">
        <f t="shared" si="73"/>
        <v>5.2146112481511265E-4</v>
      </c>
      <c r="F749" s="3">
        <f t="shared" si="73"/>
        <v>5.2133767836470759E-4</v>
      </c>
      <c r="G749" s="3">
        <f t="shared" si="73"/>
        <v>2.6073056240755632E-4</v>
      </c>
      <c r="H749" s="3">
        <f t="shared" si="73"/>
        <v>5.2146519455422807E-5</v>
      </c>
    </row>
    <row r="750" spans="3:8" x14ac:dyDescent="0.3">
      <c r="C750">
        <v>73.8</v>
      </c>
      <c r="D750" s="3">
        <f t="shared" si="73"/>
        <v>5.214651945542973E-4</v>
      </c>
      <c r="E750" s="3">
        <f t="shared" si="73"/>
        <v>5.2146118924335414E-4</v>
      </c>
      <c r="F750" s="3">
        <f t="shared" si="73"/>
        <v>5.21339109143362E-4</v>
      </c>
      <c r="G750" s="3">
        <f t="shared" si="73"/>
        <v>2.6073059462167707E-4</v>
      </c>
      <c r="H750" s="3">
        <f t="shared" si="73"/>
        <v>5.2146519455429732E-5</v>
      </c>
    </row>
    <row r="751" spans="3:8" x14ac:dyDescent="0.3">
      <c r="C751">
        <v>73.900000000000006</v>
      </c>
      <c r="D751" s="3">
        <f t="shared" si="73"/>
        <v>5.214651945543643E-4</v>
      </c>
      <c r="E751" s="3">
        <f t="shared" si="73"/>
        <v>5.2146125265162941E-4</v>
      </c>
      <c r="F751" s="3">
        <f t="shared" si="73"/>
        <v>5.2134052386815265E-4</v>
      </c>
      <c r="G751" s="3">
        <f t="shared" si="73"/>
        <v>2.607306263258147E-4</v>
      </c>
      <c r="H751" s="3">
        <f t="shared" si="73"/>
        <v>5.2146519455436427E-5</v>
      </c>
    </row>
    <row r="752" spans="3:8" x14ac:dyDescent="0.3">
      <c r="C752">
        <v>74</v>
      </c>
      <c r="D752" s="3">
        <f t="shared" ref="D752:H761" si="74">D$8*D$10*(1-EXP(-2*$C752/SQRT(PI()*D$9*D$10)))</f>
        <v>5.2146519455442881E-4</v>
      </c>
      <c r="E752" s="3">
        <f t="shared" si="74"/>
        <v>5.2146131505608569E-4</v>
      </c>
      <c r="F752" s="3">
        <f t="shared" si="74"/>
        <v>5.2134192271920989E-4</v>
      </c>
      <c r="G752" s="3">
        <f t="shared" si="74"/>
        <v>2.6073065752804284E-4</v>
      </c>
      <c r="H752" s="3">
        <f t="shared" si="74"/>
        <v>5.2146519455442885E-5</v>
      </c>
    </row>
    <row r="753" spans="3:8" x14ac:dyDescent="0.3">
      <c r="C753">
        <v>74.099999999999994</v>
      </c>
      <c r="D753" s="3">
        <f t="shared" si="74"/>
        <v>5.2146519455449115E-4</v>
      </c>
      <c r="E753" s="3">
        <f t="shared" si="74"/>
        <v>5.2146137647261434E-4</v>
      </c>
      <c r="F753" s="3">
        <f t="shared" si="74"/>
        <v>5.2134330587464285E-4</v>
      </c>
      <c r="G753" s="3">
        <f t="shared" si="74"/>
        <v>2.6073068823630717E-4</v>
      </c>
      <c r="H753" s="3">
        <f t="shared" si="74"/>
        <v>5.2146519455449112E-5</v>
      </c>
    </row>
    <row r="754" spans="3:8" x14ac:dyDescent="0.3">
      <c r="C754">
        <v>74.2</v>
      </c>
      <c r="D754" s="3">
        <f t="shared" si="74"/>
        <v>5.2146519455455122E-4</v>
      </c>
      <c r="E754" s="3">
        <f t="shared" si="74"/>
        <v>5.2146143691685542E-4</v>
      </c>
      <c r="F754" s="3">
        <f t="shared" si="74"/>
        <v>5.2134467351056229E-4</v>
      </c>
      <c r="G754" s="3">
        <f t="shared" si="74"/>
        <v>2.6073071845842771E-4</v>
      </c>
      <c r="H754" s="3">
        <f t="shared" si="74"/>
        <v>5.2146519455455123E-5</v>
      </c>
    </row>
    <row r="755" spans="3:8" x14ac:dyDescent="0.3">
      <c r="C755">
        <v>74.3</v>
      </c>
      <c r="D755" s="3">
        <f t="shared" si="74"/>
        <v>5.2146519455460922E-4</v>
      </c>
      <c r="E755" s="3">
        <f t="shared" si="74"/>
        <v>5.2146149640420125E-4</v>
      </c>
      <c r="F755" s="3">
        <f t="shared" si="74"/>
        <v>5.2134602580110269E-4</v>
      </c>
      <c r="G755" s="3">
        <f t="shared" si="74"/>
        <v>2.6073074820210062E-4</v>
      </c>
      <c r="H755" s="3">
        <f t="shared" si="74"/>
        <v>5.2146519455460923E-5</v>
      </c>
    </row>
    <row r="756" spans="3:8" x14ac:dyDescent="0.3">
      <c r="C756">
        <v>74.400000000000006</v>
      </c>
      <c r="D756" s="3">
        <f t="shared" si="74"/>
        <v>5.2146519455466517E-4</v>
      </c>
      <c r="E756" s="3">
        <f t="shared" si="74"/>
        <v>5.2146155494980028E-4</v>
      </c>
      <c r="F756" s="3">
        <f t="shared" si="74"/>
        <v>5.2134736291844499E-4</v>
      </c>
      <c r="G756" s="3">
        <f t="shared" si="74"/>
        <v>2.6073077747490014E-4</v>
      </c>
      <c r="H756" s="3">
        <f t="shared" si="74"/>
        <v>5.2146519455466514E-5</v>
      </c>
    </row>
    <row r="757" spans="3:8" x14ac:dyDescent="0.3">
      <c r="C757">
        <v>74.5</v>
      </c>
      <c r="D757" s="3">
        <f t="shared" si="74"/>
        <v>5.2146519455471916E-4</v>
      </c>
      <c r="E757" s="3">
        <f t="shared" si="74"/>
        <v>5.214616125685615E-4</v>
      </c>
      <c r="F757" s="3">
        <f t="shared" si="74"/>
        <v>5.21348685032838E-4</v>
      </c>
      <c r="G757" s="3">
        <f t="shared" si="74"/>
        <v>2.6073080628428075E-4</v>
      </c>
      <c r="H757" s="3">
        <f t="shared" si="74"/>
        <v>5.2146519455471915E-5</v>
      </c>
    </row>
    <row r="758" spans="3:8" x14ac:dyDescent="0.3">
      <c r="C758">
        <v>74.599999999999994</v>
      </c>
      <c r="D758" s="3">
        <f t="shared" si="74"/>
        <v>5.2146519455477131E-4</v>
      </c>
      <c r="E758" s="3">
        <f t="shared" si="74"/>
        <v>5.2146166927515773E-4</v>
      </c>
      <c r="F758" s="3">
        <f t="shared" si="74"/>
        <v>5.2134999231262036E-4</v>
      </c>
      <c r="G758" s="3">
        <f t="shared" si="74"/>
        <v>2.6073083463757886E-4</v>
      </c>
      <c r="H758" s="3">
        <f t="shared" si="74"/>
        <v>5.2146519455477126E-5</v>
      </c>
    </row>
    <row r="759" spans="3:8" x14ac:dyDescent="0.3">
      <c r="C759">
        <v>74.7</v>
      </c>
      <c r="D759" s="3">
        <f t="shared" si="74"/>
        <v>5.2146519455482162E-4</v>
      </c>
      <c r="E759" s="3">
        <f t="shared" si="74"/>
        <v>5.2146172508402958E-4</v>
      </c>
      <c r="F759" s="3">
        <f t="shared" si="74"/>
        <v>5.2135128492424184E-4</v>
      </c>
      <c r="G759" s="3">
        <f t="shared" si="74"/>
        <v>2.6073086254201479E-4</v>
      </c>
      <c r="H759" s="3">
        <f t="shared" si="74"/>
        <v>5.214651945548216E-5</v>
      </c>
    </row>
    <row r="760" spans="3:8" x14ac:dyDescent="0.3">
      <c r="C760">
        <v>74.8</v>
      </c>
      <c r="D760" s="3">
        <f t="shared" si="74"/>
        <v>5.2146519455487008E-4</v>
      </c>
      <c r="E760" s="3">
        <f t="shared" si="74"/>
        <v>5.2146178000938876E-4</v>
      </c>
      <c r="F760" s="3">
        <f t="shared" si="74"/>
        <v>5.2135256303228474E-4</v>
      </c>
      <c r="G760" s="3">
        <f t="shared" si="74"/>
        <v>2.6073089000469438E-4</v>
      </c>
      <c r="H760" s="3">
        <f t="shared" si="74"/>
        <v>5.2146519455487012E-5</v>
      </c>
    </row>
    <row r="761" spans="3:8" x14ac:dyDescent="0.3">
      <c r="C761">
        <v>74.900000000000006</v>
      </c>
      <c r="D761" s="3">
        <f t="shared" si="74"/>
        <v>5.2146519455491692E-4</v>
      </c>
      <c r="E761" s="3">
        <f t="shared" si="74"/>
        <v>5.2146183406522224E-4</v>
      </c>
      <c r="F761" s="3">
        <f t="shared" si="74"/>
        <v>5.2135382679948435E-4</v>
      </c>
      <c r="G761" s="3">
        <f t="shared" si="74"/>
        <v>2.6073091703261112E-4</v>
      </c>
      <c r="H761" s="3">
        <f t="shared" si="74"/>
        <v>5.2146519455491688E-5</v>
      </c>
    </row>
    <row r="762" spans="3:8" x14ac:dyDescent="0.3">
      <c r="C762">
        <v>75</v>
      </c>
      <c r="D762" s="3">
        <f t="shared" ref="D762:H771" si="75">D$8*D$10*(1-EXP(-2*$C762/SQRT(PI()*D$9*D$10)))</f>
        <v>5.2146519455496213E-4</v>
      </c>
      <c r="E762" s="3">
        <f t="shared" si="75"/>
        <v>5.214618872652955E-4</v>
      </c>
      <c r="F762" s="3">
        <f t="shared" si="75"/>
        <v>5.2135507638675037E-4</v>
      </c>
      <c r="G762" s="3">
        <f t="shared" si="75"/>
        <v>2.6073094363264775E-4</v>
      </c>
      <c r="H762" s="3">
        <f t="shared" si="75"/>
        <v>5.2146519455496207E-5</v>
      </c>
    </row>
    <row r="763" spans="3:8" x14ac:dyDescent="0.3">
      <c r="C763">
        <v>75.099999999999994</v>
      </c>
      <c r="D763" s="3">
        <f t="shared" si="75"/>
        <v>5.2146519455500571E-4</v>
      </c>
      <c r="E763" s="3">
        <f t="shared" si="75"/>
        <v>5.2146193962315627E-4</v>
      </c>
      <c r="F763" s="3">
        <f t="shared" si="75"/>
        <v>5.2135631195318675E-4</v>
      </c>
      <c r="G763" s="3">
        <f t="shared" si="75"/>
        <v>2.6073096981157814E-4</v>
      </c>
      <c r="H763" s="3">
        <f t="shared" si="75"/>
        <v>5.2146519455500571E-5</v>
      </c>
    </row>
    <row r="764" spans="3:8" x14ac:dyDescent="0.3">
      <c r="C764">
        <v>75.2</v>
      </c>
      <c r="D764" s="3">
        <f t="shared" si="75"/>
        <v>5.2146519455504767E-4</v>
      </c>
      <c r="E764" s="3">
        <f t="shared" si="75"/>
        <v>5.2146199115213755E-4</v>
      </c>
      <c r="F764" s="3">
        <f t="shared" si="75"/>
        <v>5.2135753365611253E-4</v>
      </c>
      <c r="G764" s="3">
        <f t="shared" si="75"/>
        <v>2.6073099557606878E-4</v>
      </c>
      <c r="H764" s="3">
        <f t="shared" si="75"/>
        <v>5.2146519455504773E-5</v>
      </c>
    </row>
    <row r="765" spans="3:8" x14ac:dyDescent="0.3">
      <c r="C765">
        <v>75.3</v>
      </c>
      <c r="D765" s="3">
        <f t="shared" si="75"/>
        <v>5.2146519455508833E-4</v>
      </c>
      <c r="E765" s="3">
        <f t="shared" si="75"/>
        <v>5.2146204186536143E-4</v>
      </c>
      <c r="F765" s="3">
        <f t="shared" si="75"/>
        <v>5.2135874165108135E-4</v>
      </c>
      <c r="G765" s="3">
        <f t="shared" si="75"/>
        <v>2.6073102093268071E-4</v>
      </c>
      <c r="H765" s="3">
        <f t="shared" si="75"/>
        <v>5.2146519455508832E-5</v>
      </c>
    </row>
    <row r="766" spans="3:8" x14ac:dyDescent="0.3">
      <c r="C766">
        <v>75.400000000000006</v>
      </c>
      <c r="D766" s="3">
        <f t="shared" si="75"/>
        <v>5.2146519455512747E-4</v>
      </c>
      <c r="E766" s="3">
        <f t="shared" si="75"/>
        <v>5.2146209177574194E-4</v>
      </c>
      <c r="F766" s="3">
        <f t="shared" si="75"/>
        <v>5.2135993609190147E-4</v>
      </c>
      <c r="G766" s="3">
        <f t="shared" si="75"/>
        <v>2.6073104588787097E-4</v>
      </c>
      <c r="H766" s="3">
        <f t="shared" si="75"/>
        <v>5.2146519455512748E-5</v>
      </c>
    </row>
    <row r="767" spans="3:8" x14ac:dyDescent="0.3">
      <c r="C767">
        <v>75.5</v>
      </c>
      <c r="D767" s="3">
        <f t="shared" si="75"/>
        <v>5.2146519455516531E-4</v>
      </c>
      <c r="E767" s="3">
        <f t="shared" si="75"/>
        <v>5.2146214089598931E-4</v>
      </c>
      <c r="F767" s="3">
        <f t="shared" si="75"/>
        <v>5.2136111713065546E-4</v>
      </c>
      <c r="G767" s="3">
        <f t="shared" si="75"/>
        <v>2.6073107044799465E-4</v>
      </c>
      <c r="H767" s="3">
        <f t="shared" si="75"/>
        <v>5.214651945551653E-5</v>
      </c>
    </row>
    <row r="768" spans="3:8" x14ac:dyDescent="0.3">
      <c r="C768">
        <v>75.599999999999994</v>
      </c>
      <c r="D768" s="3">
        <f t="shared" si="75"/>
        <v>5.2146519455520174E-4</v>
      </c>
      <c r="E768" s="3">
        <f t="shared" si="75"/>
        <v>5.2146218923861197E-4</v>
      </c>
      <c r="F768" s="3">
        <f t="shared" si="75"/>
        <v>5.2136228491771945E-4</v>
      </c>
      <c r="G768" s="3">
        <f t="shared" si="75"/>
        <v>2.6073109461930598E-4</v>
      </c>
      <c r="H768" s="3">
        <f t="shared" si="75"/>
        <v>5.2146519455520175E-5</v>
      </c>
    </row>
    <row r="769" spans="3:8" x14ac:dyDescent="0.3">
      <c r="C769">
        <v>75.7</v>
      </c>
      <c r="D769" s="3">
        <f t="shared" si="75"/>
        <v>5.2146519455523697E-4</v>
      </c>
      <c r="E769" s="3">
        <f t="shared" si="75"/>
        <v>5.2146223681592049E-4</v>
      </c>
      <c r="F769" s="3">
        <f t="shared" si="75"/>
        <v>5.2136343960178233E-4</v>
      </c>
      <c r="G769" s="3">
        <f t="shared" si="75"/>
        <v>2.6073111840796024E-4</v>
      </c>
      <c r="H769" s="3">
        <f t="shared" si="75"/>
        <v>5.2146519455523699E-5</v>
      </c>
    </row>
    <row r="770" spans="3:8" x14ac:dyDescent="0.3">
      <c r="C770">
        <v>75.8</v>
      </c>
      <c r="D770" s="3">
        <f t="shared" si="75"/>
        <v>5.2146519455527091E-4</v>
      </c>
      <c r="E770" s="3">
        <f t="shared" si="75"/>
        <v>5.2146228364003072E-4</v>
      </c>
      <c r="F770" s="3">
        <f t="shared" si="75"/>
        <v>5.2136458132986453E-4</v>
      </c>
      <c r="G770" s="3">
        <f t="shared" si="75"/>
        <v>2.6073114182001536E-4</v>
      </c>
      <c r="H770" s="3">
        <f t="shared" si="75"/>
        <v>5.2146519455527094E-5</v>
      </c>
    </row>
    <row r="771" spans="3:8" x14ac:dyDescent="0.3">
      <c r="C771">
        <v>75.900000000000006</v>
      </c>
      <c r="D771" s="3">
        <f t="shared" si="75"/>
        <v>5.2146519455530365E-4</v>
      </c>
      <c r="E771" s="3">
        <f t="shared" si="75"/>
        <v>5.2146232972286651E-4</v>
      </c>
      <c r="F771" s="3">
        <f t="shared" si="75"/>
        <v>5.2136571024733694E-4</v>
      </c>
      <c r="G771" s="3">
        <f t="shared" si="75"/>
        <v>2.6073116486143326E-4</v>
      </c>
      <c r="H771" s="3">
        <f t="shared" si="75"/>
        <v>5.2146519455530367E-5</v>
      </c>
    </row>
    <row r="772" spans="3:8" x14ac:dyDescent="0.3">
      <c r="C772">
        <v>76</v>
      </c>
      <c r="D772" s="3">
        <f t="shared" ref="D772:H781" si="76">D$8*D$10*(1-EXP(-2*$C772/SQRT(PI()*D$9*D$10)))</f>
        <v>5.2146519455533531E-4</v>
      </c>
      <c r="E772" s="3">
        <f t="shared" si="76"/>
        <v>5.2146237507616283E-4</v>
      </c>
      <c r="F772" s="3">
        <f t="shared" si="76"/>
        <v>5.2136682649793931E-4</v>
      </c>
      <c r="G772" s="3">
        <f t="shared" si="76"/>
        <v>2.6073118753808141E-4</v>
      </c>
      <c r="H772" s="3">
        <f t="shared" si="76"/>
        <v>5.2146519455533531E-5</v>
      </c>
    </row>
    <row r="773" spans="3:8" x14ac:dyDescent="0.3">
      <c r="C773">
        <v>76.099999999999994</v>
      </c>
      <c r="D773" s="3">
        <f t="shared" si="76"/>
        <v>5.2146519455536578E-4</v>
      </c>
      <c r="E773" s="3">
        <f t="shared" si="76"/>
        <v>5.2146241971146934E-4</v>
      </c>
      <c r="F773" s="3">
        <f t="shared" si="76"/>
        <v>5.2136793022379872E-4</v>
      </c>
      <c r="G773" s="3">
        <f t="shared" si="76"/>
        <v>2.6073120985573467E-4</v>
      </c>
      <c r="H773" s="3">
        <f t="shared" si="76"/>
        <v>5.214651945553658E-5</v>
      </c>
    </row>
    <row r="774" spans="3:8" x14ac:dyDescent="0.3">
      <c r="C774">
        <v>76.2</v>
      </c>
      <c r="D774" s="3">
        <f t="shared" si="76"/>
        <v>5.2146519455539527E-4</v>
      </c>
      <c r="E774" s="3">
        <f t="shared" si="76"/>
        <v>5.2146246364015252E-4</v>
      </c>
      <c r="F774" s="3">
        <f t="shared" si="76"/>
        <v>5.2136902156544728E-4</v>
      </c>
      <c r="G774" s="3">
        <f t="shared" si="76"/>
        <v>2.6073123182007626E-4</v>
      </c>
      <c r="H774" s="3">
        <f t="shared" si="76"/>
        <v>5.2146519455539528E-5</v>
      </c>
    </row>
    <row r="775" spans="3:8" x14ac:dyDescent="0.3">
      <c r="C775">
        <v>76.3</v>
      </c>
      <c r="D775" s="3">
        <f t="shared" si="76"/>
        <v>5.2146519455542367E-4</v>
      </c>
      <c r="E775" s="3">
        <f t="shared" si="76"/>
        <v>5.2146250687339882E-4</v>
      </c>
      <c r="F775" s="3">
        <f t="shared" si="76"/>
        <v>5.2137010066184036E-4</v>
      </c>
      <c r="G775" s="3">
        <f t="shared" si="76"/>
        <v>2.6073125343669941E-4</v>
      </c>
      <c r="H775" s="3">
        <f t="shared" si="76"/>
        <v>5.2146519455542367E-5</v>
      </c>
    </row>
    <row r="776" spans="3:8" x14ac:dyDescent="0.3">
      <c r="C776">
        <v>76.400000000000006</v>
      </c>
      <c r="D776" s="3">
        <f t="shared" si="76"/>
        <v>5.214651945554511E-4</v>
      </c>
      <c r="E776" s="3">
        <f t="shared" si="76"/>
        <v>5.2146254942221767E-4</v>
      </c>
      <c r="F776" s="3">
        <f t="shared" si="76"/>
        <v>5.2137116765037434E-4</v>
      </c>
      <c r="G776" s="3">
        <f t="shared" si="76"/>
        <v>2.6073127471110884E-4</v>
      </c>
      <c r="H776" s="3">
        <f t="shared" si="76"/>
        <v>5.2146519455545105E-5</v>
      </c>
    </row>
    <row r="777" spans="3:8" x14ac:dyDescent="0.3">
      <c r="C777">
        <v>76.5</v>
      </c>
      <c r="D777" s="3">
        <f t="shared" si="76"/>
        <v>5.2146519455547756E-4</v>
      </c>
      <c r="E777" s="3">
        <f t="shared" si="76"/>
        <v>5.2146259129744459E-4</v>
      </c>
      <c r="F777" s="3">
        <f t="shared" si="76"/>
        <v>5.2137222266690378E-4</v>
      </c>
      <c r="G777" s="3">
        <f t="shared" si="76"/>
        <v>2.607312956487223E-4</v>
      </c>
      <c r="H777" s="3">
        <f t="shared" si="76"/>
        <v>5.2146519455547755E-5</v>
      </c>
    </row>
    <row r="778" spans="3:8" x14ac:dyDescent="0.3">
      <c r="C778">
        <v>76.599999999999994</v>
      </c>
      <c r="D778" s="3">
        <f t="shared" si="76"/>
        <v>5.2146519455550304E-4</v>
      </c>
      <c r="E778" s="3">
        <f t="shared" si="76"/>
        <v>5.2146263250974292E-4</v>
      </c>
      <c r="F778" s="3">
        <f t="shared" si="76"/>
        <v>5.2137326584575903E-4</v>
      </c>
      <c r="G778" s="3">
        <f t="shared" si="76"/>
        <v>2.6073131625487146E-4</v>
      </c>
      <c r="H778" s="3">
        <f t="shared" si="76"/>
        <v>5.2146519455550309E-5</v>
      </c>
    </row>
    <row r="779" spans="3:8" x14ac:dyDescent="0.3">
      <c r="C779">
        <v>76.7</v>
      </c>
      <c r="D779" s="3">
        <f t="shared" si="76"/>
        <v>5.2146519455552765E-4</v>
      </c>
      <c r="E779" s="3">
        <f t="shared" si="76"/>
        <v>5.2146267306960763E-4</v>
      </c>
      <c r="F779" s="3">
        <f t="shared" si="76"/>
        <v>5.2137429731976311E-4</v>
      </c>
      <c r="G779" s="3">
        <f t="shared" si="76"/>
        <v>2.6073133653480382E-4</v>
      </c>
      <c r="H779" s="3">
        <f t="shared" si="76"/>
        <v>5.2146519455552769E-5</v>
      </c>
    </row>
    <row r="780" spans="3:8" x14ac:dyDescent="0.3">
      <c r="C780">
        <v>76.8</v>
      </c>
      <c r="D780" s="3">
        <f t="shared" si="76"/>
        <v>5.2146519455555139E-4</v>
      </c>
      <c r="E780" s="3">
        <f t="shared" si="76"/>
        <v>5.2146271298736749E-4</v>
      </c>
      <c r="F780" s="3">
        <f t="shared" si="76"/>
        <v>5.213753172202488E-4</v>
      </c>
      <c r="G780" s="3">
        <f t="shared" si="76"/>
        <v>2.6073135649368374E-4</v>
      </c>
      <c r="H780" s="3">
        <f t="shared" si="76"/>
        <v>5.2146519455555147E-5</v>
      </c>
    </row>
    <row r="781" spans="3:8" x14ac:dyDescent="0.3">
      <c r="C781">
        <v>76.900000000000006</v>
      </c>
      <c r="D781" s="3">
        <f t="shared" si="76"/>
        <v>5.2146519455557438E-4</v>
      </c>
      <c r="E781" s="3">
        <f t="shared" si="76"/>
        <v>5.2146275227318753E-4</v>
      </c>
      <c r="F781" s="3">
        <f t="shared" si="76"/>
        <v>5.213763256770753E-4</v>
      </c>
      <c r="G781" s="3">
        <f t="shared" si="76"/>
        <v>2.6073137613659376E-4</v>
      </c>
      <c r="H781" s="3">
        <f t="shared" si="76"/>
        <v>5.2146519455557438E-5</v>
      </c>
    </row>
    <row r="782" spans="3:8" x14ac:dyDescent="0.3">
      <c r="C782">
        <v>77</v>
      </c>
      <c r="D782" s="3">
        <f t="shared" ref="D782:H791" si="77">D$8*D$10*(1-EXP(-2*$C782/SQRT(PI()*D$9*D$10)))</f>
        <v>5.214651945555965E-4</v>
      </c>
      <c r="E782" s="3">
        <f t="shared" si="77"/>
        <v>5.2146279093707223E-4</v>
      </c>
      <c r="F782" s="3">
        <f t="shared" si="77"/>
        <v>5.213773228186446E-4</v>
      </c>
      <c r="G782" s="3">
        <f t="shared" si="77"/>
        <v>2.6073139546853611E-4</v>
      </c>
      <c r="H782" s="3">
        <f t="shared" si="77"/>
        <v>5.2146519455559647E-5</v>
      </c>
    </row>
    <row r="783" spans="3:8" x14ac:dyDescent="0.3">
      <c r="C783">
        <v>77.099999999999994</v>
      </c>
      <c r="D783" s="3">
        <f t="shared" si="77"/>
        <v>5.2146519455561785E-4</v>
      </c>
      <c r="E783" s="3">
        <f t="shared" si="77"/>
        <v>5.2146282898886723E-4</v>
      </c>
      <c r="F783" s="3">
        <f t="shared" si="77"/>
        <v>5.2137830877191805E-4</v>
      </c>
      <c r="G783" s="3">
        <f t="shared" si="77"/>
        <v>2.6073141449443362E-4</v>
      </c>
      <c r="H783" s="3">
        <f t="shared" si="77"/>
        <v>5.2146519455561788E-5</v>
      </c>
    </row>
    <row r="784" spans="3:8" x14ac:dyDescent="0.3">
      <c r="C784">
        <v>77.2</v>
      </c>
      <c r="D784" s="3">
        <f t="shared" si="77"/>
        <v>5.2146519455563845E-4</v>
      </c>
      <c r="E784" s="3">
        <f t="shared" si="77"/>
        <v>5.2146286643826271E-4</v>
      </c>
      <c r="F784" s="3">
        <f t="shared" si="77"/>
        <v>5.213792836624325E-4</v>
      </c>
      <c r="G784" s="3">
        <f t="shared" si="77"/>
        <v>2.6073143321913135E-4</v>
      </c>
      <c r="H784" s="3">
        <f t="shared" si="77"/>
        <v>5.2146519455563848E-5</v>
      </c>
    </row>
    <row r="785" spans="3:8" x14ac:dyDescent="0.3">
      <c r="C785">
        <v>77.3</v>
      </c>
      <c r="D785" s="3">
        <f t="shared" si="77"/>
        <v>5.214651945556584E-4</v>
      </c>
      <c r="E785" s="3">
        <f t="shared" si="77"/>
        <v>5.2146290329479529E-4</v>
      </c>
      <c r="F785" s="3">
        <f t="shared" si="77"/>
        <v>5.213802476143162E-4</v>
      </c>
      <c r="G785" s="3">
        <f t="shared" si="77"/>
        <v>2.6073145164739764E-4</v>
      </c>
      <c r="H785" s="3">
        <f t="shared" si="77"/>
        <v>5.214651945556584E-5</v>
      </c>
    </row>
    <row r="786" spans="3:8" x14ac:dyDescent="0.3">
      <c r="C786">
        <v>77.400000000000006</v>
      </c>
      <c r="D786" s="3">
        <f t="shared" si="77"/>
        <v>5.2146519455567749E-4</v>
      </c>
      <c r="E786" s="3">
        <f t="shared" si="77"/>
        <v>5.2146293956785059E-4</v>
      </c>
      <c r="F786" s="3">
        <f t="shared" si="77"/>
        <v>5.2138120075030452E-4</v>
      </c>
      <c r="G786" s="3">
        <f t="shared" si="77"/>
        <v>2.607314697839253E-4</v>
      </c>
      <c r="H786" s="3">
        <f t="shared" si="77"/>
        <v>5.2146519455567758E-5</v>
      </c>
    </row>
    <row r="787" spans="3:8" x14ac:dyDescent="0.3">
      <c r="C787">
        <v>77.5</v>
      </c>
      <c r="D787" s="3">
        <f t="shared" si="77"/>
        <v>5.2146519455569603E-4</v>
      </c>
      <c r="E787" s="3">
        <f t="shared" si="77"/>
        <v>5.2146297526666548E-4</v>
      </c>
      <c r="F787" s="3">
        <f t="shared" si="77"/>
        <v>5.213821431917559E-4</v>
      </c>
      <c r="G787" s="3">
        <f t="shared" si="77"/>
        <v>2.6073148763333274E-4</v>
      </c>
      <c r="H787" s="3">
        <f t="shared" si="77"/>
        <v>5.2146519455569608E-5</v>
      </c>
    </row>
    <row r="788" spans="3:8" x14ac:dyDescent="0.3">
      <c r="C788">
        <v>77.599999999999994</v>
      </c>
      <c r="D788" s="3">
        <f t="shared" si="77"/>
        <v>5.2146519455571391E-4</v>
      </c>
      <c r="E788" s="3">
        <f t="shared" si="77"/>
        <v>5.2146301040033099E-4</v>
      </c>
      <c r="F788" s="3">
        <f t="shared" si="77"/>
        <v>5.213830750586669E-4</v>
      </c>
      <c r="G788" s="3">
        <f t="shared" si="77"/>
        <v>2.607315052001655E-4</v>
      </c>
      <c r="H788" s="3">
        <f t="shared" si="77"/>
        <v>5.214651945557139E-5</v>
      </c>
    </row>
    <row r="789" spans="3:8" x14ac:dyDescent="0.3">
      <c r="C789">
        <v>77.7</v>
      </c>
      <c r="D789" s="3">
        <f t="shared" si="77"/>
        <v>5.2146519455573115E-4</v>
      </c>
      <c r="E789" s="3">
        <f t="shared" si="77"/>
        <v>5.2146304497779406E-4</v>
      </c>
      <c r="F789" s="3">
        <f t="shared" si="77"/>
        <v>5.2138399646968773E-4</v>
      </c>
      <c r="G789" s="3">
        <f t="shared" si="77"/>
        <v>2.6073152248889703E-4</v>
      </c>
      <c r="H789" s="3">
        <f t="shared" si="77"/>
        <v>5.2146519455573118E-5</v>
      </c>
    </row>
    <row r="790" spans="3:8" x14ac:dyDescent="0.3">
      <c r="C790">
        <v>77.8</v>
      </c>
      <c r="D790" s="3">
        <f t="shared" si="77"/>
        <v>5.2146519455574774E-4</v>
      </c>
      <c r="E790" s="3">
        <f t="shared" si="77"/>
        <v>5.2146307900785983E-4</v>
      </c>
      <c r="F790" s="3">
        <f t="shared" si="77"/>
        <v>5.2138490754213753E-4</v>
      </c>
      <c r="G790" s="3">
        <f t="shared" si="77"/>
        <v>2.6073153950392991E-4</v>
      </c>
      <c r="H790" s="3">
        <f t="shared" si="77"/>
        <v>5.2146519455574778E-5</v>
      </c>
    </row>
    <row r="791" spans="3:8" x14ac:dyDescent="0.3">
      <c r="C791">
        <v>77.900000000000006</v>
      </c>
      <c r="D791" s="3">
        <f t="shared" si="77"/>
        <v>5.214651945557639E-4</v>
      </c>
      <c r="E791" s="3">
        <f t="shared" si="77"/>
        <v>5.2146311249919421E-4</v>
      </c>
      <c r="F791" s="3">
        <f t="shared" si="77"/>
        <v>5.2138580839201866E-4</v>
      </c>
      <c r="G791" s="3">
        <f t="shared" si="77"/>
        <v>2.607315562495971E-4</v>
      </c>
      <c r="H791" s="3">
        <f t="shared" si="77"/>
        <v>5.2146519455576384E-5</v>
      </c>
    </row>
    <row r="792" spans="3:8" x14ac:dyDescent="0.3">
      <c r="C792">
        <v>78</v>
      </c>
      <c r="D792" s="3">
        <f t="shared" ref="D792:H801" si="78">D$8*D$10*(1-EXP(-2*$C792/SQRT(PI()*D$9*D$10)))</f>
        <v>5.2146519455577929E-4</v>
      </c>
      <c r="E792" s="3">
        <f t="shared" si="78"/>
        <v>5.2146314546032586E-4</v>
      </c>
      <c r="F792" s="3">
        <f t="shared" si="78"/>
        <v>5.2138669913403223E-4</v>
      </c>
      <c r="G792" s="3">
        <f t="shared" si="78"/>
        <v>2.6073157273016293E-4</v>
      </c>
      <c r="H792" s="3">
        <f t="shared" si="78"/>
        <v>5.2146519455577936E-5</v>
      </c>
    </row>
    <row r="793" spans="3:8" x14ac:dyDescent="0.3">
      <c r="C793">
        <v>78.099999999999994</v>
      </c>
      <c r="D793" s="3">
        <f t="shared" si="78"/>
        <v>5.2146519455579425E-4</v>
      </c>
      <c r="E793" s="3">
        <f t="shared" si="78"/>
        <v>5.2146317789964847E-4</v>
      </c>
      <c r="F793" s="3">
        <f t="shared" si="78"/>
        <v>5.2138757988159218E-4</v>
      </c>
      <c r="G793" s="3">
        <f t="shared" si="78"/>
        <v>2.6073158894982423E-4</v>
      </c>
      <c r="H793" s="3">
        <f t="shared" si="78"/>
        <v>5.2146519455579427E-5</v>
      </c>
    </row>
    <row r="794" spans="3:8" x14ac:dyDescent="0.3">
      <c r="C794">
        <v>78.2</v>
      </c>
      <c r="D794" s="3">
        <f t="shared" si="78"/>
        <v>5.2146519455580867E-4</v>
      </c>
      <c r="E794" s="3">
        <f t="shared" si="78"/>
        <v>5.2146320982542277E-4</v>
      </c>
      <c r="F794" s="3">
        <f t="shared" si="78"/>
        <v>5.2138845074683993E-4</v>
      </c>
      <c r="G794" s="3">
        <f t="shared" si="78"/>
        <v>2.6073160491271139E-4</v>
      </c>
      <c r="H794" s="3">
        <f t="shared" si="78"/>
        <v>5.214651945558087E-5</v>
      </c>
    </row>
    <row r="795" spans="3:8" x14ac:dyDescent="0.3">
      <c r="C795">
        <v>78.3</v>
      </c>
      <c r="D795" s="3">
        <f t="shared" si="78"/>
        <v>5.2146519455582266E-4</v>
      </c>
      <c r="E795" s="3">
        <f t="shared" si="78"/>
        <v>5.2146324124577878E-4</v>
      </c>
      <c r="F795" s="3">
        <f t="shared" si="78"/>
        <v>5.2138931184065869E-4</v>
      </c>
      <c r="G795" s="3">
        <f t="shared" si="78"/>
        <v>2.6073162062288939E-4</v>
      </c>
      <c r="H795" s="3">
        <f t="shared" si="78"/>
        <v>5.2146519455582266E-5</v>
      </c>
    </row>
    <row r="796" spans="3:8" x14ac:dyDescent="0.3">
      <c r="C796">
        <v>78.400000000000006</v>
      </c>
      <c r="D796" s="3">
        <f t="shared" si="78"/>
        <v>5.214651945558361E-4</v>
      </c>
      <c r="E796" s="3">
        <f t="shared" si="78"/>
        <v>5.2146327216871791E-4</v>
      </c>
      <c r="F796" s="3">
        <f t="shared" si="78"/>
        <v>5.2139016327268763E-4</v>
      </c>
      <c r="G796" s="3">
        <f t="shared" si="78"/>
        <v>2.6073163608435895E-4</v>
      </c>
      <c r="H796" s="3">
        <f t="shared" si="78"/>
        <v>5.2146519455583608E-5</v>
      </c>
    </row>
    <row r="797" spans="3:8" x14ac:dyDescent="0.3">
      <c r="C797">
        <v>78.5</v>
      </c>
      <c r="D797" s="3">
        <f t="shared" si="78"/>
        <v>5.2146519455584901E-4</v>
      </c>
      <c r="E797" s="3">
        <f t="shared" si="78"/>
        <v>5.214633026021147E-4</v>
      </c>
      <c r="F797" s="3">
        <f t="shared" si="78"/>
        <v>5.2139100515133548E-4</v>
      </c>
      <c r="G797" s="3">
        <f t="shared" si="78"/>
        <v>2.6073165130105735E-4</v>
      </c>
      <c r="H797" s="3">
        <f t="shared" si="78"/>
        <v>5.2146519455584902E-5</v>
      </c>
    </row>
    <row r="798" spans="3:8" x14ac:dyDescent="0.3">
      <c r="C798">
        <v>78.599999999999994</v>
      </c>
      <c r="D798" s="3">
        <f t="shared" si="78"/>
        <v>5.2146519455586147E-4</v>
      </c>
      <c r="E798" s="3">
        <f t="shared" si="78"/>
        <v>5.2146333255371905E-4</v>
      </c>
      <c r="F798" s="3">
        <f t="shared" si="78"/>
        <v>5.2139183758379459E-4</v>
      </c>
      <c r="G798" s="3">
        <f t="shared" si="78"/>
        <v>2.6073166627685953E-4</v>
      </c>
      <c r="H798" s="3">
        <f t="shared" si="78"/>
        <v>5.2146519455586156E-5</v>
      </c>
    </row>
    <row r="799" spans="3:8" x14ac:dyDescent="0.3">
      <c r="C799">
        <v>78.7</v>
      </c>
      <c r="D799" s="3">
        <f t="shared" si="78"/>
        <v>5.2146519455587362E-4</v>
      </c>
      <c r="E799" s="3">
        <f t="shared" si="78"/>
        <v>5.2146336203115831E-4</v>
      </c>
      <c r="F799" s="3">
        <f t="shared" si="78"/>
        <v>5.2139266067605474E-4</v>
      </c>
      <c r="G799" s="3">
        <f t="shared" si="78"/>
        <v>2.6073168101557916E-4</v>
      </c>
      <c r="H799" s="3">
        <f t="shared" si="78"/>
        <v>5.2146519455587355E-5</v>
      </c>
    </row>
    <row r="800" spans="3:8" x14ac:dyDescent="0.3">
      <c r="C800">
        <v>78.8</v>
      </c>
      <c r="D800" s="3">
        <f t="shared" si="78"/>
        <v>5.2146519455588522E-4</v>
      </c>
      <c r="E800" s="3">
        <f t="shared" si="78"/>
        <v>5.2146339104193896E-4</v>
      </c>
      <c r="F800" s="3">
        <f t="shared" si="78"/>
        <v>5.2139347453291664E-4</v>
      </c>
      <c r="G800" s="3">
        <f t="shared" si="78"/>
        <v>2.6073169552096948E-4</v>
      </c>
      <c r="H800" s="3">
        <f t="shared" si="78"/>
        <v>5.2146519455588521E-5</v>
      </c>
    </row>
    <row r="801" spans="3:8" x14ac:dyDescent="0.3">
      <c r="C801">
        <v>78.900000000000006</v>
      </c>
      <c r="D801" s="3">
        <f t="shared" si="78"/>
        <v>5.2146519455589639E-4</v>
      </c>
      <c r="E801" s="3">
        <f t="shared" si="78"/>
        <v>5.2146341959344875E-4</v>
      </c>
      <c r="F801" s="3">
        <f t="shared" si="78"/>
        <v>5.2139427925800453E-4</v>
      </c>
      <c r="G801" s="3">
        <f t="shared" si="78"/>
        <v>2.6073170979672437E-4</v>
      </c>
      <c r="H801" s="3">
        <f t="shared" si="78"/>
        <v>5.2146519455589645E-5</v>
      </c>
    </row>
    <row r="802" spans="3:8" x14ac:dyDescent="0.3">
      <c r="C802">
        <v>79</v>
      </c>
      <c r="D802" s="3">
        <f t="shared" ref="D802:H811" si="79">D$8*D$10*(1-EXP(-2*$C802/SQRT(PI()*D$9*D$10)))</f>
        <v>5.2146519455590723E-4</v>
      </c>
      <c r="E802" s="3">
        <f t="shared" si="79"/>
        <v>5.2146344769295845E-4</v>
      </c>
      <c r="F802" s="3">
        <f t="shared" si="79"/>
        <v>5.213950749537804E-4</v>
      </c>
      <c r="G802" s="3">
        <f t="shared" si="79"/>
        <v>2.6073172384647922E-4</v>
      </c>
      <c r="H802" s="3">
        <f t="shared" si="79"/>
        <v>5.214651945559073E-5</v>
      </c>
    </row>
    <row r="803" spans="3:8" x14ac:dyDescent="0.3">
      <c r="C803">
        <v>79.099999999999994</v>
      </c>
      <c r="D803" s="3">
        <f t="shared" si="79"/>
        <v>5.2146519455591774E-4</v>
      </c>
      <c r="E803" s="3">
        <f t="shared" si="79"/>
        <v>5.2146347534762357E-4</v>
      </c>
      <c r="F803" s="3">
        <f t="shared" si="79"/>
        <v>5.2139586172155654E-4</v>
      </c>
      <c r="G803" s="3">
        <f t="shared" si="79"/>
        <v>2.6073173767381179E-4</v>
      </c>
      <c r="H803" s="3">
        <f t="shared" si="79"/>
        <v>5.2146519455591773E-5</v>
      </c>
    </row>
    <row r="804" spans="3:8" x14ac:dyDescent="0.3">
      <c r="C804">
        <v>79.2</v>
      </c>
      <c r="D804" s="3">
        <f t="shared" si="79"/>
        <v>5.2146519455592783E-4</v>
      </c>
      <c r="E804" s="3">
        <f t="shared" si="79"/>
        <v>5.2146350256448656E-4</v>
      </c>
      <c r="F804" s="3">
        <f t="shared" si="79"/>
        <v>5.2139663966150837E-4</v>
      </c>
      <c r="G804" s="3">
        <f t="shared" si="79"/>
        <v>2.6073175128224328E-4</v>
      </c>
      <c r="H804" s="3">
        <f t="shared" si="79"/>
        <v>5.2146519455592783E-5</v>
      </c>
    </row>
    <row r="805" spans="3:8" x14ac:dyDescent="0.3">
      <c r="C805">
        <v>79.3</v>
      </c>
      <c r="D805" s="3">
        <f t="shared" si="79"/>
        <v>5.2146519455593759E-4</v>
      </c>
      <c r="E805" s="3">
        <f t="shared" si="79"/>
        <v>5.2146352935047828E-4</v>
      </c>
      <c r="F805" s="3">
        <f t="shared" si="79"/>
        <v>5.2139740887268728E-4</v>
      </c>
      <c r="G805" s="3">
        <f t="shared" si="79"/>
        <v>2.6073176467523914E-4</v>
      </c>
      <c r="H805" s="3">
        <f t="shared" si="79"/>
        <v>5.2146519455593759E-5</v>
      </c>
    </row>
    <row r="806" spans="3:8" x14ac:dyDescent="0.3">
      <c r="C806">
        <v>79.400000000000006</v>
      </c>
      <c r="D806" s="3">
        <f t="shared" si="79"/>
        <v>5.2146519455594702E-4</v>
      </c>
      <c r="E806" s="3">
        <f t="shared" si="79"/>
        <v>5.2146355571241977E-4</v>
      </c>
      <c r="F806" s="3">
        <f t="shared" si="79"/>
        <v>5.2139816945303327E-4</v>
      </c>
      <c r="G806" s="3">
        <f t="shared" si="79"/>
        <v>2.6073177785620989E-4</v>
      </c>
      <c r="H806" s="3">
        <f t="shared" si="79"/>
        <v>5.21465194555947E-5</v>
      </c>
    </row>
    <row r="807" spans="3:8" x14ac:dyDescent="0.3">
      <c r="C807">
        <v>79.5</v>
      </c>
      <c r="D807" s="3">
        <f t="shared" si="79"/>
        <v>5.2146519455595602E-4</v>
      </c>
      <c r="E807" s="3">
        <f t="shared" si="79"/>
        <v>5.2146358165702431E-4</v>
      </c>
      <c r="F807" s="3">
        <f t="shared" si="79"/>
        <v>5.213989214993876E-4</v>
      </c>
      <c r="G807" s="3">
        <f t="shared" si="79"/>
        <v>2.6073179082851215E-4</v>
      </c>
      <c r="H807" s="3">
        <f t="shared" si="79"/>
        <v>5.2146519455595609E-5</v>
      </c>
    </row>
    <row r="808" spans="3:8" x14ac:dyDescent="0.3">
      <c r="C808">
        <v>79.599999999999994</v>
      </c>
      <c r="D808" s="3">
        <f t="shared" si="79"/>
        <v>5.214651945559648E-4</v>
      </c>
      <c r="E808" s="3">
        <f t="shared" si="79"/>
        <v>5.214636071908988E-4</v>
      </c>
      <c r="F808" s="3">
        <f t="shared" si="79"/>
        <v>5.2139966510750463E-4</v>
      </c>
      <c r="G808" s="3">
        <f t="shared" si="79"/>
        <v>2.607318035954494E-4</v>
      </c>
      <c r="H808" s="3">
        <f t="shared" si="79"/>
        <v>5.2146519455596483E-5</v>
      </c>
    </row>
    <row r="809" spans="3:8" x14ac:dyDescent="0.3">
      <c r="C809">
        <v>79.7</v>
      </c>
      <c r="D809" s="3">
        <f t="shared" si="79"/>
        <v>5.2146519455597326E-4</v>
      </c>
      <c r="E809" s="3">
        <f t="shared" si="79"/>
        <v>5.2146363232054532E-4</v>
      </c>
      <c r="F809" s="3">
        <f t="shared" si="79"/>
        <v>5.2140040037206459E-4</v>
      </c>
      <c r="G809" s="3">
        <f t="shared" si="79"/>
        <v>2.6073181616027266E-4</v>
      </c>
      <c r="H809" s="3">
        <f t="shared" si="79"/>
        <v>5.214651945559733E-5</v>
      </c>
    </row>
    <row r="810" spans="3:8" x14ac:dyDescent="0.3">
      <c r="C810">
        <v>79.8</v>
      </c>
      <c r="D810" s="3">
        <f t="shared" si="79"/>
        <v>5.2146519455598139E-4</v>
      </c>
      <c r="E810" s="3">
        <f t="shared" si="79"/>
        <v>5.2146365705236337E-4</v>
      </c>
      <c r="F810" s="3">
        <f t="shared" si="79"/>
        <v>5.2140112738668541E-4</v>
      </c>
      <c r="G810" s="3">
        <f t="shared" si="79"/>
        <v>2.6073182852618168E-4</v>
      </c>
      <c r="H810" s="3">
        <f t="shared" si="79"/>
        <v>5.2146519455598136E-5</v>
      </c>
    </row>
    <row r="811" spans="3:8" x14ac:dyDescent="0.3">
      <c r="C811">
        <v>79.900000000000006</v>
      </c>
      <c r="D811" s="3">
        <f t="shared" si="79"/>
        <v>5.2146519455598919E-4</v>
      </c>
      <c r="E811" s="3">
        <f t="shared" si="79"/>
        <v>5.2146368139265107E-4</v>
      </c>
      <c r="F811" s="3">
        <f t="shared" si="79"/>
        <v>5.214018462439342E-4</v>
      </c>
      <c r="G811" s="3">
        <f t="shared" si="79"/>
        <v>2.6073184069632554E-4</v>
      </c>
      <c r="H811" s="3">
        <f t="shared" si="79"/>
        <v>5.2146519455598929E-5</v>
      </c>
    </row>
    <row r="812" spans="3:8" x14ac:dyDescent="0.3">
      <c r="C812">
        <v>80</v>
      </c>
      <c r="D812" s="3">
        <f t="shared" ref="D812:H821" si="80">D$8*D$10*(1-EXP(-2*$C812/SQRT(PI()*D$9*D$10)))</f>
        <v>5.2146519455599678E-4</v>
      </c>
      <c r="E812" s="3">
        <f t="shared" si="80"/>
        <v>5.2146370534760661E-4</v>
      </c>
      <c r="F812" s="3">
        <f t="shared" si="80"/>
        <v>5.2140255703533975E-4</v>
      </c>
      <c r="G812" s="3">
        <f t="shared" si="80"/>
        <v>2.607318526738033E-4</v>
      </c>
      <c r="H812" s="3">
        <f t="shared" si="80"/>
        <v>5.2146519455599681E-5</v>
      </c>
    </row>
    <row r="813" spans="3:8" x14ac:dyDescent="0.3">
      <c r="C813">
        <v>80.099999999999994</v>
      </c>
      <c r="D813" s="3">
        <f t="shared" si="80"/>
        <v>5.2146519455600416E-4</v>
      </c>
      <c r="E813" s="3">
        <f t="shared" si="80"/>
        <v>5.2146372892333023E-4</v>
      </c>
      <c r="F813" s="3">
        <f t="shared" si="80"/>
        <v>5.2140325985140388E-4</v>
      </c>
      <c r="G813" s="3">
        <f t="shared" si="80"/>
        <v>2.6073186446166511E-4</v>
      </c>
      <c r="H813" s="3">
        <f t="shared" si="80"/>
        <v>5.214651945560042E-5</v>
      </c>
    </row>
    <row r="814" spans="3:8" x14ac:dyDescent="0.3">
      <c r="C814">
        <v>80.2</v>
      </c>
      <c r="D814" s="3">
        <f t="shared" si="80"/>
        <v>5.214651945560112E-4</v>
      </c>
      <c r="E814" s="3">
        <f t="shared" si="80"/>
        <v>5.214637521258256E-4</v>
      </c>
      <c r="F814" s="3">
        <f t="shared" si="80"/>
        <v>5.2140395478161275E-4</v>
      </c>
      <c r="G814" s="3">
        <f t="shared" si="80"/>
        <v>2.607318760629128E-4</v>
      </c>
      <c r="H814" s="3">
        <f t="shared" si="80"/>
        <v>5.2146519455601124E-5</v>
      </c>
    </row>
    <row r="815" spans="3:8" x14ac:dyDescent="0.3">
      <c r="C815">
        <v>80.3</v>
      </c>
      <c r="D815" s="3">
        <f t="shared" si="80"/>
        <v>5.2146519455601803E-4</v>
      </c>
      <c r="E815" s="3">
        <f t="shared" si="80"/>
        <v>5.214637749610013E-4</v>
      </c>
      <c r="F815" s="3">
        <f t="shared" si="80"/>
        <v>5.2140464191444873E-4</v>
      </c>
      <c r="G815" s="3">
        <f t="shared" si="80"/>
        <v>2.6073188748050065E-4</v>
      </c>
      <c r="H815" s="3">
        <f t="shared" si="80"/>
        <v>5.2146519455601809E-5</v>
      </c>
    </row>
    <row r="816" spans="3:8" x14ac:dyDescent="0.3">
      <c r="C816">
        <v>80.400000000000006</v>
      </c>
      <c r="D816" s="3">
        <f t="shared" si="80"/>
        <v>5.2146519455602465E-4</v>
      </c>
      <c r="E816" s="3">
        <f t="shared" si="80"/>
        <v>5.2146379743467234E-4</v>
      </c>
      <c r="F816" s="3">
        <f t="shared" si="80"/>
        <v>5.2140532133740098E-4</v>
      </c>
      <c r="G816" s="3">
        <f t="shared" si="80"/>
        <v>2.6073189871733617E-4</v>
      </c>
      <c r="H816" s="3">
        <f t="shared" si="80"/>
        <v>5.2146519455602466E-5</v>
      </c>
    </row>
    <row r="817" spans="3:8" x14ac:dyDescent="0.3">
      <c r="C817">
        <v>80.5</v>
      </c>
      <c r="D817" s="3">
        <f t="shared" si="80"/>
        <v>5.2146519455603094E-4</v>
      </c>
      <c r="E817" s="3">
        <f t="shared" si="80"/>
        <v>5.2146381955256178E-4</v>
      </c>
      <c r="F817" s="3">
        <f t="shared" si="80"/>
        <v>5.2140599313697745E-4</v>
      </c>
      <c r="G817" s="3">
        <f t="shared" si="80"/>
        <v>2.6073190977628089E-4</v>
      </c>
      <c r="H817" s="3">
        <f t="shared" si="80"/>
        <v>5.2146519455603103E-5</v>
      </c>
    </row>
    <row r="818" spans="3:8" x14ac:dyDescent="0.3">
      <c r="C818">
        <v>80.599999999999994</v>
      </c>
      <c r="D818" s="3">
        <f t="shared" si="80"/>
        <v>5.2146519455603712E-4</v>
      </c>
      <c r="E818" s="3">
        <f t="shared" si="80"/>
        <v>5.2146384132030195E-4</v>
      </c>
      <c r="F818" s="3">
        <f t="shared" si="80"/>
        <v>5.2140665739871508E-4</v>
      </c>
      <c r="G818" s="3">
        <f t="shared" si="80"/>
        <v>2.6073192066015097E-4</v>
      </c>
      <c r="H818" s="3">
        <f t="shared" si="80"/>
        <v>5.2146519455603713E-5</v>
      </c>
    </row>
    <row r="819" spans="3:8" x14ac:dyDescent="0.3">
      <c r="C819">
        <v>80.7</v>
      </c>
      <c r="D819" s="3">
        <f t="shared" si="80"/>
        <v>5.2146519455604308E-4</v>
      </c>
      <c r="E819" s="3">
        <f t="shared" si="80"/>
        <v>5.2146386274343616E-4</v>
      </c>
      <c r="F819" s="3">
        <f t="shared" si="80"/>
        <v>5.2140731420719129E-4</v>
      </c>
      <c r="G819" s="3">
        <f t="shared" si="80"/>
        <v>2.6073193137171808E-4</v>
      </c>
      <c r="H819" s="3">
        <f t="shared" si="80"/>
        <v>5.2146519455604302E-5</v>
      </c>
    </row>
    <row r="820" spans="3:8" x14ac:dyDescent="0.3">
      <c r="C820">
        <v>80.8</v>
      </c>
      <c r="D820" s="3">
        <f t="shared" si="80"/>
        <v>5.2146519455604872E-4</v>
      </c>
      <c r="E820" s="3">
        <f t="shared" si="80"/>
        <v>5.2146388382741989E-4</v>
      </c>
      <c r="F820" s="3">
        <f t="shared" si="80"/>
        <v>5.2140796364603438E-4</v>
      </c>
      <c r="G820" s="3">
        <f t="shared" si="80"/>
        <v>2.6073194191370995E-4</v>
      </c>
      <c r="H820" s="3">
        <f t="shared" si="80"/>
        <v>5.2146519455604872E-5</v>
      </c>
    </row>
    <row r="821" spans="3:8" x14ac:dyDescent="0.3">
      <c r="C821">
        <v>80.900000000000006</v>
      </c>
      <c r="D821" s="3">
        <f t="shared" si="80"/>
        <v>5.2146519455605425E-4</v>
      </c>
      <c r="E821" s="3">
        <f t="shared" si="80"/>
        <v>5.2146390457762212E-4</v>
      </c>
      <c r="F821" s="3">
        <f t="shared" si="80"/>
        <v>5.2140860579793428E-4</v>
      </c>
      <c r="G821" s="3">
        <f t="shared" si="80"/>
        <v>2.6073195228881106E-4</v>
      </c>
      <c r="H821" s="3">
        <f t="shared" si="80"/>
        <v>5.2146519455605421E-5</v>
      </c>
    </row>
    <row r="822" spans="3:8" x14ac:dyDescent="0.3">
      <c r="C822">
        <v>81</v>
      </c>
      <c r="D822" s="3">
        <f t="shared" ref="D822:H831" si="81">D$8*D$10*(1-EXP(-2*$C822/SQRT(PI()*D$9*D$10)))</f>
        <v>5.2146519455605956E-4</v>
      </c>
      <c r="E822" s="3">
        <f t="shared" si="81"/>
        <v>5.2146392499932703E-4</v>
      </c>
      <c r="F822" s="3">
        <f t="shared" si="81"/>
        <v>5.2140924074465329E-4</v>
      </c>
      <c r="G822" s="3">
        <f t="shared" si="81"/>
        <v>2.6073196249966352E-4</v>
      </c>
      <c r="H822" s="3">
        <f t="shared" si="81"/>
        <v>5.2146519455605956E-5</v>
      </c>
    </row>
    <row r="823" spans="3:8" x14ac:dyDescent="0.3">
      <c r="C823">
        <v>81.099999999999994</v>
      </c>
      <c r="D823" s="3">
        <f t="shared" si="81"/>
        <v>5.2146519455606465E-4</v>
      </c>
      <c r="E823" s="3">
        <f t="shared" si="81"/>
        <v>5.214639450977351E-4</v>
      </c>
      <c r="F823" s="3">
        <f t="shared" si="81"/>
        <v>5.2140986856703613E-4</v>
      </c>
      <c r="G823" s="3">
        <f t="shared" si="81"/>
        <v>2.6073197254886755E-4</v>
      </c>
      <c r="H823" s="3">
        <f t="shared" si="81"/>
        <v>5.2146519455606471E-5</v>
      </c>
    </row>
    <row r="824" spans="3:8" x14ac:dyDescent="0.3">
      <c r="C824">
        <v>81.2</v>
      </c>
      <c r="D824" s="3">
        <f t="shared" si="81"/>
        <v>5.2146519455606964E-4</v>
      </c>
      <c r="E824" s="3">
        <f t="shared" si="81"/>
        <v>5.2146396487796442E-4</v>
      </c>
      <c r="F824" s="3">
        <f t="shared" si="81"/>
        <v>5.214104893450206E-4</v>
      </c>
      <c r="G824" s="3">
        <f t="shared" si="81"/>
        <v>2.6073198243898221E-4</v>
      </c>
      <c r="H824" s="3">
        <f t="shared" si="81"/>
        <v>5.2146519455606959E-5</v>
      </c>
    </row>
    <row r="825" spans="3:8" x14ac:dyDescent="0.3">
      <c r="C825">
        <v>81.3</v>
      </c>
      <c r="D825" s="3">
        <f t="shared" si="81"/>
        <v>5.214651945560743E-4</v>
      </c>
      <c r="E825" s="3">
        <f t="shared" si="81"/>
        <v>5.2146398434505209E-4</v>
      </c>
      <c r="F825" s="3">
        <f t="shared" si="81"/>
        <v>5.214111031576473E-4</v>
      </c>
      <c r="G825" s="3">
        <f t="shared" si="81"/>
        <v>2.6073199217252604E-4</v>
      </c>
      <c r="H825" s="3">
        <f t="shared" si="81"/>
        <v>5.2146519455607433E-5</v>
      </c>
    </row>
    <row r="826" spans="3:8" x14ac:dyDescent="0.3">
      <c r="C826">
        <v>81.400000000000006</v>
      </c>
      <c r="D826" s="3">
        <f t="shared" si="81"/>
        <v>5.2146519455607897E-4</v>
      </c>
      <c r="E826" s="3">
        <f t="shared" si="81"/>
        <v>5.214640035039555E-4</v>
      </c>
      <c r="F826" s="3">
        <f t="shared" si="81"/>
        <v>5.214117100830702E-4</v>
      </c>
      <c r="G826" s="3">
        <f t="shared" si="81"/>
        <v>2.6073200175197775E-4</v>
      </c>
      <c r="H826" s="3">
        <f t="shared" si="81"/>
        <v>5.2146519455607901E-5</v>
      </c>
    </row>
    <row r="827" spans="3:8" x14ac:dyDescent="0.3">
      <c r="C827">
        <v>81.5</v>
      </c>
      <c r="D827" s="3">
        <f t="shared" si="81"/>
        <v>5.2146519455608341E-4</v>
      </c>
      <c r="E827" s="3">
        <f t="shared" si="81"/>
        <v>5.2146402235955347E-4</v>
      </c>
      <c r="F827" s="3">
        <f t="shared" si="81"/>
        <v>5.2141231019856612E-4</v>
      </c>
      <c r="G827" s="3">
        <f t="shared" si="81"/>
        <v>2.6073201117977673E-4</v>
      </c>
      <c r="H827" s="3">
        <f t="shared" si="81"/>
        <v>5.2146519455608348E-5</v>
      </c>
    </row>
    <row r="828" spans="3:8" x14ac:dyDescent="0.3">
      <c r="C828">
        <v>81.599999999999994</v>
      </c>
      <c r="D828" s="3">
        <f t="shared" si="81"/>
        <v>5.2146519455608775E-4</v>
      </c>
      <c r="E828" s="3">
        <f t="shared" si="81"/>
        <v>5.2146404091664769E-4</v>
      </c>
      <c r="F828" s="3">
        <f t="shared" si="81"/>
        <v>5.2141290358054509E-4</v>
      </c>
      <c r="G828" s="3">
        <f t="shared" si="81"/>
        <v>2.6073202045832385E-4</v>
      </c>
      <c r="H828" s="3">
        <f t="shared" si="81"/>
        <v>5.2146519455608775E-5</v>
      </c>
    </row>
    <row r="829" spans="3:8" x14ac:dyDescent="0.3">
      <c r="C829">
        <v>81.7</v>
      </c>
      <c r="D829" s="3">
        <f t="shared" si="81"/>
        <v>5.2146519455609187E-4</v>
      </c>
      <c r="E829" s="3">
        <f t="shared" si="81"/>
        <v>5.2146405917996379E-4</v>
      </c>
      <c r="F829" s="3">
        <f t="shared" si="81"/>
        <v>5.2141349030455962E-4</v>
      </c>
      <c r="G829" s="3">
        <f t="shared" si="81"/>
        <v>2.607320295899819E-4</v>
      </c>
      <c r="H829" s="3">
        <f t="shared" si="81"/>
        <v>5.2146519455609181E-5</v>
      </c>
    </row>
    <row r="830" spans="3:8" x14ac:dyDescent="0.3">
      <c r="C830">
        <v>81.8</v>
      </c>
      <c r="D830" s="3">
        <f t="shared" si="81"/>
        <v>5.2146519455609588E-4</v>
      </c>
      <c r="E830" s="3">
        <f t="shared" si="81"/>
        <v>5.2146407715415266E-4</v>
      </c>
      <c r="F830" s="3">
        <f t="shared" si="81"/>
        <v>5.214140704453145E-4</v>
      </c>
      <c r="G830" s="3">
        <f t="shared" si="81"/>
        <v>2.6073203857707633E-4</v>
      </c>
      <c r="H830" s="3">
        <f t="shared" si="81"/>
        <v>5.2146519455609581E-5</v>
      </c>
    </row>
    <row r="831" spans="3:8" x14ac:dyDescent="0.3">
      <c r="C831">
        <v>81.900000000000006</v>
      </c>
      <c r="D831" s="3">
        <f t="shared" si="81"/>
        <v>5.2146519455609967E-4</v>
      </c>
      <c r="E831" s="3">
        <f t="shared" si="81"/>
        <v>5.2146409484379126E-4</v>
      </c>
      <c r="F831" s="3">
        <f t="shared" si="81"/>
        <v>5.2141464407667642E-4</v>
      </c>
      <c r="G831" s="3">
        <f t="shared" si="81"/>
        <v>2.6073204742189563E-4</v>
      </c>
      <c r="H831" s="3">
        <f t="shared" si="81"/>
        <v>5.2146519455609974E-5</v>
      </c>
    </row>
    <row r="832" spans="3:8" x14ac:dyDescent="0.3">
      <c r="C832">
        <v>82</v>
      </c>
      <c r="D832" s="3">
        <f t="shared" ref="D832:H841" si="82">D$8*D$10*(1-EXP(-2*$C832/SQRT(PI()*D$9*D$10)))</f>
        <v>5.2146519455610336E-4</v>
      </c>
      <c r="E832" s="3">
        <f t="shared" si="82"/>
        <v>5.2146411225338445E-4</v>
      </c>
      <c r="F832" s="3">
        <f t="shared" si="82"/>
        <v>5.2141521127168299E-4</v>
      </c>
      <c r="G832" s="3">
        <f t="shared" si="82"/>
        <v>2.6073205612669223E-4</v>
      </c>
      <c r="H832" s="3">
        <f t="shared" si="82"/>
        <v>5.214651945561034E-5</v>
      </c>
    </row>
    <row r="833" spans="3:8" x14ac:dyDescent="0.3">
      <c r="C833">
        <v>82.1</v>
      </c>
      <c r="D833" s="3">
        <f t="shared" si="82"/>
        <v>5.2146519455610705E-4</v>
      </c>
      <c r="E833" s="3">
        <f t="shared" si="82"/>
        <v>5.2146412938736575E-4</v>
      </c>
      <c r="F833" s="3">
        <f t="shared" si="82"/>
        <v>5.2141577210255269E-4</v>
      </c>
      <c r="G833" s="3">
        <f t="shared" si="82"/>
        <v>2.6073206469368288E-4</v>
      </c>
      <c r="H833" s="3">
        <f t="shared" si="82"/>
        <v>5.2146519455610699E-5</v>
      </c>
    </row>
    <row r="834" spans="3:8" x14ac:dyDescent="0.3">
      <c r="C834">
        <v>82.2</v>
      </c>
      <c r="D834" s="3">
        <f t="shared" si="82"/>
        <v>5.2146519455611041E-4</v>
      </c>
      <c r="E834" s="3">
        <f t="shared" si="82"/>
        <v>5.2146414625009821E-4</v>
      </c>
      <c r="F834" s="3">
        <f t="shared" si="82"/>
        <v>5.2141632664069325E-4</v>
      </c>
      <c r="G834" s="3">
        <f t="shared" si="82"/>
        <v>2.607320731250491E-4</v>
      </c>
      <c r="H834" s="3">
        <f t="shared" si="82"/>
        <v>5.2146519455611045E-5</v>
      </c>
    </row>
    <row r="835" spans="3:8" x14ac:dyDescent="0.3">
      <c r="C835">
        <v>82.3</v>
      </c>
      <c r="D835" s="3">
        <f t="shared" si="82"/>
        <v>5.2146519455611377E-4</v>
      </c>
      <c r="E835" s="3">
        <f t="shared" si="82"/>
        <v>5.2146416284587602E-4</v>
      </c>
      <c r="F835" s="3">
        <f t="shared" si="82"/>
        <v>5.2141687495671171E-4</v>
      </c>
      <c r="G835" s="3">
        <f t="shared" si="82"/>
        <v>2.6073208142293801E-4</v>
      </c>
      <c r="H835" s="3">
        <f t="shared" si="82"/>
        <v>5.2146519455611377E-5</v>
      </c>
    </row>
    <row r="836" spans="3:8" x14ac:dyDescent="0.3">
      <c r="C836">
        <v>82.4</v>
      </c>
      <c r="D836" s="3">
        <f t="shared" si="82"/>
        <v>5.2146519455611702E-4</v>
      </c>
      <c r="E836" s="3">
        <f t="shared" si="82"/>
        <v>5.2146417917892541E-4</v>
      </c>
      <c r="F836" s="3">
        <f t="shared" si="82"/>
        <v>5.2141741712042223E-4</v>
      </c>
      <c r="G836" s="3">
        <f t="shared" si="82"/>
        <v>2.607320895894627E-4</v>
      </c>
      <c r="H836" s="3">
        <f t="shared" si="82"/>
        <v>5.2146519455611702E-5</v>
      </c>
    </row>
    <row r="837" spans="3:8" x14ac:dyDescent="0.3">
      <c r="C837">
        <v>82.5</v>
      </c>
      <c r="D837" s="3">
        <f t="shared" si="82"/>
        <v>5.2146519455612017E-4</v>
      </c>
      <c r="E837" s="3">
        <f t="shared" si="82"/>
        <v>5.2146419525340559E-4</v>
      </c>
      <c r="F837" s="3">
        <f t="shared" si="82"/>
        <v>5.2141795320085628E-4</v>
      </c>
      <c r="G837" s="3">
        <f t="shared" si="82"/>
        <v>2.6073209762670279E-4</v>
      </c>
      <c r="H837" s="3">
        <f t="shared" si="82"/>
        <v>5.2146519455612014E-5</v>
      </c>
    </row>
    <row r="838" spans="3:8" x14ac:dyDescent="0.3">
      <c r="C838">
        <v>82.6</v>
      </c>
      <c r="D838" s="3">
        <f t="shared" si="82"/>
        <v>5.2146519455612309E-4</v>
      </c>
      <c r="E838" s="3">
        <f t="shared" si="82"/>
        <v>5.2146421107341007E-4</v>
      </c>
      <c r="F838" s="3">
        <f t="shared" si="82"/>
        <v>5.2141848326627026E-4</v>
      </c>
      <c r="G838" s="3">
        <f t="shared" si="82"/>
        <v>2.6073210553670504E-4</v>
      </c>
      <c r="H838" s="3">
        <f t="shared" si="82"/>
        <v>5.2146519455612312E-5</v>
      </c>
    </row>
    <row r="839" spans="3:8" x14ac:dyDescent="0.3">
      <c r="C839">
        <v>82.7</v>
      </c>
      <c r="D839" s="3">
        <f t="shared" si="82"/>
        <v>5.2146519455612602E-4</v>
      </c>
      <c r="E839" s="3">
        <f t="shared" si="82"/>
        <v>5.2146422664296733E-4</v>
      </c>
      <c r="F839" s="3">
        <f t="shared" si="82"/>
        <v>5.2141900738415499E-4</v>
      </c>
      <c r="G839" s="3">
        <f t="shared" si="82"/>
        <v>2.6073211332148366E-4</v>
      </c>
      <c r="H839" s="3">
        <f t="shared" si="82"/>
        <v>5.2146519455612603E-5</v>
      </c>
    </row>
    <row r="840" spans="3:8" x14ac:dyDescent="0.3">
      <c r="C840">
        <v>82.8</v>
      </c>
      <c r="D840" s="3">
        <f t="shared" si="82"/>
        <v>5.2146519455612884E-4</v>
      </c>
      <c r="E840" s="3">
        <f t="shared" si="82"/>
        <v>5.2146424196604228E-4</v>
      </c>
      <c r="F840" s="3">
        <f t="shared" si="82"/>
        <v>5.2141952562124397E-4</v>
      </c>
      <c r="G840" s="3">
        <f t="shared" si="82"/>
        <v>2.6073212098302114E-4</v>
      </c>
      <c r="H840" s="3">
        <f t="shared" si="82"/>
        <v>5.2146519455612881E-5</v>
      </c>
    </row>
    <row r="841" spans="3:8" x14ac:dyDescent="0.3">
      <c r="C841">
        <v>82.9</v>
      </c>
      <c r="D841" s="3">
        <f t="shared" si="82"/>
        <v>5.2146519455613144E-4</v>
      </c>
      <c r="E841" s="3">
        <f t="shared" si="82"/>
        <v>5.2146425704653707E-4</v>
      </c>
      <c r="F841" s="3">
        <f t="shared" si="82"/>
        <v>5.2142003804352187E-4</v>
      </c>
      <c r="G841" s="3">
        <f t="shared" si="82"/>
        <v>2.6073212852326854E-4</v>
      </c>
      <c r="H841" s="3">
        <f t="shared" si="82"/>
        <v>5.2146519455613152E-5</v>
      </c>
    </row>
    <row r="842" spans="3:8" x14ac:dyDescent="0.3">
      <c r="C842">
        <v>83</v>
      </c>
      <c r="D842" s="3">
        <f t="shared" ref="D842:H851" si="83">D$8*D$10*(1-EXP(-2*$C842/SQRT(PI()*D$9*D$10)))</f>
        <v>5.2146519455613404E-4</v>
      </c>
      <c r="E842" s="3">
        <f t="shared" si="83"/>
        <v>5.2146427188829185E-4</v>
      </c>
      <c r="F842" s="3">
        <f t="shared" si="83"/>
        <v>5.2142054471623293E-4</v>
      </c>
      <c r="G842" s="3">
        <f t="shared" si="83"/>
        <v>2.6073213594414592E-4</v>
      </c>
      <c r="H842" s="3">
        <f t="shared" si="83"/>
        <v>5.214651945561341E-5</v>
      </c>
    </row>
    <row r="843" spans="3:8" x14ac:dyDescent="0.3">
      <c r="C843">
        <v>83.1</v>
      </c>
      <c r="D843" s="3">
        <f t="shared" si="83"/>
        <v>5.2146519455613654E-4</v>
      </c>
      <c r="E843" s="3">
        <f t="shared" si="83"/>
        <v>5.2146428649508614E-4</v>
      </c>
      <c r="F843" s="3">
        <f t="shared" si="83"/>
        <v>5.2142104570388956E-4</v>
      </c>
      <c r="G843" s="3">
        <f t="shared" si="83"/>
        <v>2.6073214324754307E-4</v>
      </c>
      <c r="H843" s="3">
        <f t="shared" si="83"/>
        <v>5.214651945561366E-5</v>
      </c>
    </row>
    <row r="844" spans="3:8" x14ac:dyDescent="0.3">
      <c r="C844">
        <v>83.2</v>
      </c>
      <c r="D844" s="3">
        <f t="shared" si="83"/>
        <v>5.2146519455613903E-4</v>
      </c>
      <c r="E844" s="3">
        <f t="shared" si="83"/>
        <v>5.2146430087063973E-4</v>
      </c>
      <c r="F844" s="3">
        <f t="shared" si="83"/>
        <v>5.2142154107028005E-4</v>
      </c>
      <c r="G844" s="3">
        <f t="shared" si="83"/>
        <v>2.6073215043531986E-4</v>
      </c>
      <c r="H844" s="3">
        <f t="shared" si="83"/>
        <v>5.2146519455613904E-5</v>
      </c>
    </row>
    <row r="845" spans="3:8" x14ac:dyDescent="0.3">
      <c r="C845">
        <v>83.3</v>
      </c>
      <c r="D845" s="3">
        <f t="shared" si="83"/>
        <v>5.2146519455614142E-4</v>
      </c>
      <c r="E845" s="3">
        <f t="shared" si="83"/>
        <v>5.2146431501861332E-4</v>
      </c>
      <c r="F845" s="3">
        <f t="shared" si="83"/>
        <v>5.2142203087847709E-4</v>
      </c>
      <c r="G845" s="3">
        <f t="shared" si="83"/>
        <v>2.6073215750930666E-4</v>
      </c>
      <c r="H845" s="3">
        <f t="shared" si="83"/>
        <v>5.2146519455614142E-5</v>
      </c>
    </row>
    <row r="846" spans="3:8" x14ac:dyDescent="0.3">
      <c r="C846">
        <v>83.4</v>
      </c>
      <c r="D846" s="3">
        <f t="shared" si="83"/>
        <v>5.2146519455614369E-4</v>
      </c>
      <c r="E846" s="3">
        <f t="shared" si="83"/>
        <v>5.2146432894260972E-4</v>
      </c>
      <c r="F846" s="3">
        <f t="shared" si="83"/>
        <v>5.2142251519084561E-4</v>
      </c>
      <c r="G846" s="3">
        <f t="shared" si="83"/>
        <v>2.6073216447130486E-4</v>
      </c>
      <c r="H846" s="3">
        <f t="shared" si="83"/>
        <v>5.2146519455614365E-5</v>
      </c>
    </row>
    <row r="847" spans="3:8" x14ac:dyDescent="0.3">
      <c r="C847">
        <v>83.5</v>
      </c>
      <c r="D847" s="3">
        <f t="shared" si="83"/>
        <v>5.2146519455614575E-4</v>
      </c>
      <c r="E847" s="3">
        <f t="shared" si="83"/>
        <v>5.214643426461748E-4</v>
      </c>
      <c r="F847" s="3">
        <f t="shared" si="83"/>
        <v>5.2142299406905104E-4</v>
      </c>
      <c r="G847" s="3">
        <f t="shared" si="83"/>
        <v>2.607321713230874E-4</v>
      </c>
      <c r="H847" s="3">
        <f t="shared" si="83"/>
        <v>5.2146519455614582E-5</v>
      </c>
    </row>
    <row r="848" spans="3:8" x14ac:dyDescent="0.3">
      <c r="C848">
        <v>83.6</v>
      </c>
      <c r="D848" s="3">
        <f t="shared" si="83"/>
        <v>5.2146519455614792E-4</v>
      </c>
      <c r="E848" s="3">
        <f t="shared" si="83"/>
        <v>5.2146435613279808E-4</v>
      </c>
      <c r="F848" s="3">
        <f t="shared" si="83"/>
        <v>5.2142346757406651E-4</v>
      </c>
      <c r="G848" s="3">
        <f t="shared" si="83"/>
        <v>2.6073217806639904E-4</v>
      </c>
      <c r="H848" s="3">
        <f t="shared" si="83"/>
        <v>5.2146519455614792E-5</v>
      </c>
    </row>
    <row r="849" spans="3:8" x14ac:dyDescent="0.3">
      <c r="C849">
        <v>83.7</v>
      </c>
      <c r="D849" s="3">
        <f t="shared" si="83"/>
        <v>5.2146519455614998E-4</v>
      </c>
      <c r="E849" s="3">
        <f t="shared" si="83"/>
        <v>5.2146436940591419E-4</v>
      </c>
      <c r="F849" s="3">
        <f t="shared" si="83"/>
        <v>5.2142393576618126E-4</v>
      </c>
      <c r="G849" s="3">
        <f t="shared" si="83"/>
        <v>2.6073218470295709E-4</v>
      </c>
      <c r="H849" s="3">
        <f t="shared" si="83"/>
        <v>5.2146519455614995E-5</v>
      </c>
    </row>
    <row r="850" spans="3:8" x14ac:dyDescent="0.3">
      <c r="C850">
        <v>83.8</v>
      </c>
      <c r="D850" s="3">
        <f t="shared" si="83"/>
        <v>5.2146519455615182E-4</v>
      </c>
      <c r="E850" s="3">
        <f t="shared" si="83"/>
        <v>5.2146438246890292E-4</v>
      </c>
      <c r="F850" s="3">
        <f t="shared" si="83"/>
        <v>5.2142439870500785E-4</v>
      </c>
      <c r="G850" s="3">
        <f t="shared" si="83"/>
        <v>2.6073219123445146E-4</v>
      </c>
      <c r="H850" s="3">
        <f t="shared" si="83"/>
        <v>5.2146519455615185E-5</v>
      </c>
    </row>
    <row r="851" spans="3:8" x14ac:dyDescent="0.3">
      <c r="C851">
        <v>83.9</v>
      </c>
      <c r="D851" s="3">
        <f t="shared" si="83"/>
        <v>5.2146519455615378E-4</v>
      </c>
      <c r="E851" s="3">
        <f t="shared" si="83"/>
        <v>5.2146439532509104E-4</v>
      </c>
      <c r="F851" s="3">
        <f t="shared" si="83"/>
        <v>5.2142485644949036E-4</v>
      </c>
      <c r="G851" s="3">
        <f t="shared" si="83"/>
        <v>2.6073219766254552E-4</v>
      </c>
      <c r="H851" s="3">
        <f t="shared" si="83"/>
        <v>5.2146519455615382E-5</v>
      </c>
    </row>
    <row r="852" spans="3:8" x14ac:dyDescent="0.3">
      <c r="C852">
        <v>84</v>
      </c>
      <c r="D852" s="3">
        <f t="shared" ref="D852:H861" si="84">D$8*D$10*(1-EXP(-2*$C852/SQRT(PI()*D$9*D$10)))</f>
        <v>5.2146519455615562E-4</v>
      </c>
      <c r="E852" s="3">
        <f t="shared" si="84"/>
        <v>5.2146440797775219E-4</v>
      </c>
      <c r="F852" s="3">
        <f t="shared" si="84"/>
        <v>5.2142530905791105E-4</v>
      </c>
      <c r="G852" s="3">
        <f t="shared" si="84"/>
        <v>2.6073220398887609E-4</v>
      </c>
      <c r="H852" s="3">
        <f t="shared" si="84"/>
        <v>5.2146519455615558E-5</v>
      </c>
    </row>
    <row r="853" spans="3:8" x14ac:dyDescent="0.3">
      <c r="C853">
        <v>84.1</v>
      </c>
      <c r="D853" s="3">
        <f t="shared" si="84"/>
        <v>5.2146519455615735E-4</v>
      </c>
      <c r="E853" s="3">
        <f t="shared" si="84"/>
        <v>5.2146442043010861E-4</v>
      </c>
      <c r="F853" s="3">
        <f t="shared" si="84"/>
        <v>5.2142575658789851E-4</v>
      </c>
      <c r="G853" s="3">
        <f t="shared" si="84"/>
        <v>2.607322102150543E-4</v>
      </c>
      <c r="H853" s="3">
        <f t="shared" si="84"/>
        <v>5.2146519455615741E-5</v>
      </c>
    </row>
    <row r="854" spans="3:8" x14ac:dyDescent="0.3">
      <c r="C854">
        <v>84.2</v>
      </c>
      <c r="D854" s="3">
        <f t="shared" si="84"/>
        <v>5.2146519455615909E-4</v>
      </c>
      <c r="E854" s="3">
        <f t="shared" si="84"/>
        <v>5.2146443268533127E-4</v>
      </c>
      <c r="F854" s="3">
        <f t="shared" si="84"/>
        <v>5.2142619909643462E-4</v>
      </c>
      <c r="G854" s="3">
        <f t="shared" si="84"/>
        <v>2.6073221634266563E-4</v>
      </c>
      <c r="H854" s="3">
        <f t="shared" si="84"/>
        <v>5.2146519455615903E-5</v>
      </c>
    </row>
    <row r="855" spans="3:8" x14ac:dyDescent="0.3">
      <c r="C855">
        <v>84.3</v>
      </c>
      <c r="D855" s="3">
        <f t="shared" si="84"/>
        <v>5.2146519455616071E-4</v>
      </c>
      <c r="E855" s="3">
        <f t="shared" si="84"/>
        <v>5.2146444474654094E-4</v>
      </c>
      <c r="F855" s="3">
        <f t="shared" si="84"/>
        <v>5.2142663663986189E-4</v>
      </c>
      <c r="G855" s="3">
        <f t="shared" si="84"/>
        <v>2.6073222237327047E-4</v>
      </c>
      <c r="H855" s="3">
        <f t="shared" si="84"/>
        <v>5.2146519455616066E-5</v>
      </c>
    </row>
    <row r="856" spans="3:8" x14ac:dyDescent="0.3">
      <c r="C856">
        <v>84.4</v>
      </c>
      <c r="D856" s="3">
        <f t="shared" si="84"/>
        <v>5.2146519455616223E-4</v>
      </c>
      <c r="E856" s="3">
        <f t="shared" si="84"/>
        <v>5.2146445661680905E-4</v>
      </c>
      <c r="F856" s="3">
        <f t="shared" si="84"/>
        <v>5.2142706927389064E-4</v>
      </c>
      <c r="G856" s="3">
        <f t="shared" si="84"/>
        <v>2.6073222830840453E-4</v>
      </c>
      <c r="H856" s="3">
        <f t="shared" si="84"/>
        <v>5.2146519455616222E-5</v>
      </c>
    </row>
    <row r="857" spans="3:8" x14ac:dyDescent="0.3">
      <c r="C857">
        <v>84.5</v>
      </c>
      <c r="D857" s="3">
        <f t="shared" si="84"/>
        <v>5.2146519455616375E-4</v>
      </c>
      <c r="E857" s="3">
        <f t="shared" si="84"/>
        <v>5.2146446829915859E-4</v>
      </c>
      <c r="F857" s="3">
        <f t="shared" si="84"/>
        <v>5.2142749705360626E-4</v>
      </c>
      <c r="G857" s="3">
        <f t="shared" si="84"/>
        <v>2.6073223414957929E-4</v>
      </c>
      <c r="H857" s="3">
        <f t="shared" si="84"/>
        <v>5.2146519455616378E-5</v>
      </c>
    </row>
    <row r="858" spans="3:8" x14ac:dyDescent="0.3">
      <c r="C858">
        <v>84.6</v>
      </c>
      <c r="D858" s="3">
        <f t="shared" si="84"/>
        <v>5.2146519455616527E-4</v>
      </c>
      <c r="E858" s="3">
        <f t="shared" si="84"/>
        <v>5.2146447979656426E-4</v>
      </c>
      <c r="F858" s="3">
        <f t="shared" si="84"/>
        <v>5.2142792003347571E-4</v>
      </c>
      <c r="G858" s="3">
        <f t="shared" si="84"/>
        <v>2.6073223989828213E-4</v>
      </c>
      <c r="H858" s="3">
        <f t="shared" si="84"/>
        <v>5.2146519455616527E-5</v>
      </c>
    </row>
    <row r="859" spans="3:8" x14ac:dyDescent="0.3">
      <c r="C859">
        <v>84.7</v>
      </c>
      <c r="D859" s="3">
        <f t="shared" si="84"/>
        <v>5.2146519455616668E-4</v>
      </c>
      <c r="E859" s="3">
        <f t="shared" si="84"/>
        <v>5.2146449111195408E-4</v>
      </c>
      <c r="F859" s="3">
        <f t="shared" si="84"/>
        <v>5.2142833826735531E-4</v>
      </c>
      <c r="G859" s="3">
        <f t="shared" si="84"/>
        <v>2.6073224555597704E-4</v>
      </c>
      <c r="H859" s="3">
        <f t="shared" si="84"/>
        <v>5.2146519455616669E-5</v>
      </c>
    </row>
    <row r="860" spans="3:8" x14ac:dyDescent="0.3">
      <c r="C860">
        <v>84.8</v>
      </c>
      <c r="D860" s="3">
        <f t="shared" si="84"/>
        <v>5.2146519455616798E-4</v>
      </c>
      <c r="E860" s="3">
        <f t="shared" si="84"/>
        <v>5.2146450224820941E-4</v>
      </c>
      <c r="F860" s="3">
        <f t="shared" si="84"/>
        <v>5.2142875180849664E-4</v>
      </c>
      <c r="G860" s="3">
        <f t="shared" si="84"/>
        <v>2.607322511241047E-4</v>
      </c>
      <c r="H860" s="3">
        <f t="shared" si="84"/>
        <v>5.2146519455616805E-5</v>
      </c>
    </row>
    <row r="861" spans="3:8" x14ac:dyDescent="0.3">
      <c r="C861">
        <v>84.9</v>
      </c>
      <c r="D861" s="3">
        <f t="shared" si="84"/>
        <v>5.2146519455616939E-4</v>
      </c>
      <c r="E861" s="3">
        <f t="shared" si="84"/>
        <v>5.2146451320816631E-4</v>
      </c>
      <c r="F861" s="3">
        <f t="shared" si="84"/>
        <v>5.2142916070955397E-4</v>
      </c>
      <c r="G861" s="3">
        <f t="shared" si="84"/>
        <v>2.6073225660408315E-4</v>
      </c>
      <c r="H861" s="3">
        <f t="shared" si="84"/>
        <v>5.2146519455616933E-5</v>
      </c>
    </row>
    <row r="862" spans="3:8" x14ac:dyDescent="0.3">
      <c r="C862">
        <v>85</v>
      </c>
      <c r="D862" s="3">
        <f t="shared" ref="D862:H871" si="85">D$8*D$10*(1-EXP(-2*$C862/SQRT(PI()*D$9*D$10)))</f>
        <v>5.2146519455617058E-4</v>
      </c>
      <c r="E862" s="3">
        <f t="shared" si="85"/>
        <v>5.2146452399461562E-4</v>
      </c>
      <c r="F862" s="3">
        <f t="shared" si="85"/>
        <v>5.2142956502259068E-4</v>
      </c>
      <c r="G862" s="3">
        <f t="shared" si="85"/>
        <v>2.6073226199730781E-4</v>
      </c>
      <c r="H862" s="3">
        <f t="shared" si="85"/>
        <v>5.2146519455617062E-5</v>
      </c>
    </row>
    <row r="863" spans="3:8" x14ac:dyDescent="0.3">
      <c r="C863">
        <v>85.1</v>
      </c>
      <c r="D863" s="3">
        <f t="shared" si="85"/>
        <v>5.2146519455617188E-4</v>
      </c>
      <c r="E863" s="3">
        <f t="shared" si="85"/>
        <v>5.2146453461030418E-4</v>
      </c>
      <c r="F863" s="3">
        <f t="shared" si="85"/>
        <v>5.2142996479908634E-4</v>
      </c>
      <c r="G863" s="3">
        <f t="shared" si="85"/>
        <v>2.6073226730515209E-4</v>
      </c>
      <c r="H863" s="3">
        <f t="shared" si="85"/>
        <v>5.2146519455617184E-5</v>
      </c>
    </row>
    <row r="864" spans="3:8" x14ac:dyDescent="0.3">
      <c r="C864">
        <v>85.2</v>
      </c>
      <c r="D864" s="3">
        <f t="shared" si="85"/>
        <v>5.2146519455617307E-4</v>
      </c>
      <c r="E864" s="3">
        <f t="shared" si="85"/>
        <v>5.2146454505793533E-4</v>
      </c>
      <c r="F864" s="3">
        <f t="shared" si="85"/>
        <v>5.2143036008994227E-4</v>
      </c>
      <c r="G864" s="3">
        <f t="shared" si="85"/>
        <v>2.6073227252896766E-4</v>
      </c>
      <c r="H864" s="3">
        <f t="shared" si="85"/>
        <v>5.2146519455617306E-5</v>
      </c>
    </row>
    <row r="865" spans="3:8" x14ac:dyDescent="0.3">
      <c r="C865">
        <v>85.3</v>
      </c>
      <c r="D865" s="3">
        <f t="shared" si="85"/>
        <v>5.2146519455617427E-4</v>
      </c>
      <c r="E865" s="3">
        <f t="shared" si="85"/>
        <v>5.214645553401696E-4</v>
      </c>
      <c r="F865" s="3">
        <f t="shared" si="85"/>
        <v>5.2143075094548909E-4</v>
      </c>
      <c r="G865" s="3">
        <f t="shared" si="85"/>
        <v>2.607322776700848E-4</v>
      </c>
      <c r="H865" s="3">
        <f t="shared" si="85"/>
        <v>5.2146519455617421E-5</v>
      </c>
    </row>
    <row r="866" spans="3:8" x14ac:dyDescent="0.3">
      <c r="C866">
        <v>85.4</v>
      </c>
      <c r="D866" s="3">
        <f t="shared" si="85"/>
        <v>5.2146519455617535E-4</v>
      </c>
      <c r="E866" s="3">
        <f t="shared" si="85"/>
        <v>5.2146456545962543E-4</v>
      </c>
      <c r="F866" s="3">
        <f t="shared" si="85"/>
        <v>5.2143113741549276E-4</v>
      </c>
      <c r="G866" s="3">
        <f t="shared" si="85"/>
        <v>2.6073228272981272E-4</v>
      </c>
      <c r="H866" s="3">
        <f t="shared" si="85"/>
        <v>5.214651945561753E-5</v>
      </c>
    </row>
    <row r="867" spans="3:8" x14ac:dyDescent="0.3">
      <c r="C867">
        <v>85.5</v>
      </c>
      <c r="D867" s="3">
        <f t="shared" si="85"/>
        <v>5.2146519455617633E-4</v>
      </c>
      <c r="E867" s="3">
        <f t="shared" si="85"/>
        <v>5.2146457541887977E-4</v>
      </c>
      <c r="F867" s="3">
        <f t="shared" si="85"/>
        <v>5.2143151954916057E-4</v>
      </c>
      <c r="G867" s="3">
        <f t="shared" si="85"/>
        <v>2.6073228770943989E-4</v>
      </c>
      <c r="H867" s="3">
        <f t="shared" si="85"/>
        <v>5.2146519455617638E-5</v>
      </c>
    </row>
    <row r="868" spans="3:8" x14ac:dyDescent="0.3">
      <c r="C868">
        <v>85.6</v>
      </c>
      <c r="D868" s="3">
        <f t="shared" si="85"/>
        <v>5.2146519455617741E-4</v>
      </c>
      <c r="E868" s="3">
        <f t="shared" si="85"/>
        <v>5.2146458522046868E-4</v>
      </c>
      <c r="F868" s="3">
        <f t="shared" si="85"/>
        <v>5.2143189739514782E-4</v>
      </c>
      <c r="G868" s="3">
        <f t="shared" si="85"/>
        <v>2.6073229261023434E-4</v>
      </c>
      <c r="H868" s="3">
        <f t="shared" si="85"/>
        <v>5.214651945561774E-5</v>
      </c>
    </row>
    <row r="869" spans="3:8" x14ac:dyDescent="0.3">
      <c r="C869">
        <v>85.7</v>
      </c>
      <c r="D869" s="3">
        <f t="shared" si="85"/>
        <v>5.2146519455617839E-4</v>
      </c>
      <c r="E869" s="3">
        <f t="shared" si="85"/>
        <v>5.2146459486688819E-4</v>
      </c>
      <c r="F869" s="3">
        <f t="shared" si="85"/>
        <v>5.2143227100156391E-4</v>
      </c>
      <c r="G869" s="3">
        <f t="shared" si="85"/>
        <v>2.607322974334441E-4</v>
      </c>
      <c r="H869" s="3">
        <f t="shared" si="85"/>
        <v>5.2146519455617841E-5</v>
      </c>
    </row>
    <row r="870" spans="3:8" x14ac:dyDescent="0.3">
      <c r="C870">
        <v>85.8</v>
      </c>
      <c r="D870" s="3">
        <f t="shared" si="85"/>
        <v>5.2146519455617936E-4</v>
      </c>
      <c r="E870" s="3">
        <f t="shared" si="85"/>
        <v>5.214646043605949E-4</v>
      </c>
      <c r="F870" s="3">
        <f t="shared" si="85"/>
        <v>5.2143264041597834E-4</v>
      </c>
      <c r="G870" s="3">
        <f t="shared" si="85"/>
        <v>2.6073230218029745E-4</v>
      </c>
      <c r="H870" s="3">
        <f t="shared" si="85"/>
        <v>5.2146519455617936E-5</v>
      </c>
    </row>
    <row r="871" spans="3:8" x14ac:dyDescent="0.3">
      <c r="C871">
        <v>85.9</v>
      </c>
      <c r="D871" s="3">
        <f t="shared" si="85"/>
        <v>5.2146519455618034E-4</v>
      </c>
      <c r="E871" s="3">
        <f t="shared" si="85"/>
        <v>5.2146461370400625E-4</v>
      </c>
      <c r="F871" s="3">
        <f t="shared" si="85"/>
        <v>5.2143300568542681E-4</v>
      </c>
      <c r="G871" s="3">
        <f t="shared" si="85"/>
        <v>2.6073230685200313E-4</v>
      </c>
      <c r="H871" s="3">
        <f t="shared" si="85"/>
        <v>5.2146519455618031E-5</v>
      </c>
    </row>
    <row r="872" spans="3:8" x14ac:dyDescent="0.3">
      <c r="C872">
        <v>86</v>
      </c>
      <c r="D872" s="3">
        <f t="shared" ref="D872:H881" si="86">D$8*D$10*(1-EXP(-2*$C872/SQRT(PI()*D$9*D$10)))</f>
        <v>5.2146519455618121E-4</v>
      </c>
      <c r="E872" s="3">
        <f t="shared" si="86"/>
        <v>5.2146462289950175E-4</v>
      </c>
      <c r="F872" s="3">
        <f t="shared" si="86"/>
        <v>5.2143336685641761E-4</v>
      </c>
      <c r="G872" s="3">
        <f t="shared" si="86"/>
        <v>2.6073231144975087E-4</v>
      </c>
      <c r="H872" s="3">
        <f t="shared" si="86"/>
        <v>5.2146519455618119E-5</v>
      </c>
    </row>
    <row r="873" spans="3:8" x14ac:dyDescent="0.3">
      <c r="C873">
        <v>86.1</v>
      </c>
      <c r="D873" s="3">
        <f t="shared" si="86"/>
        <v>5.2146519455618207E-4</v>
      </c>
      <c r="E873" s="3">
        <f t="shared" si="86"/>
        <v>5.2146463194942293E-4</v>
      </c>
      <c r="F873" s="3">
        <f t="shared" si="86"/>
        <v>5.2143372397493672E-4</v>
      </c>
      <c r="G873" s="3">
        <f t="shared" si="86"/>
        <v>2.6073231597471147E-4</v>
      </c>
      <c r="H873" s="3">
        <f t="shared" si="86"/>
        <v>5.2146519455618207E-5</v>
      </c>
    </row>
    <row r="874" spans="3:8" x14ac:dyDescent="0.3">
      <c r="C874">
        <v>86.2</v>
      </c>
      <c r="D874" s="3">
        <f t="shared" si="86"/>
        <v>5.2146519455618283E-4</v>
      </c>
      <c r="E874" s="3">
        <f t="shared" si="86"/>
        <v>5.214646408560745E-4</v>
      </c>
      <c r="F874" s="3">
        <f t="shared" si="86"/>
        <v>5.214340770864545E-4</v>
      </c>
      <c r="G874" s="3">
        <f t="shared" si="86"/>
        <v>2.6073232042803725E-4</v>
      </c>
      <c r="H874" s="3">
        <f t="shared" si="86"/>
        <v>5.2146519455618289E-5</v>
      </c>
    </row>
    <row r="875" spans="3:8" x14ac:dyDescent="0.3">
      <c r="C875">
        <v>86.3</v>
      </c>
      <c r="D875" s="3">
        <f t="shared" si="86"/>
        <v>5.214651945561837E-4</v>
      </c>
      <c r="E875" s="3">
        <f t="shared" si="86"/>
        <v>5.2146464962172438E-4</v>
      </c>
      <c r="F875" s="3">
        <f t="shared" si="86"/>
        <v>5.2143442623593097E-4</v>
      </c>
      <c r="G875" s="3">
        <f t="shared" si="86"/>
        <v>2.6073232481086219E-4</v>
      </c>
      <c r="H875" s="3">
        <f t="shared" si="86"/>
        <v>5.2146519455618363E-5</v>
      </c>
    </row>
    <row r="876" spans="3:8" x14ac:dyDescent="0.3">
      <c r="C876">
        <v>86.4</v>
      </c>
      <c r="D876" s="3">
        <f t="shared" si="86"/>
        <v>5.2146519455618435E-4</v>
      </c>
      <c r="E876" s="3">
        <f t="shared" si="86"/>
        <v>5.2146465824860495E-4</v>
      </c>
      <c r="F876" s="3">
        <f t="shared" si="86"/>
        <v>5.2143477146782157E-4</v>
      </c>
      <c r="G876" s="3">
        <f t="shared" si="86"/>
        <v>2.6073232912430247E-4</v>
      </c>
      <c r="H876" s="3">
        <f t="shared" si="86"/>
        <v>5.2146519455618445E-5</v>
      </c>
    </row>
    <row r="877" spans="3:8" x14ac:dyDescent="0.3">
      <c r="C877">
        <v>86.5</v>
      </c>
      <c r="D877" s="3">
        <f t="shared" si="86"/>
        <v>5.2146519455618511E-4</v>
      </c>
      <c r="E877" s="3">
        <f t="shared" si="86"/>
        <v>5.2146466673891302E-4</v>
      </c>
      <c r="F877" s="3">
        <f t="shared" si="86"/>
        <v>5.2143511282608333E-4</v>
      </c>
      <c r="G877" s="3">
        <f t="shared" si="86"/>
        <v>2.6073233336945651E-4</v>
      </c>
      <c r="H877" s="3">
        <f t="shared" si="86"/>
        <v>5.2146519455618519E-5</v>
      </c>
    </row>
    <row r="878" spans="3:8" x14ac:dyDescent="0.3">
      <c r="C878">
        <v>86.6</v>
      </c>
      <c r="D878" s="3">
        <f t="shared" si="86"/>
        <v>5.2146519455618587E-4</v>
      </c>
      <c r="E878" s="3">
        <f t="shared" si="86"/>
        <v>5.2146467509481069E-4</v>
      </c>
      <c r="F878" s="3">
        <f t="shared" si="86"/>
        <v>5.2143545035417951E-4</v>
      </c>
      <c r="G878" s="3">
        <f t="shared" si="86"/>
        <v>2.6073233754740535E-4</v>
      </c>
      <c r="H878" s="3">
        <f t="shared" si="86"/>
        <v>5.2146519455618594E-5</v>
      </c>
    </row>
    <row r="879" spans="3:8" x14ac:dyDescent="0.3">
      <c r="C879">
        <v>86.7</v>
      </c>
      <c r="D879" s="3">
        <f t="shared" si="86"/>
        <v>5.2146519455618663E-4</v>
      </c>
      <c r="E879" s="3">
        <f t="shared" si="86"/>
        <v>5.2146468331842573E-4</v>
      </c>
      <c r="F879" s="3">
        <f t="shared" si="86"/>
        <v>5.2143578409508606E-4</v>
      </c>
      <c r="G879" s="3">
        <f t="shared" si="86"/>
        <v>2.6073234165921287E-4</v>
      </c>
      <c r="H879" s="3">
        <f t="shared" si="86"/>
        <v>5.2146519455618661E-5</v>
      </c>
    </row>
    <row r="880" spans="3:8" x14ac:dyDescent="0.3">
      <c r="C880">
        <v>86.8</v>
      </c>
      <c r="D880" s="3">
        <f t="shared" si="86"/>
        <v>5.2146519455618728E-4</v>
      </c>
      <c r="E880" s="3">
        <f t="shared" si="86"/>
        <v>5.2146469141185238E-4</v>
      </c>
      <c r="F880" s="3">
        <f t="shared" si="86"/>
        <v>5.2143611409129654E-4</v>
      </c>
      <c r="G880" s="3">
        <f t="shared" si="86"/>
        <v>2.6073234570592619E-4</v>
      </c>
      <c r="H880" s="3">
        <f t="shared" si="86"/>
        <v>5.2146519455618722E-5</v>
      </c>
    </row>
    <row r="881" spans="3:8" x14ac:dyDescent="0.3">
      <c r="C881">
        <v>86.9</v>
      </c>
      <c r="D881" s="3">
        <f t="shared" si="86"/>
        <v>5.2146519455618793E-4</v>
      </c>
      <c r="E881" s="3">
        <f t="shared" si="86"/>
        <v>5.214646993771517E-4</v>
      </c>
      <c r="F881" s="3">
        <f t="shared" si="86"/>
        <v>5.2143644038482812E-4</v>
      </c>
      <c r="G881" s="3">
        <f t="shared" si="86"/>
        <v>2.6073234968857585E-4</v>
      </c>
      <c r="H881" s="3">
        <f t="shared" si="86"/>
        <v>5.214651945561879E-5</v>
      </c>
    </row>
    <row r="882" spans="3:8" x14ac:dyDescent="0.3">
      <c r="C882">
        <v>87</v>
      </c>
      <c r="D882" s="3">
        <f t="shared" ref="D882:H891" si="87">D$8*D$10*(1-EXP(-2*$C882/SQRT(PI()*D$9*D$10)))</f>
        <v>5.2146519455618847E-4</v>
      </c>
      <c r="E882" s="3">
        <f t="shared" si="87"/>
        <v>5.2146470721635202E-4</v>
      </c>
      <c r="F882" s="3">
        <f t="shared" si="87"/>
        <v>5.2143676301722602E-4</v>
      </c>
      <c r="G882" s="3">
        <f t="shared" si="87"/>
        <v>2.6073235360817601E-4</v>
      </c>
      <c r="H882" s="3">
        <f t="shared" si="87"/>
        <v>5.2146519455618851E-5</v>
      </c>
    </row>
    <row r="883" spans="3:8" x14ac:dyDescent="0.3">
      <c r="C883">
        <v>87.1</v>
      </c>
      <c r="D883" s="3">
        <f t="shared" si="87"/>
        <v>5.2146519455618912E-4</v>
      </c>
      <c r="E883" s="3">
        <f t="shared" si="87"/>
        <v>5.2146471493144967E-4</v>
      </c>
      <c r="F883" s="3">
        <f t="shared" si="87"/>
        <v>5.2143708202956947E-4</v>
      </c>
      <c r="G883" s="3">
        <f t="shared" si="87"/>
        <v>2.6073235746572484E-4</v>
      </c>
      <c r="H883" s="3">
        <f t="shared" si="87"/>
        <v>5.2146519455618919E-5</v>
      </c>
    </row>
    <row r="884" spans="3:8" x14ac:dyDescent="0.3">
      <c r="C884">
        <v>87.2</v>
      </c>
      <c r="D884" s="3">
        <f t="shared" si="87"/>
        <v>5.2146519455618977E-4</v>
      </c>
      <c r="E884" s="3">
        <f t="shared" si="87"/>
        <v>5.2146472252440925E-4</v>
      </c>
      <c r="F884" s="3">
        <f t="shared" si="87"/>
        <v>5.2143739746247702E-4</v>
      </c>
      <c r="G884" s="3">
        <f t="shared" si="87"/>
        <v>2.6073236126220462E-4</v>
      </c>
      <c r="H884" s="3">
        <f t="shared" si="87"/>
        <v>5.2146519455618973E-5</v>
      </c>
    </row>
    <row r="885" spans="3:8" x14ac:dyDescent="0.3">
      <c r="C885">
        <v>87.3</v>
      </c>
      <c r="D885" s="3">
        <f t="shared" si="87"/>
        <v>5.214651945561902E-4</v>
      </c>
      <c r="E885" s="3">
        <f t="shared" si="87"/>
        <v>5.214647299971643E-4</v>
      </c>
      <c r="F885" s="3">
        <f t="shared" si="87"/>
        <v>5.2143770935611099E-4</v>
      </c>
      <c r="G885" s="3">
        <f t="shared" si="87"/>
        <v>2.6073236499858215E-4</v>
      </c>
      <c r="H885" s="3">
        <f t="shared" si="87"/>
        <v>5.2146519455619027E-5</v>
      </c>
    </row>
    <row r="886" spans="3:8" x14ac:dyDescent="0.3">
      <c r="C886">
        <v>87.4</v>
      </c>
      <c r="D886" s="3">
        <f t="shared" si="87"/>
        <v>5.2146519455619086E-4</v>
      </c>
      <c r="E886" s="3">
        <f t="shared" si="87"/>
        <v>5.2146473735161793E-4</v>
      </c>
      <c r="F886" s="3">
        <f t="shared" si="87"/>
        <v>5.2143801775018353E-4</v>
      </c>
      <c r="G886" s="3">
        <f t="shared" si="87"/>
        <v>2.6073236867580897E-4</v>
      </c>
      <c r="H886" s="3">
        <f t="shared" si="87"/>
        <v>5.2146519455619081E-5</v>
      </c>
    </row>
    <row r="887" spans="3:8" x14ac:dyDescent="0.3">
      <c r="C887">
        <v>87.5</v>
      </c>
      <c r="D887" s="3">
        <f t="shared" si="87"/>
        <v>5.214651945561914E-4</v>
      </c>
      <c r="E887" s="3">
        <f t="shared" si="87"/>
        <v>5.2146474458964289E-4</v>
      </c>
      <c r="F887" s="3">
        <f t="shared" si="87"/>
        <v>5.2143832268396087E-4</v>
      </c>
      <c r="G887" s="3">
        <f t="shared" si="87"/>
        <v>2.6073237229482145E-4</v>
      </c>
      <c r="H887" s="3">
        <f t="shared" si="87"/>
        <v>5.2146519455619136E-5</v>
      </c>
    </row>
    <row r="888" spans="3:8" x14ac:dyDescent="0.3">
      <c r="C888">
        <v>87.6</v>
      </c>
      <c r="D888" s="3">
        <f t="shared" si="87"/>
        <v>5.2146519455619183E-4</v>
      </c>
      <c r="E888" s="3">
        <f t="shared" si="87"/>
        <v>5.2146475171308243E-4</v>
      </c>
      <c r="F888" s="3">
        <f t="shared" si="87"/>
        <v>5.2143862419626894E-4</v>
      </c>
      <c r="G888" s="3">
        <f t="shared" si="87"/>
        <v>2.6073237585654121E-4</v>
      </c>
      <c r="H888" s="3">
        <f t="shared" si="87"/>
        <v>5.2146519455619183E-5</v>
      </c>
    </row>
    <row r="889" spans="3:8" x14ac:dyDescent="0.3">
      <c r="C889">
        <v>87.7</v>
      </c>
      <c r="D889" s="3">
        <f t="shared" si="87"/>
        <v>5.2146519455619237E-4</v>
      </c>
      <c r="E889" s="3">
        <f t="shared" si="87"/>
        <v>5.2146475872375041E-4</v>
      </c>
      <c r="F889" s="3">
        <f t="shared" si="87"/>
        <v>5.2143892232549781E-4</v>
      </c>
      <c r="G889" s="3">
        <f t="shared" si="87"/>
        <v>2.607323793618752E-4</v>
      </c>
      <c r="H889" s="3">
        <f t="shared" si="87"/>
        <v>5.2146519455619237E-5</v>
      </c>
    </row>
    <row r="890" spans="3:8" x14ac:dyDescent="0.3">
      <c r="C890">
        <v>87.8</v>
      </c>
      <c r="D890" s="3">
        <f t="shared" si="87"/>
        <v>5.2146519455619281E-4</v>
      </c>
      <c r="E890" s="3">
        <f t="shared" si="87"/>
        <v>5.2146476562343229E-4</v>
      </c>
      <c r="F890" s="3">
        <f t="shared" si="87"/>
        <v>5.2143921710960683E-4</v>
      </c>
      <c r="G890" s="3">
        <f t="shared" si="87"/>
        <v>2.6073238281171615E-4</v>
      </c>
      <c r="H890" s="3">
        <f t="shared" si="87"/>
        <v>5.2146519455619278E-5</v>
      </c>
    </row>
    <row r="891" spans="3:8" x14ac:dyDescent="0.3">
      <c r="C891">
        <v>87.9</v>
      </c>
      <c r="D891" s="3">
        <f t="shared" si="87"/>
        <v>5.2146519455619324E-4</v>
      </c>
      <c r="E891" s="3">
        <f t="shared" si="87"/>
        <v>5.2146477241388494E-4</v>
      </c>
      <c r="F891" s="3">
        <f t="shared" si="87"/>
        <v>5.2143950858612954E-4</v>
      </c>
      <c r="G891" s="3">
        <f t="shared" si="87"/>
        <v>2.6073238620694247E-4</v>
      </c>
      <c r="H891" s="3">
        <f t="shared" si="87"/>
        <v>5.2146519455619325E-5</v>
      </c>
    </row>
    <row r="892" spans="3:8" x14ac:dyDescent="0.3">
      <c r="C892">
        <v>88</v>
      </c>
      <c r="D892" s="3">
        <f t="shared" ref="D892:H901" si="88">D$8*D$10*(1-EXP(-2*$C892/SQRT(PI()*D$9*D$10)))</f>
        <v>5.2146519455619367E-4</v>
      </c>
      <c r="E892" s="3">
        <f t="shared" si="88"/>
        <v>5.2146477909683774E-4</v>
      </c>
      <c r="F892" s="3">
        <f t="shared" si="88"/>
        <v>5.214397967921783E-4</v>
      </c>
      <c r="G892" s="3">
        <f t="shared" si="88"/>
        <v>2.6073238954841887E-4</v>
      </c>
      <c r="H892" s="3">
        <f t="shared" si="88"/>
        <v>5.2146519455619366E-5</v>
      </c>
    </row>
    <row r="893" spans="3:8" x14ac:dyDescent="0.3">
      <c r="C893">
        <v>88.1</v>
      </c>
      <c r="D893" s="3">
        <f t="shared" si="88"/>
        <v>5.2146519455619411E-4</v>
      </c>
      <c r="E893" s="3">
        <f t="shared" si="88"/>
        <v>5.2146478567399236E-4</v>
      </c>
      <c r="F893" s="3">
        <f t="shared" si="88"/>
        <v>5.2144008176444902E-4</v>
      </c>
      <c r="G893" s="3">
        <f t="shared" si="88"/>
        <v>2.6073239283699618E-4</v>
      </c>
      <c r="H893" s="3">
        <f t="shared" si="88"/>
        <v>5.2146519455619414E-5</v>
      </c>
    </row>
    <row r="894" spans="3:8" x14ac:dyDescent="0.3">
      <c r="C894">
        <v>88.2</v>
      </c>
      <c r="D894" s="3">
        <f t="shared" si="88"/>
        <v>5.2146519455619454E-4</v>
      </c>
      <c r="E894" s="3">
        <f t="shared" si="88"/>
        <v>5.2146479214702367E-4</v>
      </c>
      <c r="F894" s="3">
        <f t="shared" si="88"/>
        <v>5.2144036353922582E-4</v>
      </c>
      <c r="G894" s="3">
        <f t="shared" si="88"/>
        <v>2.6073239607351183E-4</v>
      </c>
      <c r="H894" s="3">
        <f t="shared" si="88"/>
        <v>5.2146519455619454E-5</v>
      </c>
    </row>
    <row r="895" spans="3:8" x14ac:dyDescent="0.3">
      <c r="C895">
        <v>88.3</v>
      </c>
      <c r="D895" s="3">
        <f t="shared" si="88"/>
        <v>5.2146519455619487E-4</v>
      </c>
      <c r="E895" s="3">
        <f t="shared" si="88"/>
        <v>5.2146479851758031E-4</v>
      </c>
      <c r="F895" s="3">
        <f t="shared" si="88"/>
        <v>5.2144064215238581E-4</v>
      </c>
      <c r="G895" s="3">
        <f t="shared" si="88"/>
        <v>2.6073239925879016E-4</v>
      </c>
      <c r="H895" s="3">
        <f t="shared" si="88"/>
        <v>5.2146519455619488E-5</v>
      </c>
    </row>
    <row r="896" spans="3:8" x14ac:dyDescent="0.3">
      <c r="C896">
        <v>88.4</v>
      </c>
      <c r="D896" s="3">
        <f t="shared" si="88"/>
        <v>5.214651945561953E-4</v>
      </c>
      <c r="E896" s="3">
        <f t="shared" si="88"/>
        <v>5.2146480478728436E-4</v>
      </c>
      <c r="F896" s="3">
        <f t="shared" si="88"/>
        <v>5.2144091763940345E-4</v>
      </c>
      <c r="G896" s="3">
        <f t="shared" si="88"/>
        <v>2.6073240239364218E-4</v>
      </c>
      <c r="H896" s="3">
        <f t="shared" si="88"/>
        <v>5.2146519455619529E-5</v>
      </c>
    </row>
    <row r="897" spans="3:8" x14ac:dyDescent="0.3">
      <c r="C897">
        <v>88.5</v>
      </c>
      <c r="D897" s="3">
        <f t="shared" si="88"/>
        <v>5.2146519455619563E-4</v>
      </c>
      <c r="E897" s="3">
        <f t="shared" si="88"/>
        <v>5.2146481095773241E-4</v>
      </c>
      <c r="F897" s="3">
        <f t="shared" si="88"/>
        <v>5.2144119003535527E-4</v>
      </c>
      <c r="G897" s="3">
        <f t="shared" si="88"/>
        <v>2.6073240547886621E-4</v>
      </c>
      <c r="H897" s="3">
        <f t="shared" si="88"/>
        <v>5.2146519455619563E-5</v>
      </c>
    </row>
    <row r="898" spans="3:8" x14ac:dyDescent="0.3">
      <c r="C898">
        <v>88.6</v>
      </c>
      <c r="D898" s="3">
        <f t="shared" si="88"/>
        <v>5.2146519455619595E-4</v>
      </c>
      <c r="E898" s="3">
        <f t="shared" si="88"/>
        <v>5.2146481703049591E-4</v>
      </c>
      <c r="F898" s="3">
        <f t="shared" si="88"/>
        <v>5.2144145937492415E-4</v>
      </c>
      <c r="G898" s="3">
        <f t="shared" si="88"/>
        <v>2.6073240851524795E-4</v>
      </c>
      <c r="H898" s="3">
        <f t="shared" si="88"/>
        <v>5.2146519455619596E-5</v>
      </c>
    </row>
    <row r="899" spans="3:8" x14ac:dyDescent="0.3">
      <c r="C899">
        <v>88.7</v>
      </c>
      <c r="D899" s="3">
        <f t="shared" si="88"/>
        <v>5.2146519455619628E-4</v>
      </c>
      <c r="E899" s="3">
        <f t="shared" si="88"/>
        <v>5.2146482300712124E-4</v>
      </c>
      <c r="F899" s="3">
        <f t="shared" si="88"/>
        <v>5.2144172569240383E-4</v>
      </c>
      <c r="G899" s="3">
        <f t="shared" si="88"/>
        <v>2.6073241150356062E-4</v>
      </c>
      <c r="H899" s="3">
        <f t="shared" si="88"/>
        <v>5.2146519455619637E-5</v>
      </c>
    </row>
    <row r="900" spans="3:8" x14ac:dyDescent="0.3">
      <c r="C900">
        <v>88.8</v>
      </c>
      <c r="D900" s="3">
        <f t="shared" si="88"/>
        <v>5.2146519455619671E-4</v>
      </c>
      <c r="E900" s="3">
        <f t="shared" si="88"/>
        <v>5.2146482888913031E-4</v>
      </c>
      <c r="F900" s="3">
        <f t="shared" si="88"/>
        <v>5.2144198902170328E-4</v>
      </c>
      <c r="G900" s="3">
        <f t="shared" si="88"/>
        <v>2.6073241444456516E-4</v>
      </c>
      <c r="H900" s="3">
        <f t="shared" si="88"/>
        <v>5.2146519455619671E-5</v>
      </c>
    </row>
    <row r="901" spans="3:8" x14ac:dyDescent="0.3">
      <c r="C901">
        <v>88.9</v>
      </c>
      <c r="D901" s="3">
        <f t="shared" si="88"/>
        <v>5.2146519455619693E-4</v>
      </c>
      <c r="E901" s="3">
        <f t="shared" si="88"/>
        <v>5.2146483467802106E-4</v>
      </c>
      <c r="F901" s="3">
        <f t="shared" si="88"/>
        <v>5.214422493963509E-4</v>
      </c>
      <c r="G901" s="3">
        <f t="shared" si="88"/>
        <v>2.6073241733901053E-4</v>
      </c>
      <c r="H901" s="3">
        <f t="shared" si="88"/>
        <v>5.2146519455619698E-5</v>
      </c>
    </row>
    <row r="902" spans="3:8" x14ac:dyDescent="0.3">
      <c r="C902">
        <v>89</v>
      </c>
      <c r="D902" s="3">
        <f t="shared" ref="D902:H911" si="89">D$8*D$10*(1-EXP(-2*$C902/SQRT(PI()*D$9*D$10)))</f>
        <v>5.2146519455619736E-4</v>
      </c>
      <c r="E902" s="3">
        <f t="shared" si="89"/>
        <v>5.2146484037526766E-4</v>
      </c>
      <c r="F902" s="3">
        <f t="shared" si="89"/>
        <v>5.21442506849499E-4</v>
      </c>
      <c r="G902" s="3">
        <f t="shared" si="89"/>
        <v>2.6073242018763383E-4</v>
      </c>
      <c r="H902" s="3">
        <f t="shared" si="89"/>
        <v>5.2146519455619732E-5</v>
      </c>
    </row>
    <row r="903" spans="3:8" x14ac:dyDescent="0.3">
      <c r="C903">
        <v>89.1</v>
      </c>
      <c r="D903" s="3">
        <f t="shared" si="89"/>
        <v>5.2146519455619758E-4</v>
      </c>
      <c r="E903" s="3">
        <f t="shared" si="89"/>
        <v>5.21464845982321E-4</v>
      </c>
      <c r="F903" s="3">
        <f t="shared" si="89"/>
        <v>5.21442761413928E-4</v>
      </c>
      <c r="G903" s="3">
        <f t="shared" si="89"/>
        <v>2.607324229911605E-4</v>
      </c>
      <c r="H903" s="3">
        <f t="shared" si="89"/>
        <v>5.2146519455619759E-5</v>
      </c>
    </row>
    <row r="904" spans="3:8" x14ac:dyDescent="0.3">
      <c r="C904">
        <v>89.2</v>
      </c>
      <c r="D904" s="3">
        <f t="shared" si="89"/>
        <v>5.214651945561979E-4</v>
      </c>
      <c r="E904" s="3">
        <f t="shared" si="89"/>
        <v>5.2146485150060865E-4</v>
      </c>
      <c r="F904" s="3">
        <f t="shared" si="89"/>
        <v>5.2144301312205023E-4</v>
      </c>
      <c r="G904" s="3">
        <f t="shared" si="89"/>
        <v>2.6073242575030433E-4</v>
      </c>
      <c r="H904" s="3">
        <f t="shared" si="89"/>
        <v>5.2146519455619793E-5</v>
      </c>
    </row>
    <row r="905" spans="3:8" x14ac:dyDescent="0.3">
      <c r="C905">
        <v>89.3</v>
      </c>
      <c r="D905" s="3">
        <f t="shared" si="89"/>
        <v>5.2146519455619812E-4</v>
      </c>
      <c r="E905" s="3">
        <f t="shared" si="89"/>
        <v>5.2146485693153617E-4</v>
      </c>
      <c r="F905" s="3">
        <f t="shared" si="89"/>
        <v>5.214432620059147E-4</v>
      </c>
      <c r="G905" s="3">
        <f t="shared" si="89"/>
        <v>2.6073242846576808E-4</v>
      </c>
      <c r="H905" s="3">
        <f t="shared" si="89"/>
        <v>5.2146519455619813E-5</v>
      </c>
    </row>
    <row r="906" spans="3:8" x14ac:dyDescent="0.3">
      <c r="C906">
        <v>89.4</v>
      </c>
      <c r="D906" s="3">
        <f t="shared" si="89"/>
        <v>5.2146519455619844E-4</v>
      </c>
      <c r="E906" s="3">
        <f t="shared" si="89"/>
        <v>5.2146486227648645E-4</v>
      </c>
      <c r="F906" s="3">
        <f t="shared" si="89"/>
        <v>5.2144350809721037E-4</v>
      </c>
      <c r="G906" s="3">
        <f t="shared" si="89"/>
        <v>2.6073243113824323E-4</v>
      </c>
      <c r="H906" s="3">
        <f t="shared" si="89"/>
        <v>5.214651945561984E-5</v>
      </c>
    </row>
    <row r="907" spans="3:8" x14ac:dyDescent="0.3">
      <c r="C907">
        <v>89.5</v>
      </c>
      <c r="D907" s="3">
        <f t="shared" si="89"/>
        <v>5.2146519455619866E-4</v>
      </c>
      <c r="E907" s="3">
        <f t="shared" si="89"/>
        <v>5.2146486753682061E-4</v>
      </c>
      <c r="F907" s="3">
        <f t="shared" si="89"/>
        <v>5.2144375142727112E-4</v>
      </c>
      <c r="G907" s="3">
        <f t="shared" si="89"/>
        <v>2.6073243376841031E-4</v>
      </c>
      <c r="H907" s="3">
        <f t="shared" si="89"/>
        <v>5.2146519455619868E-5</v>
      </c>
    </row>
    <row r="908" spans="3:8" x14ac:dyDescent="0.3">
      <c r="C908">
        <v>89.6</v>
      </c>
      <c r="D908" s="3">
        <f t="shared" si="89"/>
        <v>5.2146519455619899E-4</v>
      </c>
      <c r="E908" s="3">
        <f t="shared" si="89"/>
        <v>5.2146487271387818E-4</v>
      </c>
      <c r="F908" s="3">
        <f t="shared" si="89"/>
        <v>5.2144399202707888E-4</v>
      </c>
      <c r="G908" s="3">
        <f t="shared" si="89"/>
        <v>2.6073243635693909E-4</v>
      </c>
      <c r="H908" s="3">
        <f t="shared" si="89"/>
        <v>5.2146519455619895E-5</v>
      </c>
    </row>
    <row r="909" spans="3:8" x14ac:dyDescent="0.3">
      <c r="C909">
        <v>89.7</v>
      </c>
      <c r="D909" s="3">
        <f t="shared" si="89"/>
        <v>5.214651945561992E-4</v>
      </c>
      <c r="E909" s="3">
        <f t="shared" si="89"/>
        <v>5.2146487780897754E-4</v>
      </c>
      <c r="F909" s="3">
        <f t="shared" si="89"/>
        <v>5.2144422992726812E-4</v>
      </c>
      <c r="G909" s="3">
        <f t="shared" si="89"/>
        <v>2.6073243890448877E-4</v>
      </c>
      <c r="H909" s="3">
        <f t="shared" si="89"/>
        <v>5.2146519455619915E-5</v>
      </c>
    </row>
    <row r="910" spans="3:8" x14ac:dyDescent="0.3">
      <c r="C910">
        <v>89.8</v>
      </c>
      <c r="D910" s="3">
        <f t="shared" si="89"/>
        <v>5.2146519455619942E-4</v>
      </c>
      <c r="E910" s="3">
        <f t="shared" si="89"/>
        <v>5.2146488282341617E-4</v>
      </c>
      <c r="F910" s="3">
        <f t="shared" si="89"/>
        <v>5.2144446515812971E-4</v>
      </c>
      <c r="G910" s="3">
        <f t="shared" si="89"/>
        <v>2.6073244141170809E-4</v>
      </c>
      <c r="H910" s="3">
        <f t="shared" si="89"/>
        <v>5.2146519455619942E-5</v>
      </c>
    </row>
    <row r="911" spans="3:8" x14ac:dyDescent="0.3">
      <c r="C911">
        <v>89.9</v>
      </c>
      <c r="D911" s="3">
        <f t="shared" si="89"/>
        <v>5.2146519455619964E-4</v>
      </c>
      <c r="E911" s="3">
        <f t="shared" si="89"/>
        <v>5.2146488775847092E-4</v>
      </c>
      <c r="F911" s="3">
        <f t="shared" si="89"/>
        <v>5.2144469774961419E-4</v>
      </c>
      <c r="G911" s="3">
        <f t="shared" si="89"/>
        <v>2.6073244387923546E-4</v>
      </c>
      <c r="H911" s="3">
        <f t="shared" si="89"/>
        <v>5.2146519455619962E-5</v>
      </c>
    </row>
    <row r="912" spans="3:8" x14ac:dyDescent="0.3">
      <c r="C912">
        <v>90</v>
      </c>
      <c r="D912" s="3">
        <f t="shared" ref="D912:H921" si="90">D$8*D$10*(1-EXP(-2*$C912/SQRT(PI()*D$9*D$10)))</f>
        <v>5.2146519455619985E-4</v>
      </c>
      <c r="E912" s="3">
        <f t="shared" si="90"/>
        <v>5.2146489261539882E-4</v>
      </c>
      <c r="F912" s="3">
        <f t="shared" si="90"/>
        <v>5.2144492773133666E-4</v>
      </c>
      <c r="G912" s="3">
        <f t="shared" si="90"/>
        <v>2.6073244630769941E-4</v>
      </c>
      <c r="H912" s="3">
        <f t="shared" si="90"/>
        <v>5.2146519455619983E-5</v>
      </c>
    </row>
    <row r="913" spans="3:8" x14ac:dyDescent="0.3">
      <c r="C913">
        <v>90.1</v>
      </c>
      <c r="D913" s="3">
        <f t="shared" si="90"/>
        <v>5.2146519455620007E-4</v>
      </c>
      <c r="E913" s="3">
        <f t="shared" si="90"/>
        <v>5.214648973954363E-4</v>
      </c>
      <c r="F913" s="3">
        <f t="shared" si="90"/>
        <v>5.2144515513257936E-4</v>
      </c>
      <c r="G913" s="3">
        <f t="shared" si="90"/>
        <v>2.6073244869771815E-4</v>
      </c>
      <c r="H913" s="3">
        <f t="shared" si="90"/>
        <v>5.2146519455620003E-5</v>
      </c>
    </row>
    <row r="914" spans="3:8" x14ac:dyDescent="0.3">
      <c r="C914">
        <v>90.2</v>
      </c>
      <c r="D914" s="3">
        <f t="shared" si="90"/>
        <v>5.2146519455620018E-4</v>
      </c>
      <c r="E914" s="3">
        <f t="shared" si="90"/>
        <v>5.214649020998008E-4</v>
      </c>
      <c r="F914" s="3">
        <f t="shared" si="90"/>
        <v>5.2144537998229643E-4</v>
      </c>
      <c r="G914" s="3">
        <f t="shared" si="90"/>
        <v>2.607324510499004E-4</v>
      </c>
      <c r="H914" s="3">
        <f t="shared" si="90"/>
        <v>5.2146519455620023E-5</v>
      </c>
    </row>
    <row r="915" spans="3:8" x14ac:dyDescent="0.3">
      <c r="C915">
        <v>90.3</v>
      </c>
      <c r="D915" s="3">
        <f t="shared" si="90"/>
        <v>5.214651945562004E-4</v>
      </c>
      <c r="E915" s="3">
        <f t="shared" si="90"/>
        <v>5.2146490672969048E-4</v>
      </c>
      <c r="F915" s="3">
        <f t="shared" si="90"/>
        <v>5.2144560230911669E-4</v>
      </c>
      <c r="G915" s="3">
        <f t="shared" si="90"/>
        <v>2.6073245336484524E-4</v>
      </c>
      <c r="H915" s="3">
        <f t="shared" si="90"/>
        <v>5.2146519455620044E-5</v>
      </c>
    </row>
    <row r="916" spans="3:8" x14ac:dyDescent="0.3">
      <c r="C916">
        <v>90.4</v>
      </c>
      <c r="D916" s="3">
        <f t="shared" si="90"/>
        <v>5.2146519455620061E-4</v>
      </c>
      <c r="E916" s="3">
        <f t="shared" si="90"/>
        <v>5.2146491128628408E-4</v>
      </c>
      <c r="F916" s="3">
        <f t="shared" si="90"/>
        <v>5.2144582214134821E-4</v>
      </c>
      <c r="G916" s="3">
        <f t="shared" si="90"/>
        <v>2.6073245564314204E-4</v>
      </c>
      <c r="H916" s="3">
        <f t="shared" si="90"/>
        <v>5.2146519455620064E-5</v>
      </c>
    </row>
    <row r="917" spans="3:8" x14ac:dyDescent="0.3">
      <c r="C917">
        <v>90.5</v>
      </c>
      <c r="D917" s="3">
        <f t="shared" si="90"/>
        <v>5.2146519455620083E-4</v>
      </c>
      <c r="E917" s="3">
        <f t="shared" si="90"/>
        <v>5.2146491577074203E-4</v>
      </c>
      <c r="F917" s="3">
        <f t="shared" si="90"/>
        <v>5.2144603950698097E-4</v>
      </c>
      <c r="G917" s="3">
        <f t="shared" si="90"/>
        <v>2.6073245788537101E-4</v>
      </c>
      <c r="H917" s="3">
        <f t="shared" si="90"/>
        <v>5.2146519455620078E-5</v>
      </c>
    </row>
    <row r="918" spans="3:8" x14ac:dyDescent="0.3">
      <c r="C918">
        <v>90.6</v>
      </c>
      <c r="D918" s="3">
        <f t="shared" si="90"/>
        <v>5.2146519455620094E-4</v>
      </c>
      <c r="E918" s="3">
        <f t="shared" si="90"/>
        <v>5.2146492018420641E-4</v>
      </c>
      <c r="F918" s="3">
        <f t="shared" si="90"/>
        <v>5.2144625443369141E-4</v>
      </c>
      <c r="G918" s="3">
        <f t="shared" si="90"/>
        <v>2.6073246009210321E-4</v>
      </c>
      <c r="H918" s="3">
        <f t="shared" si="90"/>
        <v>5.2146519455620098E-5</v>
      </c>
    </row>
    <row r="919" spans="3:8" x14ac:dyDescent="0.3">
      <c r="C919">
        <v>90.7</v>
      </c>
      <c r="D919" s="3">
        <f t="shared" si="90"/>
        <v>5.2146519455620116E-4</v>
      </c>
      <c r="E919" s="3">
        <f t="shared" si="90"/>
        <v>5.2146492452780091E-4</v>
      </c>
      <c r="F919" s="3">
        <f t="shared" si="90"/>
        <v>5.2144646694884478E-4</v>
      </c>
      <c r="G919" s="3">
        <f t="shared" si="90"/>
        <v>2.6073246226390045E-4</v>
      </c>
      <c r="H919" s="3">
        <f t="shared" si="90"/>
        <v>5.2146519455620118E-5</v>
      </c>
    </row>
    <row r="920" spans="3:8" x14ac:dyDescent="0.3">
      <c r="C920">
        <v>90.8</v>
      </c>
      <c r="D920" s="3">
        <f t="shared" si="90"/>
        <v>5.2146519455620126E-4</v>
      </c>
      <c r="E920" s="3">
        <f t="shared" si="90"/>
        <v>5.2146492880263194E-4</v>
      </c>
      <c r="F920" s="3">
        <f t="shared" si="90"/>
        <v>5.2144667707949995E-4</v>
      </c>
      <c r="G920" s="3">
        <f t="shared" si="90"/>
        <v>2.6073246440131597E-4</v>
      </c>
      <c r="H920" s="3">
        <f t="shared" si="90"/>
        <v>5.2146519455620132E-5</v>
      </c>
    </row>
    <row r="921" spans="3:8" x14ac:dyDescent="0.3">
      <c r="C921">
        <v>90.9</v>
      </c>
      <c r="D921" s="3">
        <f t="shared" si="90"/>
        <v>5.2146519455620137E-4</v>
      </c>
      <c r="E921" s="3">
        <f t="shared" si="90"/>
        <v>5.2146493300978783E-4</v>
      </c>
      <c r="F921" s="3">
        <f t="shared" si="90"/>
        <v>5.2144688485241178E-4</v>
      </c>
      <c r="G921" s="3">
        <f t="shared" si="90"/>
        <v>2.6073246650489392E-4</v>
      </c>
      <c r="H921" s="3">
        <f t="shared" si="90"/>
        <v>5.2146519455620145E-5</v>
      </c>
    </row>
    <row r="922" spans="3:8" x14ac:dyDescent="0.3">
      <c r="C922">
        <v>91</v>
      </c>
      <c r="D922" s="3">
        <f t="shared" ref="D922:H931" si="91">D$8*D$10*(1-EXP(-2*$C922/SQRT(PI()*D$9*D$10)))</f>
        <v>5.2146519455620159E-4</v>
      </c>
      <c r="E922" s="3">
        <f t="shared" si="91"/>
        <v>5.214649371503401E-4</v>
      </c>
      <c r="F922" s="3">
        <f t="shared" si="91"/>
        <v>5.2144709029403481E-4</v>
      </c>
      <c r="G922" s="3">
        <f t="shared" si="91"/>
        <v>2.6073246857517005E-4</v>
      </c>
      <c r="H922" s="3">
        <f t="shared" si="91"/>
        <v>5.2146519455620159E-5</v>
      </c>
    </row>
    <row r="923" spans="3:8" x14ac:dyDescent="0.3">
      <c r="C923">
        <v>91.1</v>
      </c>
      <c r="D923" s="3">
        <f t="shared" si="91"/>
        <v>5.214651945562017E-4</v>
      </c>
      <c r="E923" s="3">
        <f t="shared" si="91"/>
        <v>5.2146494122534324E-4</v>
      </c>
      <c r="F923" s="3">
        <f t="shared" si="91"/>
        <v>5.2144729343052724E-4</v>
      </c>
      <c r="G923" s="3">
        <f t="shared" si="91"/>
        <v>2.6073247061267162E-4</v>
      </c>
      <c r="H923" s="3">
        <f t="shared" si="91"/>
        <v>5.2146519455620172E-5</v>
      </c>
    </row>
    <row r="924" spans="3:8" x14ac:dyDescent="0.3">
      <c r="C924">
        <v>91.2</v>
      </c>
      <c r="D924" s="3">
        <f t="shared" si="91"/>
        <v>5.2146519455620191E-4</v>
      </c>
      <c r="E924" s="3">
        <f t="shared" si="91"/>
        <v>5.2146494523583461E-4</v>
      </c>
      <c r="F924" s="3">
        <f t="shared" si="91"/>
        <v>5.2144749428775338E-4</v>
      </c>
      <c r="G924" s="3">
        <f t="shared" si="91"/>
        <v>2.6073247261791731E-4</v>
      </c>
      <c r="H924" s="3">
        <f t="shared" si="91"/>
        <v>5.2146519455620193E-5</v>
      </c>
    </row>
    <row r="925" spans="3:8" x14ac:dyDescent="0.3">
      <c r="C925">
        <v>91.3</v>
      </c>
      <c r="D925" s="3">
        <f t="shared" si="91"/>
        <v>5.2146519455620202E-4</v>
      </c>
      <c r="E925" s="3">
        <f t="shared" si="91"/>
        <v>5.2146494918283587E-4</v>
      </c>
      <c r="F925" s="3">
        <f t="shared" si="91"/>
        <v>5.214476928912875E-4</v>
      </c>
      <c r="G925" s="3">
        <f t="shared" si="91"/>
        <v>2.6073247459141793E-4</v>
      </c>
      <c r="H925" s="3">
        <f t="shared" si="91"/>
        <v>5.21465194556202E-5</v>
      </c>
    </row>
    <row r="926" spans="3:8" x14ac:dyDescent="0.3">
      <c r="C926">
        <v>91.4</v>
      </c>
      <c r="D926" s="3">
        <f t="shared" si="91"/>
        <v>5.2146519455620213E-4</v>
      </c>
      <c r="E926" s="3">
        <f t="shared" si="91"/>
        <v>5.2146495306735195E-4</v>
      </c>
      <c r="F926" s="3">
        <f t="shared" si="91"/>
        <v>5.2144788926641666E-4</v>
      </c>
      <c r="G926" s="3">
        <f t="shared" si="91"/>
        <v>2.6073247653367597E-4</v>
      </c>
      <c r="H926" s="3">
        <f t="shared" si="91"/>
        <v>5.2146519455620213E-5</v>
      </c>
    </row>
    <row r="927" spans="3:8" x14ac:dyDescent="0.3">
      <c r="C927">
        <v>91.5</v>
      </c>
      <c r="D927" s="3">
        <f t="shared" si="91"/>
        <v>5.2146519455620224E-4</v>
      </c>
      <c r="E927" s="3">
        <f t="shared" si="91"/>
        <v>5.2146495689037219E-4</v>
      </c>
      <c r="F927" s="3">
        <f t="shared" si="91"/>
        <v>5.2144808343814462E-4</v>
      </c>
      <c r="G927" s="3">
        <f t="shared" si="91"/>
        <v>2.6073247844518609E-4</v>
      </c>
      <c r="H927" s="3">
        <f t="shared" si="91"/>
        <v>5.2146519455620227E-5</v>
      </c>
    </row>
    <row r="928" spans="3:8" x14ac:dyDescent="0.3">
      <c r="C928">
        <v>91.6</v>
      </c>
      <c r="D928" s="3">
        <f t="shared" si="91"/>
        <v>5.2146519455620246E-4</v>
      </c>
      <c r="E928" s="3">
        <f t="shared" si="91"/>
        <v>5.2146496065286988E-4</v>
      </c>
      <c r="F928" s="3">
        <f t="shared" si="91"/>
        <v>5.2144827543119411E-4</v>
      </c>
      <c r="G928" s="3">
        <f t="shared" si="91"/>
        <v>2.6073248032643494E-4</v>
      </c>
      <c r="H928" s="3">
        <f t="shared" si="91"/>
        <v>5.214651945562024E-5</v>
      </c>
    </row>
    <row r="929" spans="3:8" x14ac:dyDescent="0.3">
      <c r="C929">
        <v>91.7</v>
      </c>
      <c r="D929" s="3">
        <f t="shared" si="91"/>
        <v>5.2146519455620256E-4</v>
      </c>
      <c r="E929" s="3">
        <f t="shared" si="91"/>
        <v>5.2146496435580335E-4</v>
      </c>
      <c r="F929" s="3">
        <f t="shared" si="91"/>
        <v>5.2144846527001098E-4</v>
      </c>
      <c r="G929" s="3">
        <f t="shared" si="91"/>
        <v>2.6073248217790167E-4</v>
      </c>
      <c r="H929" s="3">
        <f t="shared" si="91"/>
        <v>5.2146519455620254E-5</v>
      </c>
    </row>
    <row r="930" spans="3:8" x14ac:dyDescent="0.3">
      <c r="C930">
        <v>91.8</v>
      </c>
      <c r="D930" s="3">
        <f t="shared" si="91"/>
        <v>5.2146519455620256E-4</v>
      </c>
      <c r="E930" s="3">
        <f t="shared" si="91"/>
        <v>5.2146496800011552E-4</v>
      </c>
      <c r="F930" s="3">
        <f t="shared" si="91"/>
        <v>5.2144865297876631E-4</v>
      </c>
      <c r="G930" s="3">
        <f t="shared" si="91"/>
        <v>2.6073248400005776E-4</v>
      </c>
      <c r="H930" s="3">
        <f t="shared" si="91"/>
        <v>5.2146519455620261E-5</v>
      </c>
    </row>
    <row r="931" spans="3:8" x14ac:dyDescent="0.3">
      <c r="C931">
        <v>91.9</v>
      </c>
      <c r="D931" s="3">
        <f t="shared" si="91"/>
        <v>5.2146519455620267E-4</v>
      </c>
      <c r="E931" s="3">
        <f t="shared" si="91"/>
        <v>5.2146497158673448E-4</v>
      </c>
      <c r="F931" s="3">
        <f t="shared" si="91"/>
        <v>5.2144883858136026E-4</v>
      </c>
      <c r="G931" s="3">
        <f t="shared" si="91"/>
        <v>2.6073248579336724E-4</v>
      </c>
      <c r="H931" s="3">
        <f t="shared" si="91"/>
        <v>5.2146519455620274E-5</v>
      </c>
    </row>
    <row r="932" spans="3:8" x14ac:dyDescent="0.3">
      <c r="C932">
        <v>92</v>
      </c>
      <c r="D932" s="3">
        <f t="shared" ref="D932:H941" si="92">D$8*D$10*(1-EXP(-2*$C932/SQRT(PI()*D$9*D$10)))</f>
        <v>5.2146519455620278E-4</v>
      </c>
      <c r="E932" s="3">
        <f t="shared" si="92"/>
        <v>5.2146497511657355E-4</v>
      </c>
      <c r="F932" s="3">
        <f t="shared" si="92"/>
        <v>5.2144902210142464E-4</v>
      </c>
      <c r="G932" s="3">
        <f t="shared" si="92"/>
        <v>2.6073248755828678E-4</v>
      </c>
      <c r="H932" s="3">
        <f t="shared" si="92"/>
        <v>5.2146519455620281E-5</v>
      </c>
    </row>
    <row r="933" spans="3:8" x14ac:dyDescent="0.3">
      <c r="C933">
        <v>92.1</v>
      </c>
      <c r="D933" s="3">
        <f t="shared" si="92"/>
        <v>5.2146519455620289E-4</v>
      </c>
      <c r="E933" s="3">
        <f t="shared" si="92"/>
        <v>5.2146497859053155E-4</v>
      </c>
      <c r="F933" s="3">
        <f t="shared" si="92"/>
        <v>5.2144920356232628E-4</v>
      </c>
      <c r="G933" s="3">
        <f t="shared" si="92"/>
        <v>2.6073248929526577E-4</v>
      </c>
      <c r="H933" s="3">
        <f t="shared" si="92"/>
        <v>5.2146519455620294E-5</v>
      </c>
    </row>
    <row r="934" spans="3:8" x14ac:dyDescent="0.3">
      <c r="C934">
        <v>92.2</v>
      </c>
      <c r="D934" s="3">
        <f t="shared" si="92"/>
        <v>5.21465194556203E-4</v>
      </c>
      <c r="E934" s="3">
        <f t="shared" si="92"/>
        <v>5.2146498200949317E-4</v>
      </c>
      <c r="F934" s="3">
        <f t="shared" si="92"/>
        <v>5.2144938298716987E-4</v>
      </c>
      <c r="G934" s="3">
        <f t="shared" si="92"/>
        <v>2.6073249100474658E-4</v>
      </c>
      <c r="H934" s="3">
        <f t="shared" si="92"/>
        <v>5.2146519455620308E-5</v>
      </c>
    </row>
    <row r="935" spans="3:8" x14ac:dyDescent="0.3">
      <c r="C935">
        <v>92.3</v>
      </c>
      <c r="D935" s="3">
        <f t="shared" si="92"/>
        <v>5.2146519455620311E-4</v>
      </c>
      <c r="E935" s="3">
        <f t="shared" si="92"/>
        <v>5.2146498537432903E-4</v>
      </c>
      <c r="F935" s="3">
        <f t="shared" si="92"/>
        <v>5.214495603988005E-4</v>
      </c>
      <c r="G935" s="3">
        <f t="shared" si="92"/>
        <v>2.6073249268716451E-4</v>
      </c>
      <c r="H935" s="3">
        <f t="shared" si="92"/>
        <v>5.2146519455620315E-5</v>
      </c>
    </row>
    <row r="936" spans="3:8" x14ac:dyDescent="0.3">
      <c r="C936">
        <v>92.4</v>
      </c>
      <c r="D936" s="3">
        <f t="shared" si="92"/>
        <v>5.2146519455620322E-4</v>
      </c>
      <c r="E936" s="3">
        <f t="shared" si="92"/>
        <v>5.2146498868589609E-4</v>
      </c>
      <c r="F936" s="3">
        <f t="shared" si="92"/>
        <v>5.2144973581980732E-4</v>
      </c>
      <c r="G936" s="3">
        <f t="shared" si="92"/>
        <v>2.6073249434294804E-4</v>
      </c>
      <c r="H936" s="3">
        <f t="shared" si="92"/>
        <v>5.2146519455620322E-5</v>
      </c>
    </row>
    <row r="937" spans="3:8" x14ac:dyDescent="0.3">
      <c r="C937">
        <v>92.5</v>
      </c>
      <c r="D937" s="3">
        <f t="shared" si="92"/>
        <v>5.2146519455620332E-4</v>
      </c>
      <c r="E937" s="3">
        <f t="shared" si="92"/>
        <v>5.2146499194503752E-4</v>
      </c>
      <c r="F937" s="3">
        <f t="shared" si="92"/>
        <v>5.2144990927252576E-4</v>
      </c>
      <c r="G937" s="3">
        <f t="shared" si="92"/>
        <v>2.6073249597251876E-4</v>
      </c>
      <c r="H937" s="3">
        <f t="shared" si="92"/>
        <v>5.2146519455620328E-5</v>
      </c>
    </row>
    <row r="938" spans="3:8" x14ac:dyDescent="0.3">
      <c r="C938">
        <v>92.6</v>
      </c>
      <c r="D938" s="3">
        <f t="shared" si="92"/>
        <v>5.2146519455620343E-4</v>
      </c>
      <c r="E938" s="3">
        <f t="shared" si="92"/>
        <v>5.2146499515258341E-4</v>
      </c>
      <c r="F938" s="3">
        <f t="shared" si="92"/>
        <v>5.2145008077904081E-4</v>
      </c>
      <c r="G938" s="3">
        <f t="shared" si="92"/>
        <v>2.607324975762917E-4</v>
      </c>
      <c r="H938" s="3">
        <f t="shared" si="92"/>
        <v>5.2146519455620342E-5</v>
      </c>
    </row>
    <row r="939" spans="3:8" x14ac:dyDescent="0.3">
      <c r="C939">
        <v>92.7</v>
      </c>
      <c r="D939" s="3">
        <f t="shared" si="92"/>
        <v>5.2146519455620343E-4</v>
      </c>
      <c r="E939" s="3">
        <f t="shared" si="92"/>
        <v>5.2146499830935057E-4</v>
      </c>
      <c r="F939" s="3">
        <f t="shared" si="92"/>
        <v>5.2145025036118959E-4</v>
      </c>
      <c r="G939" s="3">
        <f t="shared" si="92"/>
        <v>2.6073249915467529E-4</v>
      </c>
      <c r="H939" s="3">
        <f t="shared" si="92"/>
        <v>5.2146519455620349E-5</v>
      </c>
    </row>
    <row r="940" spans="3:8" x14ac:dyDescent="0.3">
      <c r="C940">
        <v>92.8</v>
      </c>
      <c r="D940" s="3">
        <f t="shared" si="92"/>
        <v>5.2146519455620354E-4</v>
      </c>
      <c r="E940" s="3">
        <f t="shared" si="92"/>
        <v>5.2146500141614274E-4</v>
      </c>
      <c r="F940" s="3">
        <f t="shared" si="92"/>
        <v>5.214504180405641E-4</v>
      </c>
      <c r="G940" s="3">
        <f t="shared" si="92"/>
        <v>2.6073250070807137E-4</v>
      </c>
      <c r="H940" s="3">
        <f t="shared" si="92"/>
        <v>5.2146519455620355E-5</v>
      </c>
    </row>
    <row r="941" spans="3:8" x14ac:dyDescent="0.3">
      <c r="C941">
        <v>92.9</v>
      </c>
      <c r="D941" s="3">
        <f t="shared" si="92"/>
        <v>5.2146519455620365E-4</v>
      </c>
      <c r="E941" s="3">
        <f t="shared" si="92"/>
        <v>5.2146500447375116E-4</v>
      </c>
      <c r="F941" s="3">
        <f t="shared" si="92"/>
        <v>5.2145058383851433E-4</v>
      </c>
      <c r="G941" s="3">
        <f t="shared" si="92"/>
        <v>2.6073250223687558E-4</v>
      </c>
      <c r="H941" s="3">
        <f t="shared" si="92"/>
        <v>5.2146519455620362E-5</v>
      </c>
    </row>
    <row r="942" spans="3:8" x14ac:dyDescent="0.3">
      <c r="C942">
        <v>93</v>
      </c>
      <c r="D942" s="3">
        <f t="shared" ref="D942:H951" si="93">D$8*D$10*(1-EXP(-2*$C942/SQRT(PI()*D$9*D$10)))</f>
        <v>5.2146519455620365E-4</v>
      </c>
      <c r="E942" s="3">
        <f t="shared" si="93"/>
        <v>5.214650074829544E-4</v>
      </c>
      <c r="F942" s="3">
        <f t="shared" si="93"/>
        <v>5.2145074777615037E-4</v>
      </c>
      <c r="G942" s="3">
        <f t="shared" si="93"/>
        <v>2.607325037414772E-4</v>
      </c>
      <c r="H942" s="3">
        <f t="shared" si="93"/>
        <v>5.2146519455620369E-5</v>
      </c>
    </row>
    <row r="943" spans="3:8" x14ac:dyDescent="0.3">
      <c r="C943">
        <v>93.1</v>
      </c>
      <c r="D943" s="3">
        <f t="shared" si="93"/>
        <v>5.2146519455620376E-4</v>
      </c>
      <c r="E943" s="3">
        <f t="shared" si="93"/>
        <v>5.2146501044451888E-4</v>
      </c>
      <c r="F943" s="3">
        <f t="shared" si="93"/>
        <v>5.2145090987434581E-4</v>
      </c>
      <c r="G943" s="3">
        <f t="shared" si="93"/>
        <v>2.6073250522225944E-4</v>
      </c>
      <c r="H943" s="3">
        <f t="shared" si="93"/>
        <v>5.2146519455620376E-5</v>
      </c>
    </row>
    <row r="944" spans="3:8" x14ac:dyDescent="0.3">
      <c r="C944">
        <v>93.2</v>
      </c>
      <c r="D944" s="3">
        <f t="shared" si="93"/>
        <v>5.2146519455620387E-4</v>
      </c>
      <c r="E944" s="3">
        <f t="shared" si="93"/>
        <v>5.2146501335919877E-4</v>
      </c>
      <c r="F944" s="3">
        <f t="shared" si="93"/>
        <v>5.2145107015373973E-4</v>
      </c>
      <c r="G944" s="3">
        <f t="shared" si="93"/>
        <v>2.6073250667959938E-4</v>
      </c>
      <c r="H944" s="3">
        <f t="shared" si="93"/>
        <v>5.2146519455620389E-5</v>
      </c>
    </row>
    <row r="945" spans="3:8" x14ac:dyDescent="0.3">
      <c r="C945">
        <v>93.3</v>
      </c>
      <c r="D945" s="3">
        <f t="shared" si="93"/>
        <v>5.2146519455620387E-4</v>
      </c>
      <c r="E945" s="3">
        <f t="shared" si="93"/>
        <v>5.214650162277361E-4</v>
      </c>
      <c r="F945" s="3">
        <f t="shared" si="93"/>
        <v>5.2145122863473986E-4</v>
      </c>
      <c r="G945" s="3">
        <f t="shared" si="93"/>
        <v>2.6073250811386805E-4</v>
      </c>
      <c r="H945" s="3">
        <f t="shared" si="93"/>
        <v>5.2146519455620396E-5</v>
      </c>
    </row>
    <row r="946" spans="3:8" x14ac:dyDescent="0.3">
      <c r="C946">
        <v>93.4</v>
      </c>
      <c r="D946" s="3">
        <f t="shared" si="93"/>
        <v>5.2146519455620397E-4</v>
      </c>
      <c r="E946" s="3">
        <f t="shared" si="93"/>
        <v>5.2146501905086162E-4</v>
      </c>
      <c r="F946" s="3">
        <f t="shared" si="93"/>
        <v>5.2145138533752473E-4</v>
      </c>
      <c r="G946" s="3">
        <f t="shared" si="93"/>
        <v>2.6073250952543081E-4</v>
      </c>
      <c r="H946" s="3">
        <f t="shared" si="93"/>
        <v>5.2146519455620396E-5</v>
      </c>
    </row>
    <row r="947" spans="3:8" x14ac:dyDescent="0.3">
      <c r="C947">
        <v>93.5</v>
      </c>
      <c r="D947" s="3">
        <f t="shared" si="93"/>
        <v>5.2146519455620408E-4</v>
      </c>
      <c r="E947" s="3">
        <f t="shared" si="93"/>
        <v>5.2146502182929405E-4</v>
      </c>
      <c r="F947" s="3">
        <f t="shared" si="93"/>
        <v>5.2145154028204656E-4</v>
      </c>
      <c r="G947" s="3">
        <f t="shared" si="93"/>
        <v>2.6073251091464703E-4</v>
      </c>
      <c r="H947" s="3">
        <f t="shared" si="93"/>
        <v>5.2146519455620403E-5</v>
      </c>
    </row>
    <row r="948" spans="3:8" x14ac:dyDescent="0.3">
      <c r="C948">
        <v>93.6</v>
      </c>
      <c r="D948" s="3">
        <f t="shared" si="93"/>
        <v>5.2146519455620408E-4</v>
      </c>
      <c r="E948" s="3">
        <f t="shared" si="93"/>
        <v>5.2146502456374105E-4</v>
      </c>
      <c r="F948" s="3">
        <f t="shared" si="93"/>
        <v>5.2145169348803385E-4</v>
      </c>
      <c r="G948" s="3">
        <f t="shared" si="93"/>
        <v>2.6073251228187053E-4</v>
      </c>
      <c r="H948" s="3">
        <f t="shared" si="93"/>
        <v>5.214651945562041E-5</v>
      </c>
    </row>
    <row r="949" spans="3:8" x14ac:dyDescent="0.3">
      <c r="C949">
        <v>93.7</v>
      </c>
      <c r="D949" s="3">
        <f t="shared" si="93"/>
        <v>5.2146519455620419E-4</v>
      </c>
      <c r="E949" s="3">
        <f t="shared" si="93"/>
        <v>5.2146502725489879E-4</v>
      </c>
      <c r="F949" s="3">
        <f t="shared" si="93"/>
        <v>5.2145184497499344E-4</v>
      </c>
      <c r="G949" s="3">
        <f t="shared" si="93"/>
        <v>2.6073251362744939E-4</v>
      </c>
      <c r="H949" s="3">
        <f t="shared" si="93"/>
        <v>5.2146519455620416E-5</v>
      </c>
    </row>
    <row r="950" spans="3:8" x14ac:dyDescent="0.3">
      <c r="C950">
        <v>93.8</v>
      </c>
      <c r="D950" s="3">
        <f t="shared" si="93"/>
        <v>5.2146519455620419E-4</v>
      </c>
      <c r="E950" s="3">
        <f t="shared" si="93"/>
        <v>5.214650299034528E-4</v>
      </c>
      <c r="F950" s="3">
        <f t="shared" si="93"/>
        <v>5.2145199476221361E-4</v>
      </c>
      <c r="G950" s="3">
        <f t="shared" si="93"/>
        <v>2.607325149517264E-4</v>
      </c>
      <c r="H950" s="3">
        <f t="shared" si="93"/>
        <v>5.2146519455620423E-5</v>
      </c>
    </row>
    <row r="951" spans="3:8" x14ac:dyDescent="0.3">
      <c r="C951">
        <v>93.9</v>
      </c>
      <c r="D951" s="3">
        <f t="shared" si="93"/>
        <v>5.214651945562043E-4</v>
      </c>
      <c r="E951" s="3">
        <f t="shared" si="93"/>
        <v>5.2146503251007746E-4</v>
      </c>
      <c r="F951" s="3">
        <f t="shared" si="93"/>
        <v>5.214521428687658E-4</v>
      </c>
      <c r="G951" s="3">
        <f t="shared" si="93"/>
        <v>2.6073251625503873E-4</v>
      </c>
      <c r="H951" s="3">
        <f t="shared" si="93"/>
        <v>5.214651945562043E-5</v>
      </c>
    </row>
    <row r="952" spans="3:8" x14ac:dyDescent="0.3">
      <c r="C952">
        <v>94</v>
      </c>
      <c r="D952" s="3">
        <f t="shared" ref="D952:H961" si="94">D$8*D$10*(1-EXP(-2*$C952/SQRT(PI()*D$9*D$10)))</f>
        <v>5.214651945562043E-4</v>
      </c>
      <c r="E952" s="3">
        <f t="shared" si="94"/>
        <v>5.2146503507543652E-4</v>
      </c>
      <c r="F952" s="3">
        <f t="shared" si="94"/>
        <v>5.2145228931350809E-4</v>
      </c>
      <c r="G952" s="3">
        <f t="shared" si="94"/>
        <v>2.6073251753771826E-4</v>
      </c>
      <c r="H952" s="3">
        <f t="shared" si="94"/>
        <v>5.214651945562043E-5</v>
      </c>
    </row>
    <row r="953" spans="3:8" x14ac:dyDescent="0.3">
      <c r="C953">
        <v>94.1</v>
      </c>
      <c r="D953" s="3">
        <f t="shared" si="94"/>
        <v>5.214651945562043E-4</v>
      </c>
      <c r="E953" s="3">
        <f t="shared" si="94"/>
        <v>5.214650376001832E-4</v>
      </c>
      <c r="F953" s="3">
        <f t="shared" si="94"/>
        <v>5.2145243411508637E-4</v>
      </c>
      <c r="G953" s="3">
        <f t="shared" si="94"/>
        <v>2.607325188000916E-4</v>
      </c>
      <c r="H953" s="3">
        <f t="shared" si="94"/>
        <v>5.214651945562043E-5</v>
      </c>
    </row>
    <row r="954" spans="3:8" x14ac:dyDescent="0.3">
      <c r="C954">
        <v>94.2</v>
      </c>
      <c r="D954" s="3">
        <f t="shared" si="94"/>
        <v>5.2146519455620441E-4</v>
      </c>
      <c r="E954" s="3">
        <f t="shared" si="94"/>
        <v>5.2146504008496056E-4</v>
      </c>
      <c r="F954" s="3">
        <f t="shared" si="94"/>
        <v>5.214525772919375E-4</v>
      </c>
      <c r="G954" s="3">
        <f t="shared" si="94"/>
        <v>2.6073252004248028E-4</v>
      </c>
      <c r="H954" s="3">
        <f t="shared" si="94"/>
        <v>5.2146519455620437E-5</v>
      </c>
    </row>
    <row r="955" spans="3:8" x14ac:dyDescent="0.3">
      <c r="C955">
        <v>94.3</v>
      </c>
      <c r="D955" s="3">
        <f t="shared" si="94"/>
        <v>5.2146519455620441E-4</v>
      </c>
      <c r="E955" s="3">
        <f t="shared" si="94"/>
        <v>5.2146504253040133E-4</v>
      </c>
      <c r="F955" s="3">
        <f t="shared" si="94"/>
        <v>5.2145271886229168E-4</v>
      </c>
      <c r="G955" s="3">
        <f t="shared" si="94"/>
        <v>2.6073252126520066E-4</v>
      </c>
      <c r="H955" s="3">
        <f t="shared" si="94"/>
        <v>5.2146519455620444E-5</v>
      </c>
    </row>
    <row r="956" spans="3:8" x14ac:dyDescent="0.3">
      <c r="C956">
        <v>94.4</v>
      </c>
      <c r="D956" s="3">
        <f t="shared" si="94"/>
        <v>5.2146519455620452E-4</v>
      </c>
      <c r="E956" s="3">
        <f t="shared" si="94"/>
        <v>5.2146504493712816E-4</v>
      </c>
      <c r="F956" s="3">
        <f t="shared" si="94"/>
        <v>5.2145285884417432E-4</v>
      </c>
      <c r="G956" s="3">
        <f t="shared" si="94"/>
        <v>2.6073252246856408E-4</v>
      </c>
      <c r="H956" s="3">
        <f t="shared" si="94"/>
        <v>5.214651945562045E-5</v>
      </c>
    </row>
    <row r="957" spans="3:8" x14ac:dyDescent="0.3">
      <c r="C957">
        <v>94.5</v>
      </c>
      <c r="D957" s="3">
        <f t="shared" si="94"/>
        <v>5.2146519455620452E-4</v>
      </c>
      <c r="E957" s="3">
        <f t="shared" si="94"/>
        <v>5.2146504730575408E-4</v>
      </c>
      <c r="F957" s="3">
        <f t="shared" si="94"/>
        <v>5.2145299725540862E-4</v>
      </c>
      <c r="G957" s="3">
        <f t="shared" si="94"/>
        <v>2.6073252365287704E-4</v>
      </c>
      <c r="H957" s="3">
        <f t="shared" si="94"/>
        <v>5.2146519455620457E-5</v>
      </c>
    </row>
    <row r="958" spans="3:8" x14ac:dyDescent="0.3">
      <c r="C958">
        <v>94.6</v>
      </c>
      <c r="D958" s="3">
        <f t="shared" si="94"/>
        <v>5.2146519455620452E-4</v>
      </c>
      <c r="E958" s="3">
        <f t="shared" si="94"/>
        <v>5.214650496368821E-4</v>
      </c>
      <c r="F958" s="3">
        <f t="shared" si="94"/>
        <v>5.2145313411361795E-4</v>
      </c>
      <c r="G958" s="3">
        <f t="shared" si="94"/>
        <v>2.6073252481844105E-4</v>
      </c>
      <c r="H958" s="3">
        <f t="shared" si="94"/>
        <v>5.2146519455620457E-5</v>
      </c>
    </row>
    <row r="959" spans="3:8" x14ac:dyDescent="0.3">
      <c r="C959">
        <v>94.7</v>
      </c>
      <c r="D959" s="3">
        <f t="shared" si="94"/>
        <v>5.2146519455620462E-4</v>
      </c>
      <c r="E959" s="3">
        <f t="shared" si="94"/>
        <v>5.2146505193110594E-4</v>
      </c>
      <c r="F959" s="3">
        <f t="shared" si="94"/>
        <v>5.2145326943622762E-4</v>
      </c>
      <c r="G959" s="3">
        <f t="shared" si="94"/>
        <v>2.6073252596555297E-4</v>
      </c>
      <c r="H959" s="3">
        <f t="shared" si="94"/>
        <v>5.2146519455620464E-5</v>
      </c>
    </row>
    <row r="960" spans="3:8" x14ac:dyDescent="0.3">
      <c r="C960">
        <v>94.8</v>
      </c>
      <c r="D960" s="3">
        <f t="shared" si="94"/>
        <v>5.2146519455620462E-4</v>
      </c>
      <c r="E960" s="3">
        <f t="shared" si="94"/>
        <v>5.2146505418900987E-4</v>
      </c>
      <c r="F960" s="3">
        <f t="shared" si="94"/>
        <v>5.2145340324046788E-4</v>
      </c>
      <c r="G960" s="3">
        <f t="shared" si="94"/>
        <v>2.6073252709450493E-4</v>
      </c>
      <c r="H960" s="3">
        <f t="shared" si="94"/>
        <v>5.2146519455620471E-5</v>
      </c>
    </row>
    <row r="961" spans="3:8" x14ac:dyDescent="0.3">
      <c r="C961">
        <v>94.9</v>
      </c>
      <c r="D961" s="3">
        <f t="shared" si="94"/>
        <v>5.2146519455620462E-4</v>
      </c>
      <c r="E961" s="3">
        <f t="shared" si="94"/>
        <v>5.2146505641116885E-4</v>
      </c>
      <c r="F961" s="3">
        <f t="shared" si="94"/>
        <v>5.2145353554337512E-4</v>
      </c>
      <c r="G961" s="3">
        <f t="shared" si="94"/>
        <v>2.6073252820558442E-4</v>
      </c>
      <c r="H961" s="3">
        <f t="shared" si="94"/>
        <v>5.2146519455620471E-5</v>
      </c>
    </row>
    <row r="962" spans="3:8" x14ac:dyDescent="0.3">
      <c r="C962">
        <v>95</v>
      </c>
      <c r="D962" s="3">
        <f t="shared" ref="D962:H971" si="95">D$8*D$10*(1-EXP(-2*$C962/SQRT(PI()*D$9*D$10)))</f>
        <v>5.2146519455620473E-4</v>
      </c>
      <c r="E962" s="3">
        <f t="shared" si="95"/>
        <v>5.2146505859814872E-4</v>
      </c>
      <c r="F962" s="3">
        <f t="shared" si="95"/>
        <v>5.2145366636179513E-4</v>
      </c>
      <c r="G962" s="3">
        <f t="shared" si="95"/>
        <v>2.6073252929907436E-4</v>
      </c>
      <c r="H962" s="3">
        <f t="shared" si="95"/>
        <v>5.2146519455620471E-5</v>
      </c>
    </row>
    <row r="963" spans="3:8" x14ac:dyDescent="0.3">
      <c r="C963">
        <v>95.1</v>
      </c>
      <c r="D963" s="3">
        <f t="shared" si="95"/>
        <v>5.2146519455620473E-4</v>
      </c>
      <c r="E963" s="3">
        <f t="shared" si="95"/>
        <v>5.2146506075050644E-4</v>
      </c>
      <c r="F963" s="3">
        <f t="shared" si="95"/>
        <v>5.2145379571238418E-4</v>
      </c>
      <c r="G963" s="3">
        <f t="shared" si="95"/>
        <v>2.6073253037525322E-4</v>
      </c>
      <c r="H963" s="3">
        <f t="shared" si="95"/>
        <v>5.2146519455620477E-5</v>
      </c>
    </row>
    <row r="964" spans="3:8" x14ac:dyDescent="0.3">
      <c r="C964">
        <v>95.2</v>
      </c>
      <c r="D964" s="3">
        <f t="shared" si="95"/>
        <v>5.2146519455620473E-4</v>
      </c>
      <c r="E964" s="3">
        <f t="shared" si="95"/>
        <v>5.2146506286878996E-4</v>
      </c>
      <c r="F964" s="3">
        <f t="shared" si="95"/>
        <v>5.2145392361161195E-4</v>
      </c>
      <c r="G964" s="3">
        <f t="shared" si="95"/>
        <v>2.6073253143439498E-4</v>
      </c>
      <c r="H964" s="3">
        <f t="shared" si="95"/>
        <v>5.2146519455620477E-5</v>
      </c>
    </row>
    <row r="965" spans="3:8" x14ac:dyDescent="0.3">
      <c r="C965">
        <v>95.3</v>
      </c>
      <c r="D965" s="3">
        <f t="shared" si="95"/>
        <v>5.2146519455620484E-4</v>
      </c>
      <c r="E965" s="3">
        <f t="shared" si="95"/>
        <v>5.21465064953539E-4</v>
      </c>
      <c r="F965" s="3">
        <f t="shared" si="95"/>
        <v>5.2145405007576339E-4</v>
      </c>
      <c r="G965" s="3">
        <f t="shared" si="95"/>
        <v>2.607325324767695E-4</v>
      </c>
      <c r="H965" s="3">
        <f t="shared" si="95"/>
        <v>5.2146519455620484E-5</v>
      </c>
    </row>
    <row r="966" spans="3:8" x14ac:dyDescent="0.3">
      <c r="C966">
        <v>95.4</v>
      </c>
      <c r="D966" s="3">
        <f t="shared" si="95"/>
        <v>5.2146519455620484E-4</v>
      </c>
      <c r="E966" s="3">
        <f t="shared" si="95"/>
        <v>5.2146506700528417E-4</v>
      </c>
      <c r="F966" s="3">
        <f t="shared" si="95"/>
        <v>5.2145417512094029E-4</v>
      </c>
      <c r="G966" s="3">
        <f t="shared" si="95"/>
        <v>2.6073253350264208E-4</v>
      </c>
      <c r="H966" s="3">
        <f t="shared" si="95"/>
        <v>5.2146519455620484E-5</v>
      </c>
    </row>
    <row r="967" spans="3:8" x14ac:dyDescent="0.3">
      <c r="C967">
        <v>95.5</v>
      </c>
      <c r="D967" s="3">
        <f t="shared" si="95"/>
        <v>5.2146519455620495E-4</v>
      </c>
      <c r="E967" s="3">
        <f t="shared" si="95"/>
        <v>5.2146506902454816E-4</v>
      </c>
      <c r="F967" s="3">
        <f t="shared" si="95"/>
        <v>5.2145429876306428E-4</v>
      </c>
      <c r="G967" s="3">
        <f t="shared" si="95"/>
        <v>2.6073253451227408E-4</v>
      </c>
      <c r="H967" s="3">
        <f t="shared" si="95"/>
        <v>5.2146519455620491E-5</v>
      </c>
    </row>
    <row r="968" spans="3:8" x14ac:dyDescent="0.3">
      <c r="C968">
        <v>95.6</v>
      </c>
      <c r="D968" s="3">
        <f t="shared" si="95"/>
        <v>5.2146519455620495E-4</v>
      </c>
      <c r="E968" s="3">
        <f t="shared" si="95"/>
        <v>5.2146507101184509E-4</v>
      </c>
      <c r="F968" s="3">
        <f t="shared" si="95"/>
        <v>5.2145442101787808E-4</v>
      </c>
      <c r="G968" s="3">
        <f t="shared" si="95"/>
        <v>2.6073253550592255E-4</v>
      </c>
      <c r="H968" s="3">
        <f t="shared" si="95"/>
        <v>5.2146519455620491E-5</v>
      </c>
    </row>
    <row r="969" spans="3:8" x14ac:dyDescent="0.3">
      <c r="C969">
        <v>95.7</v>
      </c>
      <c r="D969" s="3">
        <f t="shared" si="95"/>
        <v>5.2146519455620495E-4</v>
      </c>
      <c r="E969" s="3">
        <f t="shared" si="95"/>
        <v>5.2146507296768109E-4</v>
      </c>
      <c r="F969" s="3">
        <f t="shared" si="95"/>
        <v>5.2145454190094781E-4</v>
      </c>
      <c r="G969" s="3">
        <f t="shared" si="95"/>
        <v>2.6073253648384054E-4</v>
      </c>
      <c r="H969" s="3">
        <f t="shared" si="95"/>
        <v>5.2146519455620498E-5</v>
      </c>
    </row>
    <row r="970" spans="3:8" x14ac:dyDescent="0.3">
      <c r="C970">
        <v>95.8</v>
      </c>
      <c r="D970" s="3">
        <f t="shared" si="95"/>
        <v>5.2146519455620495E-4</v>
      </c>
      <c r="E970" s="3">
        <f t="shared" si="95"/>
        <v>5.2146507489255411E-4</v>
      </c>
      <c r="F970" s="3">
        <f t="shared" si="95"/>
        <v>5.21454661427665E-4</v>
      </c>
      <c r="G970" s="3">
        <f t="shared" si="95"/>
        <v>2.6073253744627705E-4</v>
      </c>
      <c r="H970" s="3">
        <f t="shared" si="95"/>
        <v>5.2146519455620498E-5</v>
      </c>
    </row>
    <row r="971" spans="3:8" x14ac:dyDescent="0.3">
      <c r="C971">
        <v>95.9</v>
      </c>
      <c r="D971" s="3">
        <f t="shared" si="95"/>
        <v>5.2146519455620506E-4</v>
      </c>
      <c r="E971" s="3">
        <f t="shared" si="95"/>
        <v>5.2146507678695433E-4</v>
      </c>
      <c r="F971" s="3">
        <f t="shared" si="95"/>
        <v>5.2145477961324839E-4</v>
      </c>
      <c r="G971" s="3">
        <f t="shared" si="95"/>
        <v>2.6073253839347716E-4</v>
      </c>
      <c r="H971" s="3">
        <f t="shared" si="95"/>
        <v>5.2146519455620504E-5</v>
      </c>
    </row>
    <row r="972" spans="3:8" x14ac:dyDescent="0.3">
      <c r="C972">
        <v>96</v>
      </c>
      <c r="D972" s="3">
        <f t="shared" ref="D972:H981" si="96">D$8*D$10*(1-EXP(-2*$C972/SQRT(PI()*D$9*D$10)))</f>
        <v>5.2146519455620506E-4</v>
      </c>
      <c r="E972" s="3">
        <f t="shared" si="96"/>
        <v>5.2146507865136432E-4</v>
      </c>
      <c r="F972" s="3">
        <f t="shared" si="96"/>
        <v>5.2145489647274594E-4</v>
      </c>
      <c r="G972" s="3">
        <f t="shared" si="96"/>
        <v>2.6073253932568216E-4</v>
      </c>
      <c r="H972" s="3">
        <f t="shared" si="96"/>
        <v>5.2146519455620504E-5</v>
      </c>
    </row>
    <row r="973" spans="3:8" x14ac:dyDescent="0.3">
      <c r="C973">
        <v>96.1</v>
      </c>
      <c r="D973" s="3">
        <f t="shared" si="96"/>
        <v>5.2146519455620506E-4</v>
      </c>
      <c r="E973" s="3">
        <f t="shared" si="96"/>
        <v>5.2146508048625864E-4</v>
      </c>
      <c r="F973" s="3">
        <f t="shared" si="96"/>
        <v>5.2145501202103693E-4</v>
      </c>
      <c r="G973" s="3">
        <f t="shared" si="96"/>
        <v>2.6073254024312932E-4</v>
      </c>
      <c r="H973" s="3">
        <f t="shared" si="96"/>
        <v>5.2146519455620504E-5</v>
      </c>
    </row>
    <row r="974" spans="3:8" x14ac:dyDescent="0.3">
      <c r="C974">
        <v>96.2</v>
      </c>
      <c r="D974" s="3">
        <f t="shared" si="96"/>
        <v>5.2146519455620506E-4</v>
      </c>
      <c r="E974" s="3">
        <f t="shared" si="96"/>
        <v>5.2146508229210481E-4</v>
      </c>
      <c r="F974" s="3">
        <f t="shared" si="96"/>
        <v>5.2145512627283343E-4</v>
      </c>
      <c r="G974" s="3">
        <f t="shared" si="96"/>
        <v>2.607325411460524E-4</v>
      </c>
      <c r="H974" s="3">
        <f t="shared" si="96"/>
        <v>5.2146519455620511E-5</v>
      </c>
    </row>
    <row r="975" spans="3:8" x14ac:dyDescent="0.3">
      <c r="C975">
        <v>96.3</v>
      </c>
      <c r="D975" s="3">
        <f t="shared" si="96"/>
        <v>5.2146519455620506E-4</v>
      </c>
      <c r="E975" s="3">
        <f t="shared" si="96"/>
        <v>5.2146508406936251E-4</v>
      </c>
      <c r="F975" s="3">
        <f t="shared" si="96"/>
        <v>5.2145523924268273E-4</v>
      </c>
      <c r="G975" s="3">
        <f t="shared" si="96"/>
        <v>2.6073254203468126E-4</v>
      </c>
      <c r="H975" s="3">
        <f t="shared" si="96"/>
        <v>5.2146519455620511E-5</v>
      </c>
    </row>
    <row r="976" spans="3:8" x14ac:dyDescent="0.3">
      <c r="C976">
        <v>96.4</v>
      </c>
      <c r="D976" s="3">
        <f t="shared" si="96"/>
        <v>5.2146519455620517E-4</v>
      </c>
      <c r="E976" s="3">
        <f t="shared" si="96"/>
        <v>5.214650858184843E-4</v>
      </c>
      <c r="F976" s="3">
        <f t="shared" si="96"/>
        <v>5.2145535094496871E-4</v>
      </c>
      <c r="G976" s="3">
        <f t="shared" si="96"/>
        <v>2.6073254290924215E-4</v>
      </c>
      <c r="H976" s="3">
        <f t="shared" si="96"/>
        <v>5.2146519455620511E-5</v>
      </c>
    </row>
    <row r="977" spans="3:8" x14ac:dyDescent="0.3">
      <c r="C977">
        <v>96.5</v>
      </c>
      <c r="D977" s="3">
        <f t="shared" si="96"/>
        <v>5.2146519455620517E-4</v>
      </c>
      <c r="E977" s="3">
        <f t="shared" si="96"/>
        <v>5.2146508753991578E-4</v>
      </c>
      <c r="F977" s="3">
        <f t="shared" si="96"/>
        <v>5.2145546139391384E-4</v>
      </c>
      <c r="G977" s="3">
        <f t="shared" si="96"/>
        <v>2.6073254376995789E-4</v>
      </c>
      <c r="H977" s="3">
        <f t="shared" si="96"/>
        <v>5.2146519455620511E-5</v>
      </c>
    </row>
    <row r="978" spans="3:8" x14ac:dyDescent="0.3">
      <c r="C978">
        <v>96.6</v>
      </c>
      <c r="D978" s="3">
        <f t="shared" si="96"/>
        <v>5.2146519455620517E-4</v>
      </c>
      <c r="E978" s="3">
        <f t="shared" si="96"/>
        <v>5.2146508923409508E-4</v>
      </c>
      <c r="F978" s="3">
        <f t="shared" si="96"/>
        <v>5.2145557060358108E-4</v>
      </c>
      <c r="G978" s="3">
        <f t="shared" si="96"/>
        <v>2.6073254461704754E-4</v>
      </c>
      <c r="H978" s="3">
        <f t="shared" si="96"/>
        <v>5.2146519455620511E-5</v>
      </c>
    </row>
    <row r="979" spans="3:8" x14ac:dyDescent="0.3">
      <c r="C979">
        <v>96.7</v>
      </c>
      <c r="D979" s="3">
        <f t="shared" si="96"/>
        <v>5.2146519455620517E-4</v>
      </c>
      <c r="E979" s="3">
        <f t="shared" si="96"/>
        <v>5.2146509090145383E-4</v>
      </c>
      <c r="F979" s="3">
        <f t="shared" si="96"/>
        <v>5.2145567858787566E-4</v>
      </c>
      <c r="G979" s="3">
        <f t="shared" si="96"/>
        <v>2.6073254545072691E-4</v>
      </c>
      <c r="H979" s="3">
        <f t="shared" si="96"/>
        <v>5.2146519455620518E-5</v>
      </c>
    </row>
    <row r="980" spans="3:8" x14ac:dyDescent="0.3">
      <c r="C980">
        <v>96.8</v>
      </c>
      <c r="D980" s="3">
        <f t="shared" si="96"/>
        <v>5.2146519455620517E-4</v>
      </c>
      <c r="E980" s="3">
        <f t="shared" si="96"/>
        <v>5.2146509254241658E-4</v>
      </c>
      <c r="F980" s="3">
        <f t="shared" si="96"/>
        <v>5.2145578536054666E-4</v>
      </c>
      <c r="G980" s="3">
        <f t="shared" si="96"/>
        <v>2.6073254627120829E-4</v>
      </c>
      <c r="H980" s="3">
        <f t="shared" si="96"/>
        <v>5.2146519455620518E-5</v>
      </c>
    </row>
    <row r="981" spans="3:8" x14ac:dyDescent="0.3">
      <c r="C981">
        <v>96.9</v>
      </c>
      <c r="D981" s="3">
        <f t="shared" si="96"/>
        <v>5.2146519455620517E-4</v>
      </c>
      <c r="E981" s="3">
        <f t="shared" si="96"/>
        <v>5.214650941574011E-4</v>
      </c>
      <c r="F981" s="3">
        <f t="shared" si="96"/>
        <v>5.21455890935189E-4</v>
      </c>
      <c r="G981" s="3">
        <f t="shared" si="96"/>
        <v>2.6073254707870055E-4</v>
      </c>
      <c r="H981" s="3">
        <f t="shared" si="96"/>
        <v>5.2146519455620518E-5</v>
      </c>
    </row>
    <row r="982" spans="3:8" x14ac:dyDescent="0.3">
      <c r="C982">
        <v>97</v>
      </c>
      <c r="D982" s="3">
        <f t="shared" ref="D982:H991" si="97">D$8*D$10*(1-EXP(-2*$C982/SQRT(PI()*D$9*D$10)))</f>
        <v>5.2146519455620528E-4</v>
      </c>
      <c r="E982" s="3">
        <f t="shared" si="97"/>
        <v>5.2146509574681882E-4</v>
      </c>
      <c r="F982" s="3">
        <f t="shared" si="97"/>
        <v>5.2145599532524485E-4</v>
      </c>
      <c r="G982" s="3">
        <f t="shared" si="97"/>
        <v>2.6073254787340941E-4</v>
      </c>
      <c r="H982" s="3">
        <f t="shared" si="97"/>
        <v>5.2146519455620525E-5</v>
      </c>
    </row>
    <row r="983" spans="3:8" x14ac:dyDescent="0.3">
      <c r="C983">
        <v>97.1</v>
      </c>
      <c r="D983" s="3">
        <f t="shared" si="97"/>
        <v>5.2146519455620528E-4</v>
      </c>
      <c r="E983" s="3">
        <f t="shared" si="97"/>
        <v>5.2146509731107427E-4</v>
      </c>
      <c r="F983" s="3">
        <f t="shared" si="97"/>
        <v>5.2145609854400586E-4</v>
      </c>
      <c r="G983" s="3">
        <f t="shared" si="97"/>
        <v>2.6073254865553714E-4</v>
      </c>
      <c r="H983" s="3">
        <f t="shared" si="97"/>
        <v>5.2146519455620525E-5</v>
      </c>
    </row>
    <row r="984" spans="3:8" x14ac:dyDescent="0.3">
      <c r="C984">
        <v>97.2</v>
      </c>
      <c r="D984" s="3">
        <f t="shared" si="97"/>
        <v>5.2146519455620528E-4</v>
      </c>
      <c r="E984" s="3">
        <f t="shared" si="97"/>
        <v>5.2146509885056612E-4</v>
      </c>
      <c r="F984" s="3">
        <f t="shared" si="97"/>
        <v>5.2145620060461441E-4</v>
      </c>
      <c r="G984" s="3">
        <f t="shared" si="97"/>
        <v>2.6073254942528306E-4</v>
      </c>
      <c r="H984" s="3">
        <f t="shared" si="97"/>
        <v>5.2146519455620525E-5</v>
      </c>
    </row>
    <row r="985" spans="3:8" x14ac:dyDescent="0.3">
      <c r="C985">
        <v>97.3</v>
      </c>
      <c r="D985" s="3">
        <f t="shared" si="97"/>
        <v>5.2146519455620528E-4</v>
      </c>
      <c r="E985" s="3">
        <f t="shared" si="97"/>
        <v>5.2146510036568607E-4</v>
      </c>
      <c r="F985" s="3">
        <f t="shared" si="97"/>
        <v>5.2145630152006521E-4</v>
      </c>
      <c r="G985" s="3">
        <f t="shared" si="97"/>
        <v>2.6073255018284303E-4</v>
      </c>
      <c r="H985" s="3">
        <f t="shared" si="97"/>
        <v>5.2146519455620525E-5</v>
      </c>
    </row>
    <row r="986" spans="3:8" x14ac:dyDescent="0.3">
      <c r="C986">
        <v>97.4</v>
      </c>
      <c r="D986" s="3">
        <f t="shared" si="97"/>
        <v>5.2146519455620528E-4</v>
      </c>
      <c r="E986" s="3">
        <f t="shared" si="97"/>
        <v>5.2146510185682011E-4</v>
      </c>
      <c r="F986" s="3">
        <f t="shared" si="97"/>
        <v>5.2145640130320757E-4</v>
      </c>
      <c r="G986" s="3">
        <f t="shared" si="97"/>
        <v>2.6073255092841005E-4</v>
      </c>
      <c r="H986" s="3">
        <f t="shared" si="97"/>
        <v>5.2146519455620532E-5</v>
      </c>
    </row>
    <row r="987" spans="3:8" x14ac:dyDescent="0.3">
      <c r="C987">
        <v>97.5</v>
      </c>
      <c r="D987" s="3">
        <f t="shared" si="97"/>
        <v>5.2146519455620528E-4</v>
      </c>
      <c r="E987" s="3">
        <f t="shared" si="97"/>
        <v>5.2146510332434803E-4</v>
      </c>
      <c r="F987" s="3">
        <f t="shared" si="97"/>
        <v>5.2145649996674617E-4</v>
      </c>
      <c r="G987" s="3">
        <f t="shared" si="97"/>
        <v>2.6073255166217401E-4</v>
      </c>
      <c r="H987" s="3">
        <f t="shared" si="97"/>
        <v>5.2146519455620532E-5</v>
      </c>
    </row>
    <row r="988" spans="3:8" x14ac:dyDescent="0.3">
      <c r="C988">
        <v>97.6</v>
      </c>
      <c r="D988" s="3">
        <f t="shared" si="97"/>
        <v>5.2146519455620528E-4</v>
      </c>
      <c r="E988" s="3">
        <f t="shared" si="97"/>
        <v>5.2146510476864334E-4</v>
      </c>
      <c r="F988" s="3">
        <f t="shared" si="97"/>
        <v>5.2145659752324367E-4</v>
      </c>
      <c r="G988" s="3">
        <f t="shared" si="97"/>
        <v>2.6073255238432167E-4</v>
      </c>
      <c r="H988" s="3">
        <f t="shared" si="97"/>
        <v>5.2146519455620532E-5</v>
      </c>
    </row>
    <row r="989" spans="3:8" x14ac:dyDescent="0.3">
      <c r="C989">
        <v>97.7</v>
      </c>
      <c r="D989" s="3">
        <f t="shared" si="97"/>
        <v>5.2146519455620528E-4</v>
      </c>
      <c r="E989" s="3">
        <f t="shared" si="97"/>
        <v>5.2146510619007402E-4</v>
      </c>
      <c r="F989" s="3">
        <f t="shared" si="97"/>
        <v>5.2145669398512122E-4</v>
      </c>
      <c r="G989" s="3">
        <f t="shared" si="97"/>
        <v>2.6073255309503701E-4</v>
      </c>
      <c r="H989" s="3">
        <f t="shared" si="97"/>
        <v>5.2146519455620532E-5</v>
      </c>
    </row>
    <row r="990" spans="3:8" x14ac:dyDescent="0.3">
      <c r="C990">
        <v>97.8</v>
      </c>
      <c r="D990" s="3">
        <f t="shared" si="97"/>
        <v>5.2146519455620538E-4</v>
      </c>
      <c r="E990" s="3">
        <f t="shared" si="97"/>
        <v>5.2146510758900198E-4</v>
      </c>
      <c r="F990" s="3">
        <f t="shared" si="97"/>
        <v>5.2145678936466099E-4</v>
      </c>
      <c r="G990" s="3">
        <f t="shared" si="97"/>
        <v>2.6073255379450099E-4</v>
      </c>
      <c r="H990" s="3">
        <f t="shared" si="97"/>
        <v>5.2146519455620538E-5</v>
      </c>
    </row>
    <row r="991" spans="3:8" x14ac:dyDescent="0.3">
      <c r="C991">
        <v>97.9</v>
      </c>
      <c r="D991" s="3">
        <f t="shared" si="97"/>
        <v>5.2146519455620538E-4</v>
      </c>
      <c r="E991" s="3">
        <f t="shared" si="97"/>
        <v>5.2146510896578337E-4</v>
      </c>
      <c r="F991" s="3">
        <f t="shared" si="97"/>
        <v>5.2145688367400713E-4</v>
      </c>
      <c r="G991" s="3">
        <f t="shared" si="97"/>
        <v>2.6073255448289169E-4</v>
      </c>
      <c r="H991" s="3">
        <f t="shared" si="97"/>
        <v>5.2146519455620538E-5</v>
      </c>
    </row>
    <row r="992" spans="3:8" x14ac:dyDescent="0.3">
      <c r="C992">
        <v>98</v>
      </c>
      <c r="D992" s="3">
        <f t="shared" ref="D992:H1001" si="98">D$8*D$10*(1-EXP(-2*$C992/SQRT(PI()*D$9*D$10)))</f>
        <v>5.2146519455620538E-4</v>
      </c>
      <c r="E992" s="3">
        <f t="shared" si="98"/>
        <v>5.2146511032076894E-4</v>
      </c>
      <c r="F992" s="3">
        <f t="shared" si="98"/>
        <v>5.2145697692516772E-4</v>
      </c>
      <c r="G992" s="3">
        <f t="shared" si="98"/>
        <v>2.6073255516038447E-4</v>
      </c>
      <c r="H992" s="3">
        <f t="shared" si="98"/>
        <v>5.2146519455620538E-5</v>
      </c>
    </row>
    <row r="993" spans="3:8" x14ac:dyDescent="0.3">
      <c r="C993">
        <v>98.1</v>
      </c>
      <c r="D993" s="3">
        <f t="shared" si="98"/>
        <v>5.2146519455620538E-4</v>
      </c>
      <c r="E993" s="3">
        <f t="shared" si="98"/>
        <v>5.2146511165430368E-4</v>
      </c>
      <c r="F993" s="3">
        <f t="shared" si="98"/>
        <v>5.2145706913001597E-4</v>
      </c>
      <c r="G993" s="3">
        <f t="shared" si="98"/>
        <v>2.6073255582715184E-4</v>
      </c>
      <c r="H993" s="3">
        <f t="shared" si="98"/>
        <v>5.2146519455620538E-5</v>
      </c>
    </row>
    <row r="994" spans="3:8" x14ac:dyDescent="0.3">
      <c r="C994">
        <v>98.2</v>
      </c>
      <c r="D994" s="3">
        <f t="shared" si="98"/>
        <v>5.2146519455620538E-4</v>
      </c>
      <c r="E994" s="3">
        <f t="shared" si="98"/>
        <v>5.2146511296672715E-4</v>
      </c>
      <c r="F994" s="3">
        <f t="shared" si="98"/>
        <v>5.2145716030029172E-4</v>
      </c>
      <c r="G994" s="3">
        <f t="shared" si="98"/>
        <v>2.6073255648336358E-4</v>
      </c>
      <c r="H994" s="3">
        <f t="shared" si="98"/>
        <v>5.2146519455620545E-5</v>
      </c>
    </row>
    <row r="995" spans="3:8" x14ac:dyDescent="0.3">
      <c r="C995">
        <v>98.3</v>
      </c>
      <c r="D995" s="3">
        <f t="shared" si="98"/>
        <v>5.2146519455620538E-4</v>
      </c>
      <c r="E995" s="3">
        <f t="shared" si="98"/>
        <v>5.2146511425837352E-4</v>
      </c>
      <c r="F995" s="3">
        <f t="shared" si="98"/>
        <v>5.2145725044760354E-4</v>
      </c>
      <c r="G995" s="3">
        <f t="shared" si="98"/>
        <v>2.6073255712918676E-4</v>
      </c>
      <c r="H995" s="3">
        <f t="shared" si="98"/>
        <v>5.2146519455620545E-5</v>
      </c>
    </row>
    <row r="996" spans="3:8" x14ac:dyDescent="0.3">
      <c r="C996">
        <v>98.4</v>
      </c>
      <c r="D996" s="3">
        <f t="shared" si="98"/>
        <v>5.2146519455620538E-4</v>
      </c>
      <c r="E996" s="3">
        <f t="shared" si="98"/>
        <v>5.2146511552957195E-4</v>
      </c>
      <c r="F996" s="3">
        <f t="shared" si="98"/>
        <v>5.214573395834291E-4</v>
      </c>
      <c r="G996" s="3">
        <f t="shared" si="98"/>
        <v>2.6073255776478597E-4</v>
      </c>
      <c r="H996" s="3">
        <f t="shared" si="98"/>
        <v>5.2146519455620545E-5</v>
      </c>
    </row>
    <row r="997" spans="3:8" x14ac:dyDescent="0.3">
      <c r="C997">
        <v>98.5</v>
      </c>
      <c r="D997" s="3">
        <f t="shared" si="98"/>
        <v>5.2146519455620538E-4</v>
      </c>
      <c r="E997" s="3">
        <f t="shared" si="98"/>
        <v>5.2146511678064585E-4</v>
      </c>
      <c r="F997" s="3">
        <f t="shared" si="98"/>
        <v>5.2145742771911806E-4</v>
      </c>
      <c r="G997" s="3">
        <f t="shared" si="98"/>
        <v>2.6073255839032292E-4</v>
      </c>
      <c r="H997" s="3">
        <f t="shared" si="98"/>
        <v>5.2146519455620545E-5</v>
      </c>
    </row>
    <row r="998" spans="3:8" x14ac:dyDescent="0.3">
      <c r="C998">
        <v>98.6</v>
      </c>
      <c r="D998" s="3">
        <f t="shared" si="98"/>
        <v>5.2146519455620538E-4</v>
      </c>
      <c r="E998" s="3">
        <f t="shared" si="98"/>
        <v>5.2146511801191397E-4</v>
      </c>
      <c r="F998" s="3">
        <f t="shared" si="98"/>
        <v>5.2145751486589202E-4</v>
      </c>
      <c r="G998" s="3">
        <f t="shared" si="98"/>
        <v>2.6073255900595699E-4</v>
      </c>
      <c r="H998" s="3">
        <f t="shared" si="98"/>
        <v>5.2146519455620545E-5</v>
      </c>
    </row>
    <row r="999" spans="3:8" x14ac:dyDescent="0.3">
      <c r="C999">
        <v>98.7</v>
      </c>
      <c r="D999" s="3">
        <f t="shared" si="98"/>
        <v>5.2146519455620538E-4</v>
      </c>
      <c r="E999" s="3">
        <f t="shared" si="98"/>
        <v>5.2146511922368988E-4</v>
      </c>
      <c r="F999" s="3">
        <f t="shared" si="98"/>
        <v>5.2145760103484702E-4</v>
      </c>
      <c r="G999" s="3">
        <f t="shared" si="98"/>
        <v>2.6073255961184494E-4</v>
      </c>
      <c r="H999" s="3">
        <f t="shared" si="98"/>
        <v>5.2146519455620545E-5</v>
      </c>
    </row>
    <row r="1000" spans="3:8" x14ac:dyDescent="0.3">
      <c r="C1000">
        <v>98.8</v>
      </c>
      <c r="D1000" s="3">
        <f t="shared" si="98"/>
        <v>5.2146519455620549E-4</v>
      </c>
      <c r="E1000" s="3">
        <f t="shared" si="98"/>
        <v>5.2146512041628202E-4</v>
      </c>
      <c r="F1000" s="3">
        <f t="shared" si="98"/>
        <v>5.2145768623695465E-4</v>
      </c>
      <c r="G1000" s="3">
        <f t="shared" si="98"/>
        <v>2.6073256020814101E-4</v>
      </c>
      <c r="H1000" s="3">
        <f t="shared" si="98"/>
        <v>5.2146519455620552E-5</v>
      </c>
    </row>
    <row r="1001" spans="3:8" x14ac:dyDescent="0.3">
      <c r="C1001">
        <v>98.9</v>
      </c>
      <c r="D1001" s="3">
        <f t="shared" si="98"/>
        <v>5.2146519455620549E-4</v>
      </c>
      <c r="E1001" s="3">
        <f t="shared" si="98"/>
        <v>5.2146512158999429E-4</v>
      </c>
      <c r="F1001" s="3">
        <f t="shared" si="98"/>
        <v>5.2145777048306333E-4</v>
      </c>
      <c r="G1001" s="3">
        <f t="shared" si="98"/>
        <v>2.6073256079499715E-4</v>
      </c>
      <c r="H1001" s="3">
        <f t="shared" si="98"/>
        <v>5.2146519455620552E-5</v>
      </c>
    </row>
    <row r="1002" spans="3:8" x14ac:dyDescent="0.3">
      <c r="C1002">
        <v>99</v>
      </c>
      <c r="D1002" s="3">
        <f t="shared" ref="D1002:H1012" si="99">D$8*D$10*(1-EXP(-2*$C1002/SQRT(PI()*D$9*D$10)))</f>
        <v>5.2146519455620549E-4</v>
      </c>
      <c r="E1002" s="3">
        <f t="shared" si="99"/>
        <v>5.2146512274512551E-4</v>
      </c>
      <c r="F1002" s="3">
        <f t="shared" si="99"/>
        <v>5.214578537838995E-4</v>
      </c>
      <c r="G1002" s="3">
        <f t="shared" si="99"/>
        <v>2.6073256137256276E-4</v>
      </c>
      <c r="H1002" s="3">
        <f t="shared" si="99"/>
        <v>5.2146519455620552E-5</v>
      </c>
    </row>
    <row r="1003" spans="3:8" x14ac:dyDescent="0.3">
      <c r="C1003">
        <v>99.1</v>
      </c>
      <c r="D1003" s="3">
        <f t="shared" si="99"/>
        <v>5.2146519455620549E-4</v>
      </c>
      <c r="E1003" s="3">
        <f t="shared" si="99"/>
        <v>5.2146512388196961E-4</v>
      </c>
      <c r="F1003" s="3">
        <f t="shared" si="99"/>
        <v>5.2145793615006959E-4</v>
      </c>
      <c r="G1003" s="3">
        <f t="shared" si="99"/>
        <v>2.607325619409848E-4</v>
      </c>
      <c r="H1003" s="3">
        <f t="shared" si="99"/>
        <v>5.2146519455620552E-5</v>
      </c>
    </row>
    <row r="1004" spans="3:8" x14ac:dyDescent="0.3">
      <c r="C1004">
        <v>99.2</v>
      </c>
      <c r="D1004" s="3">
        <f t="shared" si="99"/>
        <v>5.2146519455620549E-4</v>
      </c>
      <c r="E1004" s="3">
        <f t="shared" si="99"/>
        <v>5.2146512500081648E-4</v>
      </c>
      <c r="F1004" s="3">
        <f t="shared" si="99"/>
        <v>5.2145801759206098E-4</v>
      </c>
      <c r="G1004" s="3">
        <f t="shared" si="99"/>
        <v>2.6073256250040824E-4</v>
      </c>
      <c r="H1004" s="3">
        <f t="shared" si="99"/>
        <v>5.2146519455620552E-5</v>
      </c>
    </row>
    <row r="1005" spans="3:8" x14ac:dyDescent="0.3">
      <c r="C1005">
        <v>99.3</v>
      </c>
      <c r="D1005" s="3">
        <f t="shared" si="99"/>
        <v>5.2146519455620549E-4</v>
      </c>
      <c r="E1005" s="3">
        <f t="shared" si="99"/>
        <v>5.2146512610195075E-4</v>
      </c>
      <c r="F1005" s="3">
        <f t="shared" si="99"/>
        <v>5.2145809812024319E-4</v>
      </c>
      <c r="G1005" s="3">
        <f t="shared" si="99"/>
        <v>2.6073256305097537E-4</v>
      </c>
      <c r="H1005" s="3">
        <f t="shared" si="99"/>
        <v>5.2146519455620552E-5</v>
      </c>
    </row>
    <row r="1006" spans="3:8" x14ac:dyDescent="0.3">
      <c r="C1006">
        <v>99.4</v>
      </c>
      <c r="D1006" s="3">
        <f t="shared" si="99"/>
        <v>5.2146519455620549E-4</v>
      </c>
      <c r="E1006" s="3">
        <f t="shared" si="99"/>
        <v>5.2146512718565289E-4</v>
      </c>
      <c r="F1006" s="3">
        <f t="shared" si="99"/>
        <v>5.2145817774486942E-4</v>
      </c>
      <c r="G1006" s="3">
        <f t="shared" si="99"/>
        <v>2.6073256359282644E-4</v>
      </c>
      <c r="H1006" s="3">
        <f t="shared" si="99"/>
        <v>5.2146519455620552E-5</v>
      </c>
    </row>
    <row r="1007" spans="3:8" x14ac:dyDescent="0.3">
      <c r="C1007">
        <v>99.5</v>
      </c>
      <c r="D1007" s="3">
        <f t="shared" si="99"/>
        <v>5.2146519455620549E-4</v>
      </c>
      <c r="E1007" s="3">
        <f t="shared" si="99"/>
        <v>5.2146512825219894E-4</v>
      </c>
      <c r="F1007" s="3">
        <f t="shared" si="99"/>
        <v>5.2145825647607804E-4</v>
      </c>
      <c r="G1007" s="3">
        <f t="shared" si="99"/>
        <v>2.6073256412609947E-4</v>
      </c>
      <c r="H1007" s="3">
        <f t="shared" si="99"/>
        <v>5.2146519455620552E-5</v>
      </c>
    </row>
    <row r="1008" spans="3:8" x14ac:dyDescent="0.3">
      <c r="C1008">
        <v>99.6</v>
      </c>
      <c r="D1008" s="3">
        <f t="shared" si="99"/>
        <v>5.2146519455620549E-4</v>
      </c>
      <c r="E1008" s="3">
        <f t="shared" si="99"/>
        <v>5.2146512930186049E-4</v>
      </c>
      <c r="F1008" s="3">
        <f t="shared" si="99"/>
        <v>5.2145833432389358E-4</v>
      </c>
      <c r="G1008" s="3">
        <f t="shared" si="99"/>
        <v>2.6073256465093024E-4</v>
      </c>
      <c r="H1008" s="3">
        <f t="shared" si="99"/>
        <v>5.2146519455620552E-5</v>
      </c>
    </row>
    <row r="1009" spans="3:8" x14ac:dyDescent="0.3">
      <c r="C1009">
        <v>99.7</v>
      </c>
      <c r="D1009" s="3">
        <f t="shared" si="99"/>
        <v>5.2146519455620549E-4</v>
      </c>
      <c r="E1009" s="3">
        <f t="shared" si="99"/>
        <v>5.2146513033490469E-4</v>
      </c>
      <c r="F1009" s="3">
        <f t="shared" si="99"/>
        <v>5.2145841129822793E-4</v>
      </c>
      <c r="G1009" s="3">
        <f t="shared" si="99"/>
        <v>2.6073256516745234E-4</v>
      </c>
      <c r="H1009" s="3">
        <f t="shared" si="99"/>
        <v>5.2146519455620552E-5</v>
      </c>
    </row>
    <row r="1010" spans="3:8" x14ac:dyDescent="0.3">
      <c r="C1010">
        <v>99.8</v>
      </c>
      <c r="D1010" s="3">
        <f t="shared" si="99"/>
        <v>5.2146519455620549E-4</v>
      </c>
      <c r="E1010" s="3">
        <f t="shared" si="99"/>
        <v>5.2146513135159489E-4</v>
      </c>
      <c r="F1010" s="3">
        <f t="shared" si="99"/>
        <v>5.2145848740888184E-4</v>
      </c>
      <c r="G1010" s="3">
        <f t="shared" si="99"/>
        <v>2.6073256567579745E-4</v>
      </c>
      <c r="H1010" s="3">
        <f t="shared" si="99"/>
        <v>5.2146519455620552E-5</v>
      </c>
    </row>
    <row r="1011" spans="3:8" x14ac:dyDescent="0.3">
      <c r="C1011">
        <v>99.9</v>
      </c>
      <c r="D1011" s="3">
        <f t="shared" si="99"/>
        <v>5.2146519455620549E-4</v>
      </c>
      <c r="E1011" s="3">
        <f t="shared" si="99"/>
        <v>5.2146513235218968E-4</v>
      </c>
      <c r="F1011" s="3">
        <f t="shared" si="99"/>
        <v>5.2145856266554624E-4</v>
      </c>
      <c r="G1011" s="3">
        <f t="shared" si="99"/>
        <v>2.6073256617609484E-4</v>
      </c>
      <c r="H1011" s="3">
        <f t="shared" si="99"/>
        <v>5.2146519455620552E-5</v>
      </c>
    </row>
    <row r="1012" spans="3:8" x14ac:dyDescent="0.3">
      <c r="C1012">
        <v>100</v>
      </c>
      <c r="D1012" s="3">
        <f t="shared" si="99"/>
        <v>5.2146519455620549E-4</v>
      </c>
      <c r="E1012" s="3">
        <f t="shared" si="99"/>
        <v>5.2146513333694406E-4</v>
      </c>
      <c r="F1012" s="3">
        <f t="shared" si="99"/>
        <v>5.2145863707780309E-4</v>
      </c>
      <c r="G1012" s="3">
        <f t="shared" si="99"/>
        <v>2.6073256666847203E-4</v>
      </c>
      <c r="H1012" s="3">
        <f t="shared" si="99"/>
        <v>5.2146519455620552E-5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7"/>
  <sheetViews>
    <sheetView zoomScale="84" zoomScaleNormal="84" workbookViewId="0">
      <selection activeCell="R3" sqref="R3:R4"/>
    </sheetView>
  </sheetViews>
  <sheetFormatPr defaultRowHeight="15.6" x14ac:dyDescent="0.3"/>
  <cols>
    <col min="3" max="3" width="11.59765625" customWidth="1"/>
    <col min="4" max="4" width="11.3984375" customWidth="1"/>
    <col min="5" max="5" width="11.09765625" customWidth="1"/>
    <col min="6" max="6" width="12.5" customWidth="1"/>
    <col min="7" max="7" width="11.59765625" customWidth="1"/>
    <col min="8" max="8" width="12.19921875" customWidth="1"/>
    <col min="9" max="9" width="24.3984375" customWidth="1"/>
    <col min="12" max="12" width="17.8984375" customWidth="1"/>
  </cols>
  <sheetData>
    <row r="1" spans="2:18" x14ac:dyDescent="0.3">
      <c r="F1" t="s">
        <v>47</v>
      </c>
      <c r="G1">
        <v>2.65</v>
      </c>
      <c r="H1" t="s">
        <v>48</v>
      </c>
      <c r="P1" t="s">
        <v>56</v>
      </c>
      <c r="Q1" t="s">
        <v>57</v>
      </c>
    </row>
    <row r="2" spans="2:18" x14ac:dyDescent="0.3">
      <c r="B2" t="s">
        <v>27</v>
      </c>
      <c r="C2" s="4" t="s">
        <v>31</v>
      </c>
      <c r="F2" t="s">
        <v>44</v>
      </c>
      <c r="I2" t="s">
        <v>45</v>
      </c>
      <c r="J2" t="s">
        <v>49</v>
      </c>
      <c r="N2" t="s">
        <v>54</v>
      </c>
      <c r="P2" t="s">
        <v>55</v>
      </c>
      <c r="Q2" t="s">
        <v>55</v>
      </c>
    </row>
    <row r="3" spans="2:18" x14ac:dyDescent="0.3">
      <c r="C3" t="s">
        <v>28</v>
      </c>
      <c r="D3" t="s">
        <v>29</v>
      </c>
      <c r="E3" t="s">
        <v>30</v>
      </c>
      <c r="F3" t="s">
        <v>32</v>
      </c>
      <c r="G3" t="s">
        <v>33</v>
      </c>
      <c r="H3" t="s">
        <v>34</v>
      </c>
      <c r="I3" t="s">
        <v>46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R3" s="4" t="s">
        <v>383</v>
      </c>
    </row>
    <row r="4" spans="2:18" x14ac:dyDescent="0.3">
      <c r="C4">
        <v>0.02</v>
      </c>
      <c r="D4">
        <v>2.78</v>
      </c>
      <c r="E4">
        <v>10.7</v>
      </c>
      <c r="F4" s="2">
        <f>0.001*C15*D15*C4*G1/E15</f>
        <v>4.9256170212765954E-23</v>
      </c>
      <c r="G4" s="2">
        <f>0.001*C16*D16*D4*G1/E16</f>
        <v>1.2183408403361343E-21</v>
      </c>
      <c r="H4" s="2">
        <f>0.001*C17*D17*E4*G1/E17</f>
        <v>1.1513107758620688E-21</v>
      </c>
      <c r="I4" s="2">
        <f>F4+G4+H4</f>
        <v>2.4189077864109692E-21</v>
      </c>
      <c r="J4" s="2">
        <v>100000000</v>
      </c>
      <c r="K4" s="2">
        <f>J4*365*86400</f>
        <v>3153600000000000</v>
      </c>
      <c r="L4" s="2">
        <f>I4*K4</f>
        <v>7.6282675952256324E-6</v>
      </c>
      <c r="M4" s="2">
        <v>9.9999999999999995E-7</v>
      </c>
      <c r="N4" s="5">
        <f>L4/M4</f>
        <v>7.6282675952256325</v>
      </c>
      <c r="P4" s="5">
        <v>7.6294380000000004</v>
      </c>
      <c r="Q4" s="5"/>
      <c r="R4" s="5">
        <f>P4*M4/K4</f>
        <v>2.4192789193302896E-21</v>
      </c>
    </row>
    <row r="13" spans="2:18" x14ac:dyDescent="0.3">
      <c r="C13" t="s">
        <v>36</v>
      </c>
      <c r="D13" t="s">
        <v>38</v>
      </c>
    </row>
    <row r="14" spans="2:18" x14ac:dyDescent="0.3">
      <c r="B14" t="s">
        <v>35</v>
      </c>
      <c r="C14" t="s">
        <v>37</v>
      </c>
      <c r="D14" t="s">
        <v>39</v>
      </c>
      <c r="E14" t="s">
        <v>40</v>
      </c>
    </row>
    <row r="15" spans="2:18" x14ac:dyDescent="0.3">
      <c r="B15" t="s">
        <v>42</v>
      </c>
      <c r="C15">
        <v>7</v>
      </c>
      <c r="D15" s="2">
        <v>3.12E-17</v>
      </c>
      <c r="E15">
        <v>235</v>
      </c>
    </row>
    <row r="16" spans="2:18" x14ac:dyDescent="0.3">
      <c r="B16" t="s">
        <v>41</v>
      </c>
      <c r="C16">
        <v>8</v>
      </c>
      <c r="D16" s="2">
        <v>4.92E-18</v>
      </c>
      <c r="E16">
        <v>238</v>
      </c>
    </row>
    <row r="17" spans="2:5" x14ac:dyDescent="0.3">
      <c r="B17" t="s">
        <v>43</v>
      </c>
      <c r="C17">
        <v>6</v>
      </c>
      <c r="D17" s="2">
        <v>1.5699999999999999E-18</v>
      </c>
      <c r="E17">
        <v>232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DD99-29AE-4783-9A35-A19F8755023E}">
  <dimension ref="B1:X26"/>
  <sheetViews>
    <sheetView zoomScale="70" zoomScaleNormal="70" workbookViewId="0">
      <selection activeCell="F4" sqref="F4"/>
    </sheetView>
  </sheetViews>
  <sheetFormatPr defaultRowHeight="15.6" x14ac:dyDescent="0.3"/>
  <cols>
    <col min="6" max="6" width="10.59765625" customWidth="1"/>
    <col min="8" max="8" width="15.59765625" customWidth="1"/>
    <col min="9" max="9" width="12.5" customWidth="1"/>
    <col min="14" max="14" width="14.09765625" customWidth="1"/>
  </cols>
  <sheetData>
    <row r="1" spans="2:24" x14ac:dyDescent="0.3">
      <c r="F1" t="s">
        <v>47</v>
      </c>
      <c r="H1">
        <v>2.65</v>
      </c>
      <c r="I1" t="s">
        <v>48</v>
      </c>
      <c r="R1" t="s">
        <v>56</v>
      </c>
    </row>
    <row r="2" spans="2:24" x14ac:dyDescent="0.3">
      <c r="B2" t="s">
        <v>58</v>
      </c>
      <c r="C2" s="4" t="s">
        <v>31</v>
      </c>
      <c r="F2" t="s">
        <v>88</v>
      </c>
      <c r="J2" t="s">
        <v>45</v>
      </c>
      <c r="L2" t="s">
        <v>49</v>
      </c>
      <c r="P2" t="s">
        <v>54</v>
      </c>
      <c r="R2" t="s">
        <v>55</v>
      </c>
    </row>
    <row r="3" spans="2:24" x14ac:dyDescent="0.3">
      <c r="C3" t="s">
        <v>28</v>
      </c>
      <c r="D3" t="s">
        <v>29</v>
      </c>
      <c r="E3" t="s">
        <v>30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49</v>
      </c>
      <c r="M3" t="s">
        <v>50</v>
      </c>
      <c r="N3" t="s">
        <v>95</v>
      </c>
      <c r="O3" t="s">
        <v>52</v>
      </c>
      <c r="P3" t="s">
        <v>53</v>
      </c>
      <c r="X3" s="4" t="s">
        <v>382</v>
      </c>
    </row>
    <row r="4" spans="2:24" x14ac:dyDescent="0.3">
      <c r="C4">
        <v>0.02</v>
      </c>
      <c r="D4">
        <v>2.78</v>
      </c>
      <c r="E4">
        <v>10.7</v>
      </c>
      <c r="F4" s="2">
        <f>0.001*C16*D16*D4*H1/E16</f>
        <v>1.8386546218487397E-28</v>
      </c>
      <c r="G4" s="2">
        <f>0.001*C17*D17*E4*H1/E17</f>
        <v>2.0471821120689653E-32</v>
      </c>
      <c r="H4" s="2">
        <f>(C4+D4)*H1*(Q15*R15+Q16*R16+Q17*R17+Q18*R18+Q19*R19)</f>
        <v>5.001258079999999E-28</v>
      </c>
      <c r="I4" s="2">
        <f>E4*H1*(Q20*R15+Q21*R16+R22*R17+Q23*R18+Q24*R19)</f>
        <v>8.7784732900408138E-28</v>
      </c>
      <c r="J4" s="2">
        <f>F4+H4+I4+G4</f>
        <v>1.561859071010076E-27</v>
      </c>
      <c r="K4" s="2">
        <f>J4*M6*V15</f>
        <v>2.6114283667288469E-29</v>
      </c>
      <c r="L4" s="2">
        <v>100000000</v>
      </c>
      <c r="M4" s="2">
        <f>L4*365*86400</f>
        <v>3153600000000000</v>
      </c>
      <c r="N4" s="2">
        <f>K4*M4</f>
        <v>8.2354004973160922E-14</v>
      </c>
      <c r="O4" s="2">
        <v>9.9999999999999995E-7</v>
      </c>
      <c r="P4" s="5">
        <f>N4/O4</f>
        <v>8.235400497316093E-8</v>
      </c>
      <c r="R4" s="5">
        <v>8.2140700000000004E-8</v>
      </c>
      <c r="S4" t="s">
        <v>125</v>
      </c>
      <c r="T4" t="s">
        <v>368</v>
      </c>
      <c r="X4" s="5">
        <f>R4*$O$4/$M$4</f>
        <v>2.604664510400812E-29</v>
      </c>
    </row>
    <row r="5" spans="2:24" x14ac:dyDescent="0.3">
      <c r="R5" s="5">
        <v>8.2329839999999999E-8</v>
      </c>
      <c r="S5" t="s">
        <v>125</v>
      </c>
      <c r="T5" s="33" t="s">
        <v>367</v>
      </c>
      <c r="X5" s="5">
        <f>R5*$O$4/$M$4</f>
        <v>2.610662100456621E-29</v>
      </c>
    </row>
    <row r="6" spans="2:24" x14ac:dyDescent="0.3">
      <c r="L6" t="s">
        <v>87</v>
      </c>
      <c r="M6">
        <v>0.8</v>
      </c>
      <c r="S6" s="24" t="s">
        <v>124</v>
      </c>
      <c r="T6" s="33" t="s">
        <v>367</v>
      </c>
    </row>
    <row r="9" spans="2:24" x14ac:dyDescent="0.3">
      <c r="Q9" s="2">
        <f>(P4-R5)/P4*100</f>
        <v>2.9342802658846177E-2</v>
      </c>
    </row>
    <row r="10" spans="2:24" x14ac:dyDescent="0.3">
      <c r="Q10" s="2">
        <f>(K4-X5)/X5*100</f>
        <v>2.9351415186663427E-2</v>
      </c>
    </row>
    <row r="13" spans="2:24" ht="16.2" thickBot="1" x14ac:dyDescent="0.35"/>
    <row r="14" spans="2:24" ht="147.6" thickBot="1" x14ac:dyDescent="0.35">
      <c r="B14" t="s">
        <v>35</v>
      </c>
      <c r="C14" t="s">
        <v>78</v>
      </c>
      <c r="D14" t="s">
        <v>79</v>
      </c>
      <c r="E14" t="s">
        <v>40</v>
      </c>
      <c r="N14" s="6" t="s">
        <v>35</v>
      </c>
      <c r="O14" s="7" t="s">
        <v>59</v>
      </c>
      <c r="P14" s="7" t="s">
        <v>65</v>
      </c>
      <c r="Q14" t="s">
        <v>77</v>
      </c>
      <c r="R14" t="s">
        <v>80</v>
      </c>
      <c r="V14" t="s">
        <v>81</v>
      </c>
    </row>
    <row r="15" spans="2:24" ht="36" thickTop="1" thickBot="1" x14ac:dyDescent="0.35">
      <c r="B15" t="s">
        <v>42</v>
      </c>
      <c r="D15" s="2"/>
      <c r="N15" s="8" t="s">
        <v>66</v>
      </c>
      <c r="O15" s="9" t="s">
        <v>60</v>
      </c>
      <c r="P15" s="9" t="s">
        <v>67</v>
      </c>
      <c r="Q15" s="2">
        <v>7.2999999999999996E-28</v>
      </c>
      <c r="R15" s="14">
        <v>2.8899999999999999E-2</v>
      </c>
      <c r="S15" t="s">
        <v>82</v>
      </c>
      <c r="V15" s="5">
        <v>2.0899999999999998E-2</v>
      </c>
    </row>
    <row r="16" spans="2:24" ht="35.4" thickBot="1" x14ac:dyDescent="0.35">
      <c r="B16" t="s">
        <v>41</v>
      </c>
      <c r="C16">
        <v>2.2000000000000002</v>
      </c>
      <c r="D16" s="2">
        <v>2.7000000000000001E-24</v>
      </c>
      <c r="E16">
        <v>238</v>
      </c>
      <c r="N16" s="10"/>
      <c r="O16" s="11" t="s">
        <v>61</v>
      </c>
      <c r="P16" s="11" t="s">
        <v>68</v>
      </c>
      <c r="Q16" s="2">
        <v>2.7999999999999998E-28</v>
      </c>
      <c r="R16" s="14">
        <v>1.3299999999999999E-2</v>
      </c>
      <c r="S16" t="s">
        <v>83</v>
      </c>
    </row>
    <row r="17" spans="2:24" ht="35.4" thickBot="1" x14ac:dyDescent="0.35">
      <c r="B17" t="s">
        <v>43</v>
      </c>
      <c r="C17">
        <v>2.5</v>
      </c>
      <c r="D17" s="2">
        <v>6.7E-29</v>
      </c>
      <c r="E17">
        <v>232</v>
      </c>
      <c r="N17" s="10"/>
      <c r="O17" s="12" t="s">
        <v>62</v>
      </c>
      <c r="P17" s="12" t="s">
        <v>69</v>
      </c>
      <c r="Q17" s="2">
        <v>2.6E-28</v>
      </c>
      <c r="R17" s="14">
        <v>8.0399999999999999E-2</v>
      </c>
      <c r="S17" t="s">
        <v>84</v>
      </c>
      <c r="V17" t="s">
        <v>295</v>
      </c>
    </row>
    <row r="18" spans="2:24" ht="35.4" thickBot="1" x14ac:dyDescent="0.35">
      <c r="N18" s="10"/>
      <c r="O18" s="11" t="s">
        <v>63</v>
      </c>
      <c r="P18" s="11" t="s">
        <v>70</v>
      </c>
      <c r="Q18" s="27">
        <v>6.9E-29</v>
      </c>
      <c r="R18" s="14">
        <v>0.309</v>
      </c>
      <c r="S18" t="s">
        <v>85</v>
      </c>
      <c r="V18" t="s">
        <v>296</v>
      </c>
      <c r="X18" s="46">
        <v>7.5999999999999998E-2</v>
      </c>
    </row>
    <row r="19" spans="2:24" ht="35.4" thickBot="1" x14ac:dyDescent="0.35">
      <c r="N19" s="10"/>
      <c r="O19" s="12" t="s">
        <v>64</v>
      </c>
      <c r="P19" s="12" t="s">
        <v>71</v>
      </c>
      <c r="Q19" s="2">
        <v>1.1E-28</v>
      </c>
      <c r="R19" s="5">
        <v>3.2399999999999998E-3</v>
      </c>
      <c r="S19" t="s">
        <v>86</v>
      </c>
      <c r="V19" s="47" t="s">
        <v>297</v>
      </c>
    </row>
    <row r="20" spans="2:24" ht="35.4" thickBot="1" x14ac:dyDescent="0.35">
      <c r="N20" s="10" t="s">
        <v>72</v>
      </c>
      <c r="O20" s="11" t="s">
        <v>60</v>
      </c>
      <c r="P20" s="11" t="s">
        <v>73</v>
      </c>
      <c r="Q20" s="2">
        <v>3.1999999999999998E-28</v>
      </c>
    </row>
    <row r="21" spans="2:24" ht="35.4" thickBot="1" x14ac:dyDescent="0.35">
      <c r="N21" s="10"/>
      <c r="O21" s="12" t="s">
        <v>61</v>
      </c>
      <c r="P21" s="12" t="s">
        <v>74</v>
      </c>
      <c r="Q21" s="2">
        <v>1.3E-28</v>
      </c>
      <c r="V21" t="s">
        <v>300</v>
      </c>
      <c r="W21" t="s">
        <v>298</v>
      </c>
    </row>
    <row r="22" spans="2:24" ht="35.4" thickBot="1" x14ac:dyDescent="0.35">
      <c r="N22" s="10"/>
      <c r="O22" s="11" t="s">
        <v>62</v>
      </c>
      <c r="P22" s="11" t="s">
        <v>74</v>
      </c>
      <c r="Q22" s="2">
        <v>1.3E-28</v>
      </c>
      <c r="R22" s="2">
        <f>Q21*2.55/2.45</f>
        <v>1.3530612244897956E-28</v>
      </c>
      <c r="U22" t="s">
        <v>299</v>
      </c>
      <c r="V22" s="46">
        <v>7.5999999999999998E-2</v>
      </c>
      <c r="W22">
        <v>37.700000000000003</v>
      </c>
    </row>
    <row r="23" spans="2:24" ht="35.4" thickBot="1" x14ac:dyDescent="0.35">
      <c r="N23" s="10"/>
      <c r="O23" s="12" t="s">
        <v>63</v>
      </c>
      <c r="P23" s="12" t="s">
        <v>75</v>
      </c>
      <c r="Q23" s="2">
        <v>2.9000000000000002E-29</v>
      </c>
      <c r="U23" t="s">
        <v>301</v>
      </c>
      <c r="V23" s="46">
        <f>1-V22</f>
        <v>0.92400000000000004</v>
      </c>
      <c r="W23">
        <v>45.4</v>
      </c>
    </row>
    <row r="24" spans="2:24" ht="35.4" thickBot="1" x14ac:dyDescent="0.35">
      <c r="N24" s="13"/>
      <c r="O24" s="11" t="s">
        <v>64</v>
      </c>
      <c r="P24" s="11" t="s">
        <v>76</v>
      </c>
      <c r="Q24" s="2">
        <v>4.3999999999999998E-29</v>
      </c>
      <c r="U24" t="s">
        <v>302</v>
      </c>
      <c r="V24">
        <f>0.000205/0.00979</f>
        <v>2.0939734422880489E-2</v>
      </c>
      <c r="W24" s="33" t="s">
        <v>281</v>
      </c>
      <c r="X24" t="s">
        <v>303</v>
      </c>
    </row>
    <row r="25" spans="2:24" x14ac:dyDescent="0.3">
      <c r="U25" t="s">
        <v>304</v>
      </c>
      <c r="V25">
        <f>V24*V22*W22/(V22*W22+V23*W23)</f>
        <v>1.3387659226067542E-3</v>
      </c>
    </row>
    <row r="26" spans="2:24" x14ac:dyDescent="0.3">
      <c r="U26" t="s">
        <v>305</v>
      </c>
      <c r="V26">
        <f>V24*V23*W23/(V22*W22+V23*W23)</f>
        <v>1.9600968500273732E-2</v>
      </c>
    </row>
  </sheetData>
  <hyperlinks>
    <hyperlink ref="V19" r:id="rId1" xr:uid="{FD1B302F-73C2-4643-8037-1D6DCB2C42B5}"/>
  </hyperlinks>
  <pageMargins left="0.7" right="0.7" top="0.75" bottom="0.75" header="0.3" footer="0.3"/>
  <pageSetup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781E-D8F9-4FBF-8A65-B9EBD0F84176}">
  <dimension ref="B1:O36"/>
  <sheetViews>
    <sheetView zoomScale="86" zoomScaleNormal="86" workbookViewId="0">
      <selection activeCell="O3" sqref="O3:O4"/>
    </sheetView>
  </sheetViews>
  <sheetFormatPr defaultRowHeight="15.6" x14ac:dyDescent="0.3"/>
  <cols>
    <col min="6" max="6" width="12.3984375" customWidth="1"/>
  </cols>
  <sheetData>
    <row r="1" spans="2:15" x14ac:dyDescent="0.3">
      <c r="C1" t="s">
        <v>119</v>
      </c>
      <c r="F1" t="s">
        <v>47</v>
      </c>
      <c r="H1">
        <v>2.65</v>
      </c>
      <c r="I1" t="s">
        <v>48</v>
      </c>
      <c r="M1" t="s">
        <v>56</v>
      </c>
    </row>
    <row r="2" spans="2:15" x14ac:dyDescent="0.3">
      <c r="B2" t="s">
        <v>109</v>
      </c>
      <c r="C2" s="4" t="s">
        <v>31</v>
      </c>
      <c r="F2" s="15" t="s">
        <v>111</v>
      </c>
      <c r="K2" t="s">
        <v>54</v>
      </c>
      <c r="M2" t="s">
        <v>55</v>
      </c>
    </row>
    <row r="3" spans="2:15" x14ac:dyDescent="0.3">
      <c r="C3" t="s">
        <v>28</v>
      </c>
      <c r="D3" t="s">
        <v>29</v>
      </c>
      <c r="E3" t="s">
        <v>30</v>
      </c>
      <c r="F3" t="s">
        <v>110</v>
      </c>
      <c r="G3" t="s">
        <v>49</v>
      </c>
      <c r="H3" t="s">
        <v>50</v>
      </c>
      <c r="I3" t="s">
        <v>112</v>
      </c>
      <c r="J3" t="s">
        <v>52</v>
      </c>
      <c r="K3" t="s">
        <v>113</v>
      </c>
      <c r="O3" s="4" t="s">
        <v>383</v>
      </c>
    </row>
    <row r="4" spans="2:15" x14ac:dyDescent="0.3">
      <c r="C4">
        <v>0.02</v>
      </c>
      <c r="D4">
        <v>2.78</v>
      </c>
      <c r="E4">
        <v>10.7</v>
      </c>
      <c r="F4" s="2">
        <f>E20*H1*(H20*G34*(L20*(C4+D4)+M20*E4) + I21*G29*((C4+D4)*L21+E4*M21))</f>
        <v>1.09063883457255E-29</v>
      </c>
      <c r="G4" s="2">
        <v>100000000</v>
      </c>
      <c r="H4" s="2">
        <f>G4*365*86400</f>
        <v>3153600000000000</v>
      </c>
      <c r="I4" s="2">
        <f>F4*H4</f>
        <v>3.4394386287079937E-14</v>
      </c>
      <c r="J4" s="2">
        <v>9.9999999999999995E-7</v>
      </c>
      <c r="K4" s="5">
        <f>I4/J4</f>
        <v>3.4394386287079941E-8</v>
      </c>
      <c r="M4" s="5">
        <v>3.4428239999999999E-8</v>
      </c>
      <c r="O4" s="5">
        <f>M4*J4/H4</f>
        <v>1.0917123287671233E-29</v>
      </c>
    </row>
    <row r="6" spans="2:15" x14ac:dyDescent="0.3">
      <c r="C6" t="s">
        <v>119</v>
      </c>
      <c r="F6" t="s">
        <v>47</v>
      </c>
      <c r="H6">
        <v>2.65</v>
      </c>
      <c r="I6" t="s">
        <v>48</v>
      </c>
      <c r="M6" t="s">
        <v>56</v>
      </c>
    </row>
    <row r="7" spans="2:15" x14ac:dyDescent="0.3">
      <c r="B7" t="s">
        <v>114</v>
      </c>
      <c r="C7" s="4" t="s">
        <v>31</v>
      </c>
      <c r="F7" s="15" t="s">
        <v>115</v>
      </c>
      <c r="K7" t="s">
        <v>54</v>
      </c>
      <c r="M7" t="s">
        <v>55</v>
      </c>
    </row>
    <row r="8" spans="2:15" x14ac:dyDescent="0.3">
      <c r="C8" t="s">
        <v>28</v>
      </c>
      <c r="D8" t="s">
        <v>29</v>
      </c>
      <c r="E8" t="s">
        <v>30</v>
      </c>
      <c r="F8" t="s">
        <v>120</v>
      </c>
      <c r="G8" t="s">
        <v>49</v>
      </c>
      <c r="H8" t="s">
        <v>50</v>
      </c>
      <c r="I8" t="s">
        <v>122</v>
      </c>
      <c r="J8" t="s">
        <v>52</v>
      </c>
      <c r="K8" t="s">
        <v>113</v>
      </c>
    </row>
    <row r="9" spans="2:15" x14ac:dyDescent="0.3">
      <c r="C9">
        <v>0.02</v>
      </c>
      <c r="D9">
        <v>2.78</v>
      </c>
      <c r="E9">
        <v>10.7</v>
      </c>
      <c r="F9" s="2">
        <f>E22*H6*(H22*G34*(L22*(C9+D9)+M22*E9) + J23*G30*((C9+D9)*L23+E9*N23))</f>
        <v>1.0911336824338499E-28</v>
      </c>
      <c r="G9" s="2">
        <v>100000000</v>
      </c>
      <c r="H9" s="2">
        <f>G9*365*86400</f>
        <v>3153600000000000</v>
      </c>
      <c r="I9" s="2">
        <f>F9*H9</f>
        <v>3.4409991809233888E-13</v>
      </c>
      <c r="J9" s="2">
        <v>9.9999999999999995E-7</v>
      </c>
      <c r="K9" s="5">
        <f>I9/J9</f>
        <v>3.4409991809233891E-7</v>
      </c>
      <c r="M9" s="5">
        <v>3.4414229999999999E-7</v>
      </c>
      <c r="O9" s="5">
        <f>M9*J9/H9</f>
        <v>1.0912680745814305E-28</v>
      </c>
    </row>
    <row r="11" spans="2:15" x14ac:dyDescent="0.3">
      <c r="C11" t="s">
        <v>119</v>
      </c>
      <c r="F11" t="s">
        <v>47</v>
      </c>
      <c r="H11">
        <v>2.65</v>
      </c>
      <c r="I11" t="s">
        <v>48</v>
      </c>
      <c r="M11" t="s">
        <v>56</v>
      </c>
    </row>
    <row r="12" spans="2:15" x14ac:dyDescent="0.3">
      <c r="B12" t="s">
        <v>116</v>
      </c>
      <c r="C12" s="4" t="s">
        <v>31</v>
      </c>
      <c r="F12" s="15" t="s">
        <v>117</v>
      </c>
      <c r="K12" t="s">
        <v>54</v>
      </c>
      <c r="M12" t="s">
        <v>55</v>
      </c>
    </row>
    <row r="13" spans="2:15" x14ac:dyDescent="0.3">
      <c r="C13" t="s">
        <v>28</v>
      </c>
      <c r="D13" t="s">
        <v>29</v>
      </c>
      <c r="E13" t="s">
        <v>30</v>
      </c>
      <c r="F13" t="s">
        <v>121</v>
      </c>
      <c r="G13" t="s">
        <v>49</v>
      </c>
      <c r="H13" t="s">
        <v>50</v>
      </c>
      <c r="I13" t="s">
        <v>123</v>
      </c>
      <c r="J13" t="s">
        <v>52</v>
      </c>
      <c r="K13" t="s">
        <v>113</v>
      </c>
    </row>
    <row r="14" spans="2:15" x14ac:dyDescent="0.3">
      <c r="C14">
        <v>0.02</v>
      </c>
      <c r="D14">
        <v>2.78</v>
      </c>
      <c r="E14">
        <v>10.7</v>
      </c>
      <c r="F14" s="2">
        <f>E24*H11*(K24*G36*(L24*(C14+D14)+M24*E14) + J25*G30*((C14+D14)*L25+E14*M25))</f>
        <v>1.4238251973449994E-31</v>
      </c>
      <c r="G14" s="2">
        <v>100000000</v>
      </c>
      <c r="H14" s="2">
        <f>G14*365*86400</f>
        <v>3153600000000000</v>
      </c>
      <c r="I14" s="2">
        <f>F14*H14</f>
        <v>4.4901751423471904E-16</v>
      </c>
      <c r="J14" s="2">
        <v>9.9999999999999995E-7</v>
      </c>
      <c r="K14" s="5">
        <f>I14/J14</f>
        <v>4.4901751423471908E-10</v>
      </c>
      <c r="M14" s="5">
        <v>4.4908600000000001E-10</v>
      </c>
      <c r="O14" s="5">
        <f>M14*J14/H14</f>
        <v>1.4240423642820903E-31</v>
      </c>
    </row>
    <row r="16" spans="2:15" ht="16.2" thickBot="1" x14ac:dyDescent="0.35"/>
    <row r="17" spans="3:14" x14ac:dyDescent="0.3">
      <c r="C17" s="64"/>
      <c r="D17" s="64"/>
      <c r="E17" s="64"/>
      <c r="F17" s="64"/>
      <c r="G17" s="64"/>
      <c r="H17" s="69" t="s">
        <v>96</v>
      </c>
      <c r="I17" s="73"/>
      <c r="J17" s="73"/>
      <c r="K17" s="70"/>
      <c r="L17" s="69" t="s">
        <v>97</v>
      </c>
      <c r="M17" s="70"/>
    </row>
    <row r="18" spans="3:14" ht="16.2" thickBot="1" x14ac:dyDescent="0.35">
      <c r="C18" s="65"/>
      <c r="D18" s="65"/>
      <c r="E18" s="65"/>
      <c r="F18" s="65"/>
      <c r="G18" s="65"/>
      <c r="H18" s="71"/>
      <c r="I18" s="74"/>
      <c r="J18" s="74"/>
      <c r="K18" s="72"/>
      <c r="L18" s="71"/>
      <c r="M18" s="72"/>
    </row>
    <row r="19" spans="3:14" ht="28.2" thickBot="1" x14ac:dyDescent="0.35">
      <c r="C19" s="16"/>
      <c r="D19" s="17" t="s">
        <v>98</v>
      </c>
      <c r="E19" s="18"/>
      <c r="F19" s="19"/>
      <c r="G19" s="19"/>
      <c r="H19" s="17" t="s">
        <v>99</v>
      </c>
      <c r="I19" s="17" t="s">
        <v>60</v>
      </c>
      <c r="J19" s="17" t="s">
        <v>61</v>
      </c>
      <c r="K19" s="17" t="s">
        <v>100</v>
      </c>
      <c r="L19" s="17" t="s">
        <v>101</v>
      </c>
      <c r="M19" s="17" t="s">
        <v>102</v>
      </c>
    </row>
    <row r="20" spans="3:14" ht="16.5" customHeight="1" thickBot="1" x14ac:dyDescent="0.35">
      <c r="C20" s="64">
        <v>20</v>
      </c>
      <c r="D20" s="66" t="s">
        <v>103</v>
      </c>
      <c r="E20" s="68">
        <v>1.4100000000000001E-29</v>
      </c>
      <c r="F20" s="64">
        <v>2</v>
      </c>
      <c r="G20" s="20">
        <v>2</v>
      </c>
      <c r="H20" s="20">
        <v>1</v>
      </c>
      <c r="I20" s="20"/>
      <c r="J20" s="20"/>
      <c r="K20" s="20"/>
      <c r="L20" s="20">
        <v>0.14399999999999999</v>
      </c>
      <c r="M20" s="20">
        <v>1.7399999999999999E-2</v>
      </c>
    </row>
    <row r="21" spans="3:14" ht="16.2" thickBot="1" x14ac:dyDescent="0.35">
      <c r="C21" s="65"/>
      <c r="D21" s="67"/>
      <c r="E21" s="65"/>
      <c r="F21" s="65"/>
      <c r="G21" s="20">
        <v>2</v>
      </c>
      <c r="H21" s="20"/>
      <c r="I21" s="20">
        <v>1</v>
      </c>
      <c r="J21" s="20"/>
      <c r="K21" s="20"/>
      <c r="L21" s="20">
        <v>0.14099999999999999</v>
      </c>
      <c r="M21" s="20">
        <v>1.6900000000000001E-3</v>
      </c>
    </row>
    <row r="22" spans="3:14" ht="16.5" customHeight="1" thickBot="1" x14ac:dyDescent="0.35">
      <c r="C22" s="64">
        <v>21</v>
      </c>
      <c r="D22" s="66" t="s">
        <v>104</v>
      </c>
      <c r="E22" s="68">
        <v>1.4100000000000001E-29</v>
      </c>
      <c r="F22" s="64">
        <v>2</v>
      </c>
      <c r="G22" s="20">
        <v>2</v>
      </c>
      <c r="H22" s="20">
        <v>1</v>
      </c>
      <c r="I22" s="20"/>
      <c r="J22" s="20"/>
      <c r="K22" s="20"/>
      <c r="L22" s="20">
        <v>1.48</v>
      </c>
      <c r="M22" s="20">
        <v>0.186</v>
      </c>
    </row>
    <row r="23" spans="3:14" ht="16.2" thickBot="1" x14ac:dyDescent="0.35">
      <c r="C23" s="65"/>
      <c r="D23" s="67"/>
      <c r="E23" s="65"/>
      <c r="F23" s="65"/>
      <c r="G23" s="20">
        <v>2</v>
      </c>
      <c r="H23" s="20"/>
      <c r="I23" s="20"/>
      <c r="J23" s="20">
        <v>1</v>
      </c>
      <c r="K23" s="20"/>
      <c r="L23" s="20">
        <v>0.105</v>
      </c>
      <c r="M23" s="20">
        <v>1.7299999999999999E-2</v>
      </c>
      <c r="N23" s="48">
        <v>1.7899999999999999E-2</v>
      </c>
    </row>
    <row r="24" spans="3:14" ht="16.5" customHeight="1" thickBot="1" x14ac:dyDescent="0.35">
      <c r="C24" s="64">
        <v>22</v>
      </c>
      <c r="D24" s="66" t="s">
        <v>105</v>
      </c>
      <c r="E24" s="68">
        <v>1.41E-31</v>
      </c>
      <c r="F24" s="64">
        <v>2</v>
      </c>
      <c r="G24" s="20">
        <v>2</v>
      </c>
      <c r="H24" s="20"/>
      <c r="I24" s="20"/>
      <c r="J24" s="20"/>
      <c r="K24" s="20">
        <f>10^4</f>
        <v>10000</v>
      </c>
      <c r="L24" s="20">
        <v>3.06</v>
      </c>
      <c r="M24" s="20">
        <v>0.41699999999999998</v>
      </c>
    </row>
    <row r="25" spans="3:14" ht="16.2" thickBot="1" x14ac:dyDescent="0.35">
      <c r="C25" s="65"/>
      <c r="D25" s="67"/>
      <c r="E25" s="65"/>
      <c r="F25" s="65"/>
      <c r="G25" s="20">
        <v>2</v>
      </c>
      <c r="H25" s="20"/>
      <c r="I25" s="20"/>
      <c r="J25" s="20">
        <v>1</v>
      </c>
      <c r="K25" s="20"/>
      <c r="L25" s="20">
        <v>4.2</v>
      </c>
      <c r="M25" s="20">
        <v>0.66300000000000003</v>
      </c>
    </row>
    <row r="28" spans="3:14" x14ac:dyDescent="0.3">
      <c r="G28" t="s">
        <v>118</v>
      </c>
    </row>
    <row r="29" spans="3:14" x14ac:dyDescent="0.3">
      <c r="G29" s="14">
        <v>2.8899999999999999E-2</v>
      </c>
      <c r="H29" t="s">
        <v>82</v>
      </c>
    </row>
    <row r="30" spans="3:14" x14ac:dyDescent="0.3">
      <c r="G30" s="14">
        <v>1.3299999999999999E-2</v>
      </c>
      <c r="H30" t="s">
        <v>83</v>
      </c>
    </row>
    <row r="31" spans="3:14" x14ac:dyDescent="0.3">
      <c r="G31" s="22">
        <v>8.0399999999999999E-2</v>
      </c>
      <c r="H31" s="23" t="s">
        <v>84</v>
      </c>
    </row>
    <row r="32" spans="3:14" x14ac:dyDescent="0.3">
      <c r="G32" s="22">
        <v>0.309</v>
      </c>
      <c r="H32" s="23" t="s">
        <v>85</v>
      </c>
    </row>
    <row r="33" spans="7:8" x14ac:dyDescent="0.3">
      <c r="G33" s="24">
        <v>3.2399999999999998E-3</v>
      </c>
      <c r="H33" s="23" t="s">
        <v>86</v>
      </c>
    </row>
    <row r="34" spans="7:8" x14ac:dyDescent="0.3">
      <c r="G34" s="5">
        <v>0.47499999999999998</v>
      </c>
      <c r="H34" s="4" t="s">
        <v>106</v>
      </c>
    </row>
    <row r="35" spans="7:8" x14ac:dyDescent="0.3">
      <c r="G35" s="2">
        <v>2.32E-4</v>
      </c>
      <c r="H35" t="s">
        <v>107</v>
      </c>
    </row>
    <row r="36" spans="7:8" x14ac:dyDescent="0.3">
      <c r="G36" s="5">
        <v>9.9999999999999995E-7</v>
      </c>
      <c r="H36" s="4" t="s">
        <v>108</v>
      </c>
    </row>
  </sheetData>
  <mergeCells count="19">
    <mergeCell ref="L17:M18"/>
    <mergeCell ref="C20:C21"/>
    <mergeCell ref="D20:D21"/>
    <mergeCell ref="E20:E21"/>
    <mergeCell ref="F20:F21"/>
    <mergeCell ref="C17:C18"/>
    <mergeCell ref="D17:D18"/>
    <mergeCell ref="E17:E18"/>
    <mergeCell ref="F17:F18"/>
    <mergeCell ref="G17:G18"/>
    <mergeCell ref="H17:K18"/>
    <mergeCell ref="C24:C25"/>
    <mergeCell ref="D24:D25"/>
    <mergeCell ref="E24:E25"/>
    <mergeCell ref="F24:F25"/>
    <mergeCell ref="C22:C23"/>
    <mergeCell ref="D22:D23"/>
    <mergeCell ref="E22:E23"/>
    <mergeCell ref="F22:F23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D104-2602-4CC4-8433-65F982216084}">
  <dimension ref="B1:W38"/>
  <sheetViews>
    <sheetView topLeftCell="A22" zoomScale="70" zoomScaleNormal="70" workbookViewId="0">
      <selection activeCell="E32" sqref="E32"/>
    </sheetView>
  </sheetViews>
  <sheetFormatPr defaultRowHeight="15.6" x14ac:dyDescent="0.3"/>
  <cols>
    <col min="6" max="6" width="11.8984375" bestFit="1" customWidth="1"/>
  </cols>
  <sheetData>
    <row r="1" spans="2:23" x14ac:dyDescent="0.3">
      <c r="F1" t="s">
        <v>47</v>
      </c>
      <c r="H1">
        <v>2.65</v>
      </c>
      <c r="I1" t="s">
        <v>48</v>
      </c>
      <c r="R1" t="s">
        <v>56</v>
      </c>
      <c r="U1" t="s">
        <v>195</v>
      </c>
    </row>
    <row r="2" spans="2:23" x14ac:dyDescent="0.3">
      <c r="C2" s="4" t="s">
        <v>31</v>
      </c>
      <c r="F2" t="s">
        <v>88</v>
      </c>
      <c r="J2" t="s">
        <v>45</v>
      </c>
      <c r="L2" t="s">
        <v>49</v>
      </c>
      <c r="P2" t="s">
        <v>54</v>
      </c>
      <c r="R2" t="s">
        <v>55</v>
      </c>
    </row>
    <row r="3" spans="2:23" x14ac:dyDescent="0.3">
      <c r="C3" t="s">
        <v>28</v>
      </c>
      <c r="D3" t="s">
        <v>29</v>
      </c>
      <c r="E3" t="s">
        <v>30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141</v>
      </c>
      <c r="L3" t="s">
        <v>49</v>
      </c>
      <c r="M3" t="s">
        <v>50</v>
      </c>
      <c r="N3" t="s">
        <v>142</v>
      </c>
      <c r="O3" t="s">
        <v>52</v>
      </c>
      <c r="P3" t="s">
        <v>143</v>
      </c>
      <c r="T3" s="4" t="s">
        <v>411</v>
      </c>
    </row>
    <row r="4" spans="2:23" x14ac:dyDescent="0.3">
      <c r="B4" t="s">
        <v>126</v>
      </c>
      <c r="C4">
        <v>0.02</v>
      </c>
      <c r="D4">
        <v>2.78</v>
      </c>
      <c r="E4">
        <v>10.7</v>
      </c>
      <c r="F4" s="2">
        <f>0.001*C16*D16*D4*H1/E16</f>
        <v>1.8386546218487397E-28</v>
      </c>
      <c r="G4" s="2">
        <f>0.001*C17*D17*E4*H1/E17</f>
        <v>2.0471821120689653E-32</v>
      </c>
      <c r="H4" s="2">
        <f>(C4+D4)*H1*(Q15*R15+Q16*R16+Q17*R17+Q18*R18+Q19*R19)</f>
        <v>5.001258079999999E-28</v>
      </c>
      <c r="I4" s="2">
        <f>E4*H1*(Q20*R15+Q21*R16+Q22*R17+Q23*R18+Q24*R19)</f>
        <v>8.7714944879999988E-28</v>
      </c>
      <c r="J4" s="2">
        <f>F4+H4+I4+G4</f>
        <v>1.5611611908059945E-27</v>
      </c>
      <c r="K4" s="2">
        <f>J4*M5*U15*K5</f>
        <v>2.6577537607803586E-29</v>
      </c>
      <c r="L4" s="2">
        <v>100000000</v>
      </c>
      <c r="M4" s="2">
        <f>L4*365*86400</f>
        <v>3153600000000000</v>
      </c>
      <c r="N4" s="2">
        <f>K4*M4</f>
        <v>8.3814922599969381E-14</v>
      </c>
      <c r="O4" s="2">
        <v>9.9999999999999995E-7</v>
      </c>
      <c r="P4" s="5">
        <f>N4/O4</f>
        <v>8.3814922599969379E-8</v>
      </c>
      <c r="R4" s="5">
        <v>8.3826750000000006E-8</v>
      </c>
      <c r="S4" s="5" t="s">
        <v>124</v>
      </c>
      <c r="T4" s="5">
        <f>R4*O4/M4</f>
        <v>2.6581288051750382E-29</v>
      </c>
    </row>
    <row r="5" spans="2:23" x14ac:dyDescent="0.3">
      <c r="J5" t="s">
        <v>87</v>
      </c>
      <c r="K5">
        <v>0.8</v>
      </c>
      <c r="L5" t="s">
        <v>194</v>
      </c>
      <c r="M5">
        <v>0.95</v>
      </c>
      <c r="R5" s="5">
        <v>8.3826750000000006E-8</v>
      </c>
      <c r="S5" t="s">
        <v>139</v>
      </c>
    </row>
    <row r="6" spans="2:23" x14ac:dyDescent="0.3">
      <c r="C6" t="str">
        <f>C2</f>
        <v>Concentrations in ppm</v>
      </c>
      <c r="F6" t="str">
        <f t="shared" ref="D6:P7" si="0">F2</f>
        <v xml:space="preserve">neutron generation  rate  in [mol dm-3 solid s-1] </v>
      </c>
      <c r="J6" t="str">
        <f t="shared" si="0"/>
        <v xml:space="preserve">total R [mol dm-3 solid s-1] </v>
      </c>
      <c r="R6" t="str">
        <f>R1</f>
        <v>V871</v>
      </c>
    </row>
    <row r="7" spans="2:23" x14ac:dyDescent="0.3">
      <c r="C7" t="str">
        <f>C3</f>
        <v>U235</v>
      </c>
      <c r="D7" t="str">
        <f t="shared" si="0"/>
        <v>U238</v>
      </c>
      <c r="E7" t="str">
        <f t="shared" si="0"/>
        <v>Th232</v>
      </c>
      <c r="F7" t="str">
        <f t="shared" si="0"/>
        <v>R_n_sf_238U</v>
      </c>
      <c r="G7" t="str">
        <f t="shared" si="0"/>
        <v>R_n_sf_232Th</v>
      </c>
      <c r="H7" t="str">
        <f t="shared" si="0"/>
        <v>R_n_a_(238+235)U</v>
      </c>
      <c r="I7" t="str">
        <f t="shared" si="0"/>
        <v>R_n_a_232Th</v>
      </c>
      <c r="J7" t="str">
        <f t="shared" si="0"/>
        <v>R_n_tot</v>
      </c>
      <c r="K7" t="str">
        <f t="shared" si="0"/>
        <v>R_Ar</v>
      </c>
      <c r="L7" t="str">
        <f t="shared" si="0"/>
        <v>Time [yrs]</v>
      </c>
      <c r="M7" t="str">
        <f t="shared" si="0"/>
        <v>t [s]</v>
      </c>
      <c r="N7" t="str">
        <f t="shared" si="0"/>
        <v>R_Ar*t [mol dm-3 solid]</v>
      </c>
      <c r="O7" t="str">
        <f t="shared" si="0"/>
        <v>Porosity [-]</v>
      </c>
      <c r="P7" t="str">
        <f t="shared" si="0"/>
        <v>c_Ar [mol/L H2O]</v>
      </c>
      <c r="R7" t="str">
        <f>R2</f>
        <v>simulated</v>
      </c>
    </row>
    <row r="8" spans="2:23" x14ac:dyDescent="0.3">
      <c r="B8" t="s">
        <v>145</v>
      </c>
      <c r="C8">
        <f>C4</f>
        <v>0.02</v>
      </c>
      <c r="D8">
        <f t="shared" ref="D8:J8" si="1">D4</f>
        <v>2.78</v>
      </c>
      <c r="E8">
        <f t="shared" si="1"/>
        <v>10.7</v>
      </c>
      <c r="F8">
        <f t="shared" si="1"/>
        <v>1.8386546218487397E-28</v>
      </c>
      <c r="G8" s="2">
        <f t="shared" si="1"/>
        <v>2.0471821120689653E-32</v>
      </c>
      <c r="H8" s="2">
        <f t="shared" si="1"/>
        <v>5.001258079999999E-28</v>
      </c>
      <c r="I8" s="2">
        <f t="shared" si="1"/>
        <v>8.7714944879999988E-28</v>
      </c>
      <c r="J8" s="2">
        <f t="shared" si="1"/>
        <v>1.5611611908059945E-27</v>
      </c>
      <c r="K8" s="2">
        <f>J8*M9*V15+F10</f>
        <v>3.703983653618522E-31</v>
      </c>
      <c r="L8">
        <f>L4</f>
        <v>100000000</v>
      </c>
      <c r="M8">
        <f>M4</f>
        <v>3153600000000000</v>
      </c>
      <c r="N8" s="2">
        <f>K8*M8</f>
        <v>1.1680882850051372E-15</v>
      </c>
      <c r="O8" s="2">
        <f>O4</f>
        <v>9.9999999999999995E-7</v>
      </c>
      <c r="P8" s="5">
        <f>N8/O8</f>
        <v>1.1680882850051372E-9</v>
      </c>
      <c r="R8" s="5">
        <v>1.1681400000000001E-9</v>
      </c>
      <c r="S8" s="5" t="s">
        <v>124</v>
      </c>
      <c r="T8" s="5">
        <f>R8*O8/M8</f>
        <v>3.7041476407914768E-31</v>
      </c>
    </row>
    <row r="9" spans="2:23" x14ac:dyDescent="0.3">
      <c r="F9" t="s">
        <v>150</v>
      </c>
      <c r="K9" t="s">
        <v>153</v>
      </c>
      <c r="L9" t="s">
        <v>87</v>
      </c>
      <c r="M9">
        <v>0.8</v>
      </c>
      <c r="R9" s="5">
        <v>1.1681400000000001E-9</v>
      </c>
      <c r="S9" t="s">
        <v>152</v>
      </c>
    </row>
    <row r="10" spans="2:23" x14ac:dyDescent="0.3">
      <c r="B10" t="s">
        <v>146</v>
      </c>
      <c r="C10">
        <f>C8</f>
        <v>0.02</v>
      </c>
      <c r="D10">
        <f>D8</f>
        <v>2.78</v>
      </c>
      <c r="E10">
        <f>E8</f>
        <v>10.7</v>
      </c>
      <c r="F10">
        <f>B23*H1*(E22*I20*(F22*(C10+D10)+G22*E10))</f>
        <v>2.8093458143999994E-31</v>
      </c>
      <c r="K10" t="s">
        <v>154</v>
      </c>
    </row>
    <row r="12" spans="2:23" x14ac:dyDescent="0.3">
      <c r="J12" t="s">
        <v>385</v>
      </c>
      <c r="K12" s="2">
        <f>J8*M9*V15</f>
        <v>8.9463783921852259E-32</v>
      </c>
    </row>
    <row r="13" spans="2:23" ht="16.2" thickBot="1" x14ac:dyDescent="0.35"/>
    <row r="14" spans="2:23" ht="147.6" thickBot="1" x14ac:dyDescent="0.35">
      <c r="B14" t="s">
        <v>35</v>
      </c>
      <c r="C14" t="s">
        <v>78</v>
      </c>
      <c r="D14" t="s">
        <v>79</v>
      </c>
      <c r="E14" t="s">
        <v>40</v>
      </c>
      <c r="N14" s="6" t="s">
        <v>35</v>
      </c>
      <c r="O14" s="7" t="s">
        <v>59</v>
      </c>
      <c r="P14" s="7" t="s">
        <v>65</v>
      </c>
      <c r="Q14" t="s">
        <v>77</v>
      </c>
      <c r="R14" t="s">
        <v>80</v>
      </c>
      <c r="U14" t="s">
        <v>138</v>
      </c>
      <c r="V14" t="s">
        <v>144</v>
      </c>
    </row>
    <row r="15" spans="2:23" ht="37.200000000000003" thickTop="1" thickBot="1" x14ac:dyDescent="0.35">
      <c r="B15" t="s">
        <v>42</v>
      </c>
      <c r="D15" s="2"/>
      <c r="N15" s="8" t="s">
        <v>66</v>
      </c>
      <c r="O15" s="9" t="s">
        <v>60</v>
      </c>
      <c r="P15" s="9" t="s">
        <v>67</v>
      </c>
      <c r="Q15" s="2">
        <v>7.2999999999999996E-28</v>
      </c>
      <c r="R15" s="14">
        <v>2.8899999999999999E-2</v>
      </c>
      <c r="S15" t="s">
        <v>82</v>
      </c>
      <c r="U15" s="27">
        <f>'Ar-handCalculation-BB'!H13</f>
        <v>2.2400277707864166E-2</v>
      </c>
      <c r="V15" s="27">
        <f>'Ar-handCalculation-BB'!H14</f>
        <v>7.1632404495387171E-5</v>
      </c>
      <c r="W15" t="s">
        <v>379</v>
      </c>
    </row>
    <row r="16" spans="2:23" ht="35.4" thickBot="1" x14ac:dyDescent="0.35">
      <c r="B16" t="s">
        <v>41</v>
      </c>
      <c r="C16">
        <v>2.2000000000000002</v>
      </c>
      <c r="D16" s="2">
        <v>2.7000000000000001E-24</v>
      </c>
      <c r="E16">
        <v>238</v>
      </c>
      <c r="N16" s="10"/>
      <c r="O16" s="11" t="s">
        <v>61</v>
      </c>
      <c r="P16" s="11" t="s">
        <v>68</v>
      </c>
      <c r="Q16" s="2">
        <v>2.7999999999999998E-28</v>
      </c>
      <c r="R16" s="14">
        <v>1.3299999999999999E-2</v>
      </c>
      <c r="S16" t="s">
        <v>83</v>
      </c>
    </row>
    <row r="17" spans="2:22" ht="35.4" thickBot="1" x14ac:dyDescent="0.35">
      <c r="B17" t="s">
        <v>43</v>
      </c>
      <c r="C17">
        <v>2.5</v>
      </c>
      <c r="D17" s="2">
        <v>6.7E-29</v>
      </c>
      <c r="E17">
        <v>232</v>
      </c>
      <c r="N17" s="10"/>
      <c r="O17" s="12" t="s">
        <v>62</v>
      </c>
      <c r="P17" s="12" t="s">
        <v>69</v>
      </c>
      <c r="Q17" s="2">
        <v>2.6E-28</v>
      </c>
      <c r="R17" s="14">
        <v>8.0399999999999999E-2</v>
      </c>
      <c r="S17" t="s">
        <v>84</v>
      </c>
      <c r="V17" s="2"/>
    </row>
    <row r="18" spans="2:22" ht="35.4" thickBot="1" x14ac:dyDescent="0.35">
      <c r="B18" t="s">
        <v>149</v>
      </c>
      <c r="N18" s="10"/>
      <c r="O18" s="11" t="s">
        <v>63</v>
      </c>
      <c r="P18" s="11" t="s">
        <v>70</v>
      </c>
      <c r="Q18" s="27">
        <v>6.9E-29</v>
      </c>
      <c r="R18" s="14">
        <v>0.309</v>
      </c>
      <c r="S18" t="s">
        <v>85</v>
      </c>
    </row>
    <row r="19" spans="2:22" ht="35.4" thickBot="1" x14ac:dyDescent="0.35">
      <c r="B19" s="64"/>
      <c r="C19" s="64"/>
      <c r="D19" s="64"/>
      <c r="E19" s="64" t="s">
        <v>96</v>
      </c>
      <c r="F19" s="69" t="s">
        <v>97</v>
      </c>
      <c r="G19" s="70"/>
      <c r="I19" t="s">
        <v>80</v>
      </c>
      <c r="N19" s="10"/>
      <c r="O19" s="12" t="s">
        <v>64</v>
      </c>
      <c r="P19" s="12" t="s">
        <v>71</v>
      </c>
      <c r="Q19" s="2">
        <v>1.1E-28</v>
      </c>
      <c r="R19" s="5">
        <v>3.2399999999999998E-3</v>
      </c>
      <c r="S19" t="s">
        <v>86</v>
      </c>
    </row>
    <row r="20" spans="2:22" ht="35.4" thickBot="1" x14ac:dyDescent="0.35">
      <c r="B20" s="65"/>
      <c r="C20" s="65"/>
      <c r="D20" s="65"/>
      <c r="E20" s="65"/>
      <c r="F20" s="71"/>
      <c r="G20" s="72"/>
      <c r="I20" s="2">
        <v>2.32E-4</v>
      </c>
      <c r="J20" s="33" t="s">
        <v>151</v>
      </c>
      <c r="N20" s="10" t="s">
        <v>72</v>
      </c>
      <c r="O20" s="11" t="s">
        <v>60</v>
      </c>
      <c r="P20" s="11" t="s">
        <v>73</v>
      </c>
      <c r="Q20" s="2">
        <v>3.1999999999999998E-28</v>
      </c>
    </row>
    <row r="21" spans="2:22" ht="35.4" thickBot="1" x14ac:dyDescent="0.35">
      <c r="B21" s="16"/>
      <c r="C21" s="19"/>
      <c r="D21" s="19"/>
      <c r="E21" s="17" t="s">
        <v>147</v>
      </c>
      <c r="F21" s="17" t="s">
        <v>101</v>
      </c>
      <c r="G21" s="17" t="s">
        <v>102</v>
      </c>
      <c r="N21" s="10"/>
      <c r="O21" s="12" t="s">
        <v>61</v>
      </c>
      <c r="P21" s="12" t="s">
        <v>74</v>
      </c>
      <c r="Q21" s="2">
        <v>1.3E-28</v>
      </c>
    </row>
    <row r="22" spans="2:22" ht="35.4" thickBot="1" x14ac:dyDescent="0.35">
      <c r="B22" s="25" t="s">
        <v>148</v>
      </c>
      <c r="C22" s="26">
        <v>1</v>
      </c>
      <c r="D22" s="26">
        <v>2</v>
      </c>
      <c r="E22" s="26">
        <v>1</v>
      </c>
      <c r="F22" s="26">
        <v>0.76</v>
      </c>
      <c r="G22" s="26">
        <v>0.104</v>
      </c>
      <c r="N22" s="10"/>
      <c r="O22" s="11" t="s">
        <v>62</v>
      </c>
      <c r="P22" s="11" t="s">
        <v>74</v>
      </c>
      <c r="Q22" s="2">
        <f>1.35E-28</f>
        <v>1.3499999999999999E-28</v>
      </c>
    </row>
    <row r="23" spans="2:22" ht="35.4" thickBot="1" x14ac:dyDescent="0.35">
      <c r="B23" s="2">
        <v>1.4100000000000001E-28</v>
      </c>
      <c r="N23" s="10"/>
      <c r="O23" s="12" t="s">
        <v>63</v>
      </c>
      <c r="P23" s="12" t="s">
        <v>75</v>
      </c>
      <c r="Q23" s="2">
        <v>2.9000000000000002E-29</v>
      </c>
    </row>
    <row r="24" spans="2:22" ht="35.4" thickBot="1" x14ac:dyDescent="0.35">
      <c r="N24" s="13"/>
      <c r="O24" s="11" t="s">
        <v>64</v>
      </c>
      <c r="P24" s="11" t="s">
        <v>76</v>
      </c>
      <c r="Q24" s="2">
        <v>4.3999999999999998E-29</v>
      </c>
    </row>
    <row r="26" spans="2:22" x14ac:dyDescent="0.3">
      <c r="B26" s="4" t="s">
        <v>127</v>
      </c>
    </row>
    <row r="28" spans="2:22" x14ac:dyDescent="0.3">
      <c r="E28" t="s">
        <v>47</v>
      </c>
      <c r="F28">
        <v>2.65</v>
      </c>
      <c r="G28" t="s">
        <v>48</v>
      </c>
      <c r="O28" t="s">
        <v>56</v>
      </c>
    </row>
    <row r="29" spans="2:22" x14ac:dyDescent="0.3">
      <c r="B29" s="4" t="s">
        <v>31</v>
      </c>
      <c r="E29" t="s">
        <v>128</v>
      </c>
      <c r="H29" t="s">
        <v>45</v>
      </c>
      <c r="I29" t="s">
        <v>49</v>
      </c>
      <c r="M29" t="s">
        <v>54</v>
      </c>
      <c r="O29" t="s">
        <v>55</v>
      </c>
    </row>
    <row r="30" spans="2:22" x14ac:dyDescent="0.3">
      <c r="B30" t="s">
        <v>136</v>
      </c>
      <c r="E30" t="s">
        <v>135</v>
      </c>
      <c r="H30" t="s">
        <v>46</v>
      </c>
      <c r="I30" t="s">
        <v>49</v>
      </c>
      <c r="J30" t="s">
        <v>50</v>
      </c>
      <c r="K30" t="s">
        <v>51</v>
      </c>
      <c r="L30" t="s">
        <v>52</v>
      </c>
      <c r="M30" t="s">
        <v>137</v>
      </c>
    </row>
    <row r="31" spans="2:22" x14ac:dyDescent="0.3">
      <c r="B31" s="31">
        <v>3</v>
      </c>
      <c r="E31" s="2">
        <f>0.001*C37*D37*B31*F28/E38</f>
        <v>3.6139076576576567E-22</v>
      </c>
      <c r="F31" s="2"/>
      <c r="G31" s="2"/>
      <c r="H31" s="2">
        <f>E31+F31+G31</f>
        <v>3.6139076576576567E-22</v>
      </c>
      <c r="I31" s="2">
        <v>100000000</v>
      </c>
      <c r="J31" s="2">
        <f>I31*365*86400</f>
        <v>3153600000000000</v>
      </c>
      <c r="K31" s="2">
        <f>H31*J31</f>
        <v>1.1396819189189186E-6</v>
      </c>
      <c r="L31" s="2">
        <v>9.9999999999999995E-7</v>
      </c>
      <c r="M31" s="5">
        <f>K31/L31</f>
        <v>1.1396819189189187</v>
      </c>
      <c r="O31" s="5">
        <v>1.138717</v>
      </c>
      <c r="P31" s="5" t="s">
        <v>124</v>
      </c>
      <c r="Q31" s="5">
        <f>O31*L31/J31</f>
        <v>3.6108479198376451E-22</v>
      </c>
    </row>
    <row r="32" spans="2:22" x14ac:dyDescent="0.3">
      <c r="O32" s="5">
        <v>1.138717</v>
      </c>
      <c r="P32" t="s">
        <v>140</v>
      </c>
    </row>
    <row r="34" spans="2:5" ht="16.2" thickBot="1" x14ac:dyDescent="0.35"/>
    <row r="35" spans="2:5" ht="55.2" x14ac:dyDescent="0.3">
      <c r="B35" s="75" t="s">
        <v>35</v>
      </c>
      <c r="C35" s="28" t="s">
        <v>36</v>
      </c>
      <c r="D35" s="28" t="s">
        <v>130</v>
      </c>
      <c r="E35" s="28" t="s">
        <v>132</v>
      </c>
    </row>
    <row r="36" spans="2:5" ht="16.8" thickBot="1" x14ac:dyDescent="0.35">
      <c r="B36" s="76"/>
      <c r="C36" s="29" t="s">
        <v>129</v>
      </c>
      <c r="D36" s="29" t="s">
        <v>131</v>
      </c>
      <c r="E36" s="29" t="s">
        <v>133</v>
      </c>
    </row>
    <row r="37" spans="2:5" ht="16.8" thickBot="1" x14ac:dyDescent="0.35">
      <c r="B37" s="30" t="s">
        <v>134</v>
      </c>
      <c r="C37" s="21">
        <v>0.105</v>
      </c>
      <c r="D37" s="32">
        <v>1.7299999999999999E-17</v>
      </c>
      <c r="E37" s="21">
        <v>40</v>
      </c>
    </row>
    <row r="38" spans="2:5" x14ac:dyDescent="0.3">
      <c r="E38">
        <v>39.96</v>
      </c>
    </row>
  </sheetData>
  <mergeCells count="6">
    <mergeCell ref="F19:G20"/>
    <mergeCell ref="B35:B36"/>
    <mergeCell ref="B19:B20"/>
    <mergeCell ref="C19:C20"/>
    <mergeCell ref="D19:D20"/>
    <mergeCell ref="E19:E20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77FD-C1FF-4C79-84EA-9B6A9A1449C3}">
  <dimension ref="A1:Y26"/>
  <sheetViews>
    <sheetView topLeftCell="E1" workbookViewId="0">
      <selection activeCell="Q4" sqref="Q4:Q6"/>
    </sheetView>
  </sheetViews>
  <sheetFormatPr defaultRowHeight="15.6" x14ac:dyDescent="0.3"/>
  <cols>
    <col min="3" max="3" width="10.8984375" bestFit="1" customWidth="1"/>
    <col min="6" max="6" width="18.69921875" customWidth="1"/>
    <col min="7" max="7" width="20" customWidth="1"/>
    <col min="9" max="9" width="12.19921875" bestFit="1" customWidth="1"/>
    <col min="17" max="17" width="13.3984375" customWidth="1"/>
    <col min="18" max="18" width="12.69921875" customWidth="1"/>
  </cols>
  <sheetData>
    <row r="1" spans="1:25" x14ac:dyDescent="0.3">
      <c r="E1" t="s">
        <v>47</v>
      </c>
      <c r="F1">
        <v>2.65</v>
      </c>
      <c r="G1" t="s">
        <v>48</v>
      </c>
      <c r="J1" t="s">
        <v>177</v>
      </c>
      <c r="K1">
        <v>0.8</v>
      </c>
      <c r="O1" t="s">
        <v>56</v>
      </c>
    </row>
    <row r="2" spans="1:25" x14ac:dyDescent="0.3">
      <c r="C2" s="4" t="s">
        <v>31</v>
      </c>
      <c r="E2" t="s">
        <v>44</v>
      </c>
      <c r="H2" t="s">
        <v>45</v>
      </c>
      <c r="I2" t="s">
        <v>49</v>
      </c>
      <c r="M2" t="s">
        <v>54</v>
      </c>
      <c r="O2" t="s">
        <v>55</v>
      </c>
    </row>
    <row r="3" spans="1:25" x14ac:dyDescent="0.3">
      <c r="D3" t="s">
        <v>29</v>
      </c>
      <c r="F3" t="s">
        <v>169</v>
      </c>
      <c r="G3" t="s">
        <v>178</v>
      </c>
      <c r="H3" t="s">
        <v>46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O3" t="s">
        <v>192</v>
      </c>
      <c r="P3" t="s">
        <v>380</v>
      </c>
      <c r="Q3" s="4" t="s">
        <v>411</v>
      </c>
      <c r="R3" s="2"/>
      <c r="S3" s="2"/>
      <c r="T3" s="2"/>
      <c r="U3" s="2"/>
      <c r="V3" s="2"/>
      <c r="W3" s="2"/>
      <c r="X3" s="2"/>
      <c r="Y3" s="2"/>
    </row>
    <row r="4" spans="1:25" x14ac:dyDescent="0.3">
      <c r="C4" t="s">
        <v>168</v>
      </c>
      <c r="D4">
        <v>2.78</v>
      </c>
      <c r="E4" s="2"/>
      <c r="F4" s="2">
        <f t="shared" ref="F4:F11" si="0">0.001*N18*$C$16*D4*$F$1/$C$20</f>
        <v>3.1591429411764705E-32</v>
      </c>
      <c r="G4" s="2">
        <f>$K$1*O18*'Ar-HandCalc'!$J$4*$A$26</f>
        <v>3.5356936262754148E-35</v>
      </c>
      <c r="H4" s="2">
        <f>F4+G4</f>
        <v>3.1626786348027457E-32</v>
      </c>
      <c r="I4" s="2">
        <v>100000000</v>
      </c>
      <c r="J4" s="2">
        <f>I4*365*86400</f>
        <v>3153600000000000</v>
      </c>
      <c r="K4" s="2">
        <f>H4*J4</f>
        <v>9.9738233427139389E-17</v>
      </c>
      <c r="L4" s="2">
        <v>9.9999999999999995E-7</v>
      </c>
      <c r="M4" s="5">
        <f>K4/L4</f>
        <v>9.9738233427139399E-11</v>
      </c>
      <c r="O4" s="5">
        <v>9.9753540000000006E-11</v>
      </c>
      <c r="P4" s="2">
        <v>9.9753540000000006E-11</v>
      </c>
      <c r="Q4" s="5">
        <f>O4*L4/J4</f>
        <v>3.1631640030441401E-32</v>
      </c>
      <c r="R4" s="2"/>
      <c r="S4" s="2"/>
      <c r="T4" s="2"/>
      <c r="U4" s="2"/>
      <c r="V4" s="2"/>
      <c r="W4" s="2"/>
      <c r="X4" s="2"/>
      <c r="Y4" s="2"/>
    </row>
    <row r="5" spans="1:25" x14ac:dyDescent="0.3">
      <c r="C5" t="s">
        <v>185</v>
      </c>
      <c r="D5">
        <v>2.78</v>
      </c>
      <c r="F5" s="2">
        <f t="shared" si="0"/>
        <v>1.0446901260504202E-31</v>
      </c>
      <c r="G5" s="2">
        <f>$K$1*O19*'Ar-HandCalc'!$J$4*$A$26</f>
        <v>6.5452041720524917E-35</v>
      </c>
      <c r="H5" s="2">
        <f t="shared" ref="H5:H11" si="1">F5+G5</f>
        <v>1.0453446464676254E-31</v>
      </c>
      <c r="I5" s="2">
        <v>100000001</v>
      </c>
      <c r="J5" s="2">
        <f>I5*365*86400</f>
        <v>3153600031536000</v>
      </c>
      <c r="K5" s="2">
        <f>H5*J5</f>
        <v>3.296598910066292E-16</v>
      </c>
      <c r="L5" s="2">
        <v>9.9999999999999995E-7</v>
      </c>
      <c r="M5" s="5">
        <f>K5/L5</f>
        <v>3.2965989100662923E-10</v>
      </c>
      <c r="O5" s="5">
        <v>3.297105E-10</v>
      </c>
      <c r="P5" s="2">
        <v>3.297105E-10</v>
      </c>
      <c r="Q5" s="5">
        <f t="shared" ref="Q5:Q11" si="2">O5*L5/J5</f>
        <v>1.0455051265312501E-31</v>
      </c>
    </row>
    <row r="6" spans="1:25" x14ac:dyDescent="0.3">
      <c r="C6" t="s">
        <v>186</v>
      </c>
      <c r="D6">
        <v>2.78</v>
      </c>
      <c r="F6" s="2">
        <f t="shared" si="0"/>
        <v>6.5857265546218492E-31</v>
      </c>
      <c r="G6" s="2">
        <f>$K$1*O20*'Ar-HandCalc'!$J$4*$A$26</f>
        <v>1.3090408344104983E-34</v>
      </c>
      <c r="H6" s="2">
        <f t="shared" si="1"/>
        <v>6.5870355954562596E-31</v>
      </c>
      <c r="I6" s="2">
        <v>100000002</v>
      </c>
      <c r="J6" s="2">
        <f>I6*365*86400</f>
        <v>3153600063072000</v>
      </c>
      <c r="K6" s="2">
        <f>H6*J6</f>
        <v>2.077287586928837E-15</v>
      </c>
      <c r="L6" s="2">
        <v>9.9999999999999995E-7</v>
      </c>
      <c r="M6" s="5">
        <f>K6/L6</f>
        <v>2.077287586928837E-9</v>
      </c>
      <c r="O6" s="5">
        <v>2.0776060000000002E-9</v>
      </c>
      <c r="P6" s="2">
        <v>2.0776060000000002E-9</v>
      </c>
      <c r="Q6" s="5">
        <f t="shared" si="2"/>
        <v>6.5880452766612159E-31</v>
      </c>
    </row>
    <row r="7" spans="1:25" x14ac:dyDescent="0.3">
      <c r="C7" t="s">
        <v>187</v>
      </c>
      <c r="D7">
        <v>2.78</v>
      </c>
      <c r="F7" s="2">
        <f t="shared" si="0"/>
        <v>1.0530476470588233E-32</v>
      </c>
      <c r="G7" s="2">
        <f>$K$1*O21*'Ar-HandCalc'!$J$4*$A$26</f>
        <v>6.2307776971205584E-35</v>
      </c>
      <c r="H7" s="2">
        <f t="shared" si="1"/>
        <v>1.0592784247559439E-32</v>
      </c>
      <c r="I7" s="2">
        <v>100000003</v>
      </c>
      <c r="J7" s="2">
        <f t="shared" ref="J7:J11" si="3">I7*365*86400</f>
        <v>3153600094608000</v>
      </c>
      <c r="K7" s="2">
        <f t="shared" ref="K7:K11" si="4">H7*J7</f>
        <v>3.3405405405265579E-17</v>
      </c>
      <c r="L7" s="2">
        <v>9.9999999999999995E-7</v>
      </c>
      <c r="M7" s="5">
        <f t="shared" ref="M7:M11" si="5">K7/L7</f>
        <v>3.3405405405265581E-11</v>
      </c>
      <c r="O7" s="5">
        <v>3.341053E-11</v>
      </c>
      <c r="P7" s="2">
        <v>3.341053E-11</v>
      </c>
      <c r="Q7" s="5">
        <f t="shared" si="2"/>
        <v>1.0594409245840985E-32</v>
      </c>
    </row>
    <row r="8" spans="1:25" x14ac:dyDescent="0.3">
      <c r="C8" t="s">
        <v>188</v>
      </c>
      <c r="D8">
        <v>2.78</v>
      </c>
      <c r="F8" s="2">
        <f t="shared" si="0"/>
        <v>4.0032525630252091E-31</v>
      </c>
      <c r="G8" s="2">
        <f>$K$1*O22*'Ar-HandCalc'!$J$4*$A$26</f>
        <v>1.880141982756255E-34</v>
      </c>
      <c r="H8" s="2">
        <f t="shared" si="1"/>
        <v>4.0051327050079656E-31</v>
      </c>
      <c r="I8" s="2">
        <v>100000004</v>
      </c>
      <c r="J8" s="2">
        <f t="shared" si="3"/>
        <v>3153600126144000</v>
      </c>
      <c r="K8" s="2">
        <f t="shared" si="4"/>
        <v>1.2630587003736581E-15</v>
      </c>
      <c r="L8" s="2">
        <v>9.9999999999999995E-7</v>
      </c>
      <c r="M8" s="5">
        <f t="shared" si="5"/>
        <v>1.2630587003736581E-9</v>
      </c>
      <c r="O8" s="5">
        <v>1.2632530000000001E-9</v>
      </c>
      <c r="P8" s="2">
        <v>1.2632530000000001E-9</v>
      </c>
      <c r="Q8" s="5">
        <f t="shared" si="2"/>
        <v>4.0057488250567036E-31</v>
      </c>
      <c r="R8" s="2"/>
      <c r="S8" s="2"/>
      <c r="T8" s="2"/>
      <c r="U8" s="2"/>
      <c r="V8" s="2"/>
    </row>
    <row r="9" spans="1:25" x14ac:dyDescent="0.3">
      <c r="C9" t="s">
        <v>189</v>
      </c>
      <c r="D9">
        <v>2.78</v>
      </c>
      <c r="F9" s="2">
        <f t="shared" si="0"/>
        <v>3.13407037815126E-30</v>
      </c>
      <c r="G9" s="2">
        <f>$K$1*O23*'Ar-HandCalc'!$J$4*$A$26</f>
        <v>2.8105876738813641E-34</v>
      </c>
      <c r="H9" s="2">
        <f t="shared" si="1"/>
        <v>3.1343514369186481E-30</v>
      </c>
      <c r="I9" s="2">
        <v>100000005</v>
      </c>
      <c r="J9" s="2">
        <f t="shared" si="3"/>
        <v>3153600157680000</v>
      </c>
      <c r="K9" s="2">
        <f t="shared" si="4"/>
        <v>9.8844911856911837E-15</v>
      </c>
      <c r="L9" s="2">
        <v>9.9999999999999995E-7</v>
      </c>
      <c r="M9" s="5">
        <f t="shared" si="5"/>
        <v>9.8844911856911837E-9</v>
      </c>
      <c r="O9" s="5">
        <v>9.8860079999999992E-9</v>
      </c>
      <c r="P9" s="2">
        <v>9.8860079999999992E-9</v>
      </c>
      <c r="Q9" s="5">
        <f t="shared" si="2"/>
        <v>3.1348324155567046E-30</v>
      </c>
    </row>
    <row r="10" spans="1:25" x14ac:dyDescent="0.3">
      <c r="C10" t="s">
        <v>190</v>
      </c>
      <c r="D10">
        <v>2.78</v>
      </c>
      <c r="F10" s="2">
        <f t="shared" si="0"/>
        <v>4.3793410084033619E-30</v>
      </c>
      <c r="G10" s="2">
        <f>$K$1*O24*'Ar-HandCalc'!$J$4*$A$26</f>
        <v>5.1912452697945742E-34</v>
      </c>
      <c r="H10" s="2">
        <f t="shared" si="1"/>
        <v>4.3798601329303418E-30</v>
      </c>
      <c r="I10" s="2">
        <v>100000006</v>
      </c>
      <c r="J10" s="2">
        <f t="shared" si="3"/>
        <v>3153600189216000</v>
      </c>
      <c r="K10" s="2">
        <f t="shared" si="4"/>
        <v>1.381232774394874E-14</v>
      </c>
      <c r="L10" s="2">
        <v>9.9999999999999995E-7</v>
      </c>
      <c r="M10" s="5">
        <f t="shared" si="5"/>
        <v>1.3812327743948741E-8</v>
      </c>
      <c r="O10" s="5">
        <v>1.381445E-8</v>
      </c>
      <c r="P10" s="2">
        <v>1.381445E-8</v>
      </c>
      <c r="Q10" s="5">
        <f t="shared" si="2"/>
        <v>4.380533095869181E-30</v>
      </c>
    </row>
    <row r="11" spans="1:25" x14ac:dyDescent="0.3">
      <c r="C11" t="s">
        <v>191</v>
      </c>
      <c r="D11">
        <v>2.78</v>
      </c>
      <c r="F11" s="2">
        <f>0.001*N25*$C$16*D11*$F$1/$C$20</f>
        <v>5.2652382352941174E-30</v>
      </c>
      <c r="G11" s="2">
        <f>$K$1*O25*'Ar-HandCalc'!$J$4*$A$26</f>
        <v>4.15171284246859E-34</v>
      </c>
      <c r="H11" s="2">
        <f t="shared" si="1"/>
        <v>5.2656534065783642E-30</v>
      </c>
      <c r="I11" s="2">
        <v>100000007</v>
      </c>
      <c r="J11" s="2">
        <f t="shared" si="3"/>
        <v>3153600220752000</v>
      </c>
      <c r="K11" s="2">
        <f t="shared" si="4"/>
        <v>1.660576574538905E-14</v>
      </c>
      <c r="L11" s="2">
        <v>9.9999999999999995E-7</v>
      </c>
      <c r="M11" s="5">
        <f t="shared" si="5"/>
        <v>1.6605765745389051E-8</v>
      </c>
      <c r="O11" s="5">
        <v>1.6608309999999998E-8</v>
      </c>
      <c r="P11" s="2">
        <v>1.6608309999999998E-8</v>
      </c>
      <c r="Q11" s="5">
        <f t="shared" si="2"/>
        <v>5.266460184366558E-30</v>
      </c>
    </row>
    <row r="13" spans="1:25" ht="16.2" thickBot="1" x14ac:dyDescent="0.35"/>
    <row r="14" spans="1:25" ht="85.2" customHeight="1" x14ac:dyDescent="0.3">
      <c r="A14" s="33" t="s">
        <v>193</v>
      </c>
      <c r="P14" s="77" t="s">
        <v>155</v>
      </c>
      <c r="Q14" s="34" t="s">
        <v>156</v>
      </c>
      <c r="R14" s="34" t="s">
        <v>157</v>
      </c>
    </row>
    <row r="15" spans="1:25" x14ac:dyDescent="0.3">
      <c r="C15" s="38" t="s">
        <v>176</v>
      </c>
      <c r="P15" s="78"/>
      <c r="Q15" s="35" t="s">
        <v>166</v>
      </c>
      <c r="R15" s="35" t="s">
        <v>167</v>
      </c>
    </row>
    <row r="16" spans="1:25" x14ac:dyDescent="0.3">
      <c r="A16" t="s">
        <v>170</v>
      </c>
      <c r="C16" s="2">
        <v>2.7000000000000001E-24</v>
      </c>
      <c r="F16">
        <f>0.00000000000000009/(365*86400)</f>
        <v>2.8538812785388127E-24</v>
      </c>
      <c r="P16" s="78"/>
      <c r="Q16" s="36"/>
      <c r="R16" s="36"/>
    </row>
    <row r="17" spans="1:18" ht="17.399999999999999" thickBot="1" x14ac:dyDescent="0.35">
      <c r="A17" s="33" t="s">
        <v>173</v>
      </c>
      <c r="C17" s="2"/>
      <c r="F17" t="s">
        <v>174</v>
      </c>
      <c r="I17" s="15">
        <f>0.001* 0.063 *(2.7E-24) * 2.78 * 2.65/238</f>
        <v>5.2652382352941174E-30</v>
      </c>
      <c r="P17" s="79"/>
      <c r="Q17" s="18"/>
      <c r="R17" s="18"/>
    </row>
    <row r="18" spans="1:18" ht="16.8" thickBot="1" x14ac:dyDescent="0.35">
      <c r="A18" t="s">
        <v>171</v>
      </c>
      <c r="M18" s="37" t="s">
        <v>158</v>
      </c>
      <c r="N18" s="2">
        <v>3.7800000000000003E-4</v>
      </c>
      <c r="O18" s="2">
        <v>5.5100000000000001E-3</v>
      </c>
      <c r="P18" s="37" t="s">
        <v>158</v>
      </c>
      <c r="Q18" s="26">
        <v>4.0000000000000002E-4</v>
      </c>
      <c r="R18" s="26">
        <v>5.4999999999999997E-3</v>
      </c>
    </row>
    <row r="19" spans="1:18" ht="16.8" thickBot="1" x14ac:dyDescent="0.35">
      <c r="A19" t="s">
        <v>172</v>
      </c>
      <c r="M19" s="37" t="s">
        <v>159</v>
      </c>
      <c r="N19" s="2">
        <v>1.25E-3</v>
      </c>
      <c r="O19" s="2">
        <v>1.0200000000000001E-2</v>
      </c>
      <c r="P19" s="37" t="s">
        <v>159</v>
      </c>
      <c r="Q19" s="26">
        <v>1.2999999999999999E-3</v>
      </c>
      <c r="R19" s="26">
        <v>1.0200000000000001E-2</v>
      </c>
    </row>
    <row r="20" spans="1:18" ht="16.8" thickBot="1" x14ac:dyDescent="0.35">
      <c r="C20">
        <v>238</v>
      </c>
      <c r="D20" t="s">
        <v>175</v>
      </c>
      <c r="M20" s="37" t="s">
        <v>160</v>
      </c>
      <c r="N20" s="2">
        <v>7.8799999999999999E-3</v>
      </c>
      <c r="O20" s="2">
        <v>2.0400000000000001E-2</v>
      </c>
      <c r="P20" s="37" t="s">
        <v>160</v>
      </c>
      <c r="Q20" s="26">
        <v>7.9000000000000008E-3</v>
      </c>
      <c r="R20" s="26">
        <v>2.0400000000000001E-2</v>
      </c>
    </row>
    <row r="21" spans="1:18" ht="16.8" thickBot="1" x14ac:dyDescent="0.35">
      <c r="A21" t="s">
        <v>184</v>
      </c>
      <c r="M21" s="37" t="s">
        <v>161</v>
      </c>
      <c r="N21" s="2">
        <v>1.26E-4</v>
      </c>
      <c r="O21" s="2">
        <v>9.7099999999999999E-3</v>
      </c>
      <c r="P21" s="37" t="s">
        <v>161</v>
      </c>
      <c r="Q21" s="26">
        <v>1.26E-4</v>
      </c>
      <c r="R21" s="26">
        <v>9.7000000000000003E-3</v>
      </c>
    </row>
    <row r="22" spans="1:18" ht="16.8" thickBot="1" x14ac:dyDescent="0.35">
      <c r="A22" t="s">
        <v>179</v>
      </c>
      <c r="M22" s="37" t="s">
        <v>162</v>
      </c>
      <c r="N22" s="2">
        <v>4.79E-3</v>
      </c>
      <c r="O22" s="2">
        <v>2.93E-2</v>
      </c>
      <c r="P22" s="37" t="s">
        <v>162</v>
      </c>
      <c r="Q22" s="26">
        <v>4.7999999999999996E-3</v>
      </c>
      <c r="R22" s="26">
        <v>2.93E-2</v>
      </c>
    </row>
    <row r="23" spans="1:18" ht="16.8" thickBot="1" x14ac:dyDescent="0.35">
      <c r="A23" s="2">
        <v>2.05E-4</v>
      </c>
      <c r="B23" t="s">
        <v>180</v>
      </c>
      <c r="M23" s="37" t="s">
        <v>163</v>
      </c>
      <c r="N23" s="2">
        <v>3.7499999999999999E-2</v>
      </c>
      <c r="O23" s="2">
        <v>4.3799999999999999E-2</v>
      </c>
      <c r="P23" s="37" t="s">
        <v>163</v>
      </c>
      <c r="Q23" s="26">
        <v>3.7499999999999999E-2</v>
      </c>
      <c r="R23" s="26">
        <v>4.3799999999999999E-2</v>
      </c>
    </row>
    <row r="24" spans="1:18" ht="16.8" thickBot="1" x14ac:dyDescent="0.35">
      <c r="A24" s="2">
        <v>1.6699999999999999E-4</v>
      </c>
      <c r="B24" t="s">
        <v>181</v>
      </c>
      <c r="M24" s="37" t="s">
        <v>164</v>
      </c>
      <c r="N24" s="2">
        <v>5.2400000000000002E-2</v>
      </c>
      <c r="O24" s="2">
        <v>8.09E-2</v>
      </c>
      <c r="P24" s="37" t="s">
        <v>164</v>
      </c>
      <c r="Q24" s="26">
        <v>5.2420000000000001E-2</v>
      </c>
      <c r="R24" s="26">
        <v>8.09E-2</v>
      </c>
    </row>
    <row r="25" spans="1:18" ht="16.8" thickBot="1" x14ac:dyDescent="0.35">
      <c r="A25" s="2">
        <v>5.3000000000000001E-5</v>
      </c>
      <c r="B25" t="s">
        <v>182</v>
      </c>
      <c r="M25" s="37" t="s">
        <v>165</v>
      </c>
      <c r="N25" s="2">
        <v>6.3E-2</v>
      </c>
      <c r="O25" s="2">
        <v>6.4699999999999994E-2</v>
      </c>
      <c r="P25" s="37" t="s">
        <v>165</v>
      </c>
      <c r="Q25" s="26">
        <v>6.3E-2</v>
      </c>
      <c r="R25" s="26">
        <v>6.4699999999999994E-2</v>
      </c>
    </row>
    <row r="26" spans="1:18" x14ac:dyDescent="0.3">
      <c r="A26" s="2">
        <f>0.0000000503/0.00979</f>
        <v>5.1378958120531158E-6</v>
      </c>
      <c r="B26" t="s">
        <v>183</v>
      </c>
      <c r="C26">
        <f>'KrXe-handCalculation-BB'!J9</f>
        <v>5.1378958120531158E-6</v>
      </c>
    </row>
  </sheetData>
  <mergeCells count="1">
    <mergeCell ref="P14:P17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D252-D105-42D3-866B-825D8B04A9B8}">
  <dimension ref="C1:T53"/>
  <sheetViews>
    <sheetView topLeftCell="D35" workbookViewId="0">
      <selection activeCell="E40" sqref="E40"/>
    </sheetView>
  </sheetViews>
  <sheetFormatPr defaultRowHeight="15.6" x14ac:dyDescent="0.3"/>
  <cols>
    <col min="5" max="5" width="11.8984375" bestFit="1" customWidth="1"/>
    <col min="8" max="8" width="11.8984375" bestFit="1" customWidth="1"/>
    <col min="17" max="17" width="16.59765625" customWidth="1"/>
  </cols>
  <sheetData>
    <row r="1" spans="3:18" x14ac:dyDescent="0.3">
      <c r="C1" s="4" t="s">
        <v>248</v>
      </c>
      <c r="L1" t="s">
        <v>249</v>
      </c>
    </row>
    <row r="2" spans="3:18" x14ac:dyDescent="0.3">
      <c r="D2" t="s">
        <v>196</v>
      </c>
    </row>
    <row r="3" spans="3:18" x14ac:dyDescent="0.3">
      <c r="D3" t="s">
        <v>197</v>
      </c>
      <c r="G3" s="33" t="s">
        <v>198</v>
      </c>
    </row>
    <row r="4" spans="3:18" x14ac:dyDescent="0.3">
      <c r="D4" t="s">
        <v>203</v>
      </c>
      <c r="P4" t="s">
        <v>59</v>
      </c>
      <c r="Q4" t="s">
        <v>238</v>
      </c>
      <c r="R4" t="s">
        <v>237</v>
      </c>
    </row>
    <row r="5" spans="3:18" x14ac:dyDescent="0.3">
      <c r="D5" t="s">
        <v>204</v>
      </c>
      <c r="P5" t="s">
        <v>60</v>
      </c>
      <c r="Q5" s="2">
        <f>'3He-HandCalculations'!R15</f>
        <v>2.8899999999999999E-2</v>
      </c>
      <c r="R5" s="40">
        <f>Q5*100</f>
        <v>2.8899999999999997</v>
      </c>
    </row>
    <row r="6" spans="3:18" x14ac:dyDescent="0.3">
      <c r="P6" t="s">
        <v>61</v>
      </c>
      <c r="Q6" s="2">
        <f>'3He-HandCalculations'!R16</f>
        <v>1.3299999999999999E-2</v>
      </c>
      <c r="R6" s="40">
        <f t="shared" ref="R6:R9" si="0">Q6*100</f>
        <v>1.3299999999999998</v>
      </c>
    </row>
    <row r="7" spans="3:18" x14ac:dyDescent="0.3">
      <c r="D7" s="4" t="s">
        <v>199</v>
      </c>
      <c r="P7" t="s">
        <v>62</v>
      </c>
      <c r="Q7" s="2">
        <f>'3He-HandCalculations'!R17</f>
        <v>8.0399999999999999E-2</v>
      </c>
      <c r="R7" s="40">
        <f t="shared" si="0"/>
        <v>8.0399999999999991</v>
      </c>
    </row>
    <row r="8" spans="3:18" x14ac:dyDescent="0.3">
      <c r="D8" t="s">
        <v>200</v>
      </c>
      <c r="P8" t="s">
        <v>63</v>
      </c>
      <c r="Q8" s="2">
        <f>'3He-HandCalculations'!R18</f>
        <v>0.309</v>
      </c>
      <c r="R8" s="40">
        <f t="shared" si="0"/>
        <v>30.9</v>
      </c>
    </row>
    <row r="9" spans="3:18" x14ac:dyDescent="0.3">
      <c r="D9" t="s">
        <v>201</v>
      </c>
      <c r="P9" t="s">
        <v>64</v>
      </c>
      <c r="Q9" s="2">
        <f>'3He-HandCalculations'!R19</f>
        <v>3.2399999999999998E-3</v>
      </c>
      <c r="R9" s="40">
        <f t="shared" si="0"/>
        <v>0.32399999999999995</v>
      </c>
    </row>
    <row r="10" spans="3:18" x14ac:dyDescent="0.3">
      <c r="D10" t="s">
        <v>202</v>
      </c>
    </row>
    <row r="12" spans="3:18" x14ac:dyDescent="0.3">
      <c r="D12" t="s">
        <v>236</v>
      </c>
      <c r="E12" s="41">
        <f>0.01*S24*(13.8*R5+5.4*R6+5*R7+1.31*R8+2*R9)</f>
        <v>3.5949479999999996</v>
      </c>
      <c r="F12" t="str">
        <f>H37</f>
        <v># of nutrons/(g solid year)</v>
      </c>
    </row>
    <row r="13" spans="3:18" x14ac:dyDescent="0.3">
      <c r="D13" s="42" t="str">
        <f>D32</f>
        <v>=</v>
      </c>
      <c r="E13" s="2">
        <f>E12/$L$30</f>
        <v>5.9686999833969779E-24</v>
      </c>
      <c r="F13" t="str">
        <f>H33</f>
        <v>mol of nutrons/(g solid year)</v>
      </c>
    </row>
    <row r="14" spans="3:18" x14ac:dyDescent="0.3">
      <c r="D14" s="42" t="str">
        <f t="shared" ref="D14:D15" si="1">D33</f>
        <v>=</v>
      </c>
      <c r="E14" s="2">
        <f>E13*$P$34*1000</f>
        <v>1.5817054956001993E-20</v>
      </c>
      <c r="F14" t="str">
        <f t="shared" ref="F14:F15" si="2">H34</f>
        <v>mol of nutrons/(dm3 year)</v>
      </c>
    </row>
    <row r="15" spans="3:18" x14ac:dyDescent="0.3">
      <c r="D15" s="42" t="str">
        <f t="shared" si="1"/>
        <v>=</v>
      </c>
      <c r="E15" s="5">
        <f>E14/(365*86400)</f>
        <v>5.0155552245059596E-28</v>
      </c>
      <c r="F15" t="str">
        <f t="shared" si="2"/>
        <v>mol of nutrons/(dm3 s)</v>
      </c>
    </row>
    <row r="16" spans="3:18" x14ac:dyDescent="0.3">
      <c r="D16" s="42"/>
      <c r="E16" s="4"/>
    </row>
    <row r="17" spans="3:20" x14ac:dyDescent="0.3">
      <c r="D17" s="42" t="s">
        <v>239</v>
      </c>
      <c r="E17" s="61">
        <f>0.01*O27*(6*R5+2.45*R6+2.55*R7+0.56*R8+0.83*R9)</f>
        <v>6.2780559399999989</v>
      </c>
      <c r="F17" t="str">
        <f>F12</f>
        <v># of nutrons/(g solid year)</v>
      </c>
    </row>
    <row r="18" spans="3:20" x14ac:dyDescent="0.3">
      <c r="D18" s="42" t="str">
        <f>D13</f>
        <v>=</v>
      </c>
      <c r="E18" s="2">
        <f>E17/$L$30</f>
        <v>1.042346993192761E-23</v>
      </c>
      <c r="F18" t="str">
        <f t="shared" ref="F18:F20" si="3">F13</f>
        <v>mol of nutrons/(g solid year)</v>
      </c>
    </row>
    <row r="19" spans="3:20" x14ac:dyDescent="0.3">
      <c r="D19" s="42" t="str">
        <f t="shared" ref="D19:D20" si="4">D14</f>
        <v>=</v>
      </c>
      <c r="E19" s="2">
        <f>E18*$P$34*1000</f>
        <v>2.7622195319608167E-20</v>
      </c>
      <c r="F19" t="str">
        <f t="shared" si="3"/>
        <v>mol of nutrons/(dm3 year)</v>
      </c>
    </row>
    <row r="20" spans="3:20" x14ac:dyDescent="0.3">
      <c r="D20" s="42" t="str">
        <f t="shared" si="4"/>
        <v>=</v>
      </c>
      <c r="E20" s="5">
        <f>E19/(365*86400)</f>
        <v>8.7589406771969066E-28</v>
      </c>
      <c r="F20" t="str">
        <f t="shared" si="3"/>
        <v>mol of nutrons/(dm3 s)</v>
      </c>
    </row>
    <row r="22" spans="3:20" x14ac:dyDescent="0.3">
      <c r="C22" s="4" t="s">
        <v>247</v>
      </c>
    </row>
    <row r="24" spans="3:20" x14ac:dyDescent="0.3">
      <c r="C24" t="s">
        <v>41</v>
      </c>
      <c r="D24" t="s">
        <v>205</v>
      </c>
      <c r="F24">
        <v>2.2000000000000002</v>
      </c>
      <c r="G24" t="s">
        <v>207</v>
      </c>
      <c r="K24" t="s">
        <v>210</v>
      </c>
      <c r="N24" t="s">
        <v>217</v>
      </c>
      <c r="O24">
        <f>'3He-HandCalculations'!D4</f>
        <v>2.78</v>
      </c>
      <c r="P24" t="s">
        <v>218</v>
      </c>
      <c r="Q24" t="s">
        <v>235</v>
      </c>
      <c r="S24">
        <f>O24+O25</f>
        <v>2.8</v>
      </c>
      <c r="T24" t="s">
        <v>218</v>
      </c>
    </row>
    <row r="25" spans="3:20" x14ac:dyDescent="0.3">
      <c r="D25" t="s">
        <v>212</v>
      </c>
      <c r="F25" s="2">
        <v>8.6000000000000005E-17</v>
      </c>
      <c r="G25" t="s">
        <v>208</v>
      </c>
      <c r="H25">
        <f>F25/(365*86400)</f>
        <v>2.7270421106037545E-24</v>
      </c>
      <c r="I25" t="s">
        <v>209</v>
      </c>
      <c r="K25" t="s">
        <v>210</v>
      </c>
      <c r="N25" t="s">
        <v>234</v>
      </c>
      <c r="O25">
        <f>'3He-HandCalculations'!C4</f>
        <v>0.02</v>
      </c>
      <c r="P25" t="s">
        <v>218</v>
      </c>
    </row>
    <row r="27" spans="3:20" x14ac:dyDescent="0.3">
      <c r="C27" t="s">
        <v>43</v>
      </c>
      <c r="D27" t="s">
        <v>205</v>
      </c>
      <c r="F27">
        <v>2.5</v>
      </c>
      <c r="G27" t="s">
        <v>207</v>
      </c>
      <c r="K27" t="s">
        <v>211</v>
      </c>
      <c r="N27" t="s">
        <v>230</v>
      </c>
      <c r="O27">
        <f>'3He-HandCalculations'!E4</f>
        <v>10.7</v>
      </c>
      <c r="P27" t="s">
        <v>218</v>
      </c>
    </row>
    <row r="28" spans="3:20" x14ac:dyDescent="0.3">
      <c r="D28" t="s">
        <v>206</v>
      </c>
      <c r="F28" s="2">
        <v>2.1000000000000001E-21</v>
      </c>
      <c r="G28" t="s">
        <v>208</v>
      </c>
      <c r="H28">
        <f>F28/(365*86400)</f>
        <v>6.6590563165905635E-29</v>
      </c>
      <c r="I28" t="s">
        <v>209</v>
      </c>
      <c r="K28" t="s">
        <v>211</v>
      </c>
    </row>
    <row r="30" spans="3:20" x14ac:dyDescent="0.3">
      <c r="D30" s="4" t="s">
        <v>213</v>
      </c>
      <c r="H30" t="s">
        <v>228</v>
      </c>
      <c r="K30" t="s">
        <v>214</v>
      </c>
      <c r="L30" s="2">
        <v>6.0229999999999998E+23</v>
      </c>
    </row>
    <row r="31" spans="3:20" x14ac:dyDescent="0.3">
      <c r="D31" t="s">
        <v>220</v>
      </c>
      <c r="E31" s="33" t="s">
        <v>221</v>
      </c>
      <c r="K31" t="s">
        <v>215</v>
      </c>
      <c r="L31">
        <v>238</v>
      </c>
      <c r="M31" t="s">
        <v>216</v>
      </c>
    </row>
    <row r="32" spans="3:20" x14ac:dyDescent="0.3">
      <c r="D32" s="39" t="s">
        <v>219</v>
      </c>
      <c r="E32" s="2">
        <f>($L$30/$L$31)*F25*F24*O24*0.000001</f>
        <v>1.3310728773109242</v>
      </c>
      <c r="H32" t="str">
        <f>H30</f>
        <v># of nutrons/(g solid year)</v>
      </c>
    </row>
    <row r="33" spans="4:19" x14ac:dyDescent="0.3">
      <c r="D33" s="39" t="s">
        <v>219</v>
      </c>
      <c r="E33" s="2">
        <f>E32/$L$30</f>
        <v>2.2099831932773108E-24</v>
      </c>
      <c r="H33" t="s">
        <v>229</v>
      </c>
      <c r="N33" t="s">
        <v>223</v>
      </c>
      <c r="O33">
        <v>1</v>
      </c>
      <c r="P33" t="s">
        <v>224</v>
      </c>
      <c r="Q33" s="2">
        <v>1E-3</v>
      </c>
      <c r="R33" t="s">
        <v>225</v>
      </c>
    </row>
    <row r="34" spans="4:19" x14ac:dyDescent="0.3">
      <c r="D34" s="39" t="s">
        <v>219</v>
      </c>
      <c r="E34" s="2">
        <f>E33*$Q$33*$P$34/0.000001</f>
        <v>5.8564554621848731E-21</v>
      </c>
      <c r="H34" t="s">
        <v>226</v>
      </c>
      <c r="N34" t="s">
        <v>222</v>
      </c>
      <c r="P34">
        <f>'3He-HandCalculations'!H1</f>
        <v>2.65</v>
      </c>
      <c r="Q34" t="str">
        <f>'3He-HandCalculations'!I1</f>
        <v>kg solid / dm3 solid</v>
      </c>
      <c r="R34">
        <f>P34*1000</f>
        <v>2650</v>
      </c>
      <c r="S34" t="s">
        <v>381</v>
      </c>
    </row>
    <row r="35" spans="4:19" x14ac:dyDescent="0.3">
      <c r="D35" s="39" t="s">
        <v>219</v>
      </c>
      <c r="E35" s="4">
        <f>E34/(365*86400)</f>
        <v>1.8570698446806421E-28</v>
      </c>
      <c r="H35" t="s">
        <v>227</v>
      </c>
    </row>
    <row r="37" spans="4:19" x14ac:dyDescent="0.3">
      <c r="D37" t="s">
        <v>231</v>
      </c>
      <c r="H37" t="s">
        <v>228</v>
      </c>
    </row>
    <row r="38" spans="4:19" x14ac:dyDescent="0.3">
      <c r="D38" t="s">
        <v>232</v>
      </c>
      <c r="E38" s="33" t="s">
        <v>233</v>
      </c>
    </row>
    <row r="39" spans="4:19" x14ac:dyDescent="0.3">
      <c r="D39" s="39" t="s">
        <v>219</v>
      </c>
      <c r="E39" s="2">
        <f>($L$30/$L$31)*F28*F27*O27*0.000001</f>
        <v>1.4216051470588231E-4</v>
      </c>
      <c r="H39" t="str">
        <f>H37</f>
        <v># of nutrons/(g solid year)</v>
      </c>
    </row>
    <row r="40" spans="4:19" x14ac:dyDescent="0.3">
      <c r="D40" s="39" t="s">
        <v>219</v>
      </c>
      <c r="E40" s="2">
        <f>E39/$L$30</f>
        <v>2.3602941176470583E-28</v>
      </c>
      <c r="H40" t="s">
        <v>229</v>
      </c>
    </row>
    <row r="41" spans="4:19" x14ac:dyDescent="0.3">
      <c r="D41" s="39" t="s">
        <v>219</v>
      </c>
      <c r="E41" s="2">
        <f>E40*$Q$33*$P$34/0.000001</f>
        <v>6.2547794117647052E-25</v>
      </c>
      <c r="H41" t="s">
        <v>226</v>
      </c>
    </row>
    <row r="42" spans="4:19" x14ac:dyDescent="0.3">
      <c r="D42" s="39" t="s">
        <v>219</v>
      </c>
      <c r="E42" s="4">
        <f>E41/(365*86400)</f>
        <v>1.9833775405139224E-32</v>
      </c>
      <c r="H42" t="s">
        <v>227</v>
      </c>
    </row>
    <row r="45" spans="4:19" x14ac:dyDescent="0.3">
      <c r="D45" s="44" t="s">
        <v>240</v>
      </c>
    </row>
    <row r="46" spans="4:19" x14ac:dyDescent="0.3">
      <c r="D46" t="s">
        <v>241</v>
      </c>
    </row>
    <row r="47" spans="4:19" x14ac:dyDescent="0.3">
      <c r="D47" s="42" t="str">
        <f>D40</f>
        <v>=</v>
      </c>
      <c r="E47" s="5">
        <f>E15+E20+E35+E42</f>
        <v>1.5631764084137559E-27</v>
      </c>
      <c r="H47" t="str">
        <f>H42</f>
        <v>mol of nutrons/(dm3 s)</v>
      </c>
    </row>
    <row r="50" spans="4:10" x14ac:dyDescent="0.3">
      <c r="D50" s="4" t="s">
        <v>242</v>
      </c>
      <c r="J50" t="s">
        <v>246</v>
      </c>
    </row>
    <row r="51" spans="4:10" x14ac:dyDescent="0.3">
      <c r="D51" t="s">
        <v>243</v>
      </c>
      <c r="E51" s="5">
        <f>'3He-HandCalculations'!J4</f>
        <v>1.561859071010076E-27</v>
      </c>
      <c r="H51" t="str">
        <f>'3He-HandCalculations'!J2</f>
        <v xml:space="preserve">total R [mol dm-3 solid s-1] </v>
      </c>
    </row>
    <row r="53" spans="4:10" x14ac:dyDescent="0.3">
      <c r="D53" t="s">
        <v>244</v>
      </c>
      <c r="E53" s="31">
        <f>(E47-E51)/E47 *100</f>
        <v>8.4273111888677199E-2</v>
      </c>
      <c r="H53" t="s">
        <v>245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6643-F8AA-4A01-8458-FE3549D6AAC8}">
  <dimension ref="B1:S24"/>
  <sheetViews>
    <sheetView workbookViewId="0">
      <selection activeCell="C23" sqref="C23"/>
    </sheetView>
  </sheetViews>
  <sheetFormatPr defaultRowHeight="15.6" x14ac:dyDescent="0.3"/>
  <cols>
    <col min="3" max="3" width="10.3984375" bestFit="1" customWidth="1"/>
    <col min="8" max="8" width="9.3984375" bestFit="1" customWidth="1"/>
    <col min="10" max="10" width="11.3984375" customWidth="1"/>
  </cols>
  <sheetData>
    <row r="1" spans="2:19" x14ac:dyDescent="0.3">
      <c r="B1" s="4" t="s">
        <v>248</v>
      </c>
    </row>
    <row r="3" spans="2:19" x14ac:dyDescent="0.3">
      <c r="B3" t="s">
        <v>369</v>
      </c>
      <c r="K3" t="s">
        <v>119</v>
      </c>
    </row>
    <row r="4" spans="2:19" x14ac:dyDescent="0.3">
      <c r="B4" t="s">
        <v>372</v>
      </c>
      <c r="C4" t="s">
        <v>373</v>
      </c>
      <c r="G4" t="s">
        <v>87</v>
      </c>
      <c r="H4">
        <v>0.8</v>
      </c>
      <c r="I4" s="33" t="s">
        <v>281</v>
      </c>
      <c r="K4" s="4" t="s">
        <v>31</v>
      </c>
    </row>
    <row r="5" spans="2:19" x14ac:dyDescent="0.3">
      <c r="B5" s="39" t="s">
        <v>219</v>
      </c>
      <c r="C5" s="2">
        <f>H4*H5*H6</f>
        <v>0.18769069584917297</v>
      </c>
      <c r="D5" t="s">
        <v>286</v>
      </c>
      <c r="G5" t="s">
        <v>243</v>
      </c>
      <c r="H5" s="62">
        <f>'neutronProduction-BB'!E12+'neutronProduction-BB'!E17+'neutronProduction-BB'!E32+'neutronProduction-BB'!E39</f>
        <v>11.204218977825629</v>
      </c>
      <c r="I5" s="2" t="s">
        <v>228</v>
      </c>
      <c r="K5" t="s">
        <v>28</v>
      </c>
      <c r="L5" t="s">
        <v>29</v>
      </c>
      <c r="M5" t="s">
        <v>30</v>
      </c>
      <c r="O5" t="s">
        <v>223</v>
      </c>
      <c r="P5">
        <v>1</v>
      </c>
      <c r="Q5" t="s">
        <v>224</v>
      </c>
      <c r="R5">
        <v>1E-3</v>
      </c>
      <c r="S5" t="s">
        <v>225</v>
      </c>
    </row>
    <row r="6" spans="2:19" x14ac:dyDescent="0.3">
      <c r="B6" s="39" t="s">
        <v>219</v>
      </c>
      <c r="C6" s="2">
        <f>C5/'neutronProduction-BB'!L30</f>
        <v>3.1162327054486632E-25</v>
      </c>
      <c r="D6" t="s">
        <v>287</v>
      </c>
      <c r="G6" t="s">
        <v>370</v>
      </c>
      <c r="H6">
        <f>0.000205/0.00979</f>
        <v>2.0939734422880489E-2</v>
      </c>
      <c r="I6" s="33" t="s">
        <v>281</v>
      </c>
      <c r="J6" t="s">
        <v>371</v>
      </c>
      <c r="K6">
        <f>'Ne-handCalc'!C4</f>
        <v>0.02</v>
      </c>
      <c r="L6">
        <f>'Ne-handCalc'!D4</f>
        <v>2.78</v>
      </c>
      <c r="M6">
        <f>'Ne-handCalc'!E4</f>
        <v>10.7</v>
      </c>
      <c r="O6" t="s">
        <v>222</v>
      </c>
      <c r="Q6">
        <v>2.65</v>
      </c>
      <c r="R6" t="s">
        <v>48</v>
      </c>
    </row>
    <row r="7" spans="2:19" x14ac:dyDescent="0.3">
      <c r="B7" s="39" t="s">
        <v>219</v>
      </c>
      <c r="C7" s="2">
        <f>C6*$Q$6*1000</f>
        <v>8.2580166694389572E-22</v>
      </c>
      <c r="D7" t="str">
        <f>'Ne-handCalculation-BB'!D30</f>
        <v>mol/(dm^3 solid year)</v>
      </c>
      <c r="K7" t="s">
        <v>258</v>
      </c>
    </row>
    <row r="8" spans="2:19" x14ac:dyDescent="0.3">
      <c r="B8" s="39" t="s">
        <v>219</v>
      </c>
      <c r="C8" s="5">
        <f>C7/(365*86400)</f>
        <v>2.6185999078636976E-29</v>
      </c>
      <c r="D8" t="str">
        <f>'Ne-handCalculation-BB'!D31</f>
        <v>mol/(dm^3 s)</v>
      </c>
      <c r="K8">
        <f>K6+L6</f>
        <v>2.8</v>
      </c>
    </row>
    <row r="10" spans="2:19" x14ac:dyDescent="0.3">
      <c r="B10" s="43" t="s">
        <v>274</v>
      </c>
      <c r="C10" s="2"/>
    </row>
    <row r="11" spans="2:19" x14ac:dyDescent="0.3">
      <c r="B11" t="s">
        <v>374</v>
      </c>
      <c r="C11" s="5">
        <f>'3He-HandCalculations'!K4</f>
        <v>2.6114283667288469E-29</v>
      </c>
    </row>
    <row r="12" spans="2:19" x14ac:dyDescent="0.3">
      <c r="B12" t="s">
        <v>275</v>
      </c>
      <c r="C12" s="31">
        <f>(C11-C8)/C11*100</f>
        <v>-0.27462139977571076</v>
      </c>
      <c r="D12" t="s">
        <v>245</v>
      </c>
    </row>
    <row r="15" spans="2:19" x14ac:dyDescent="0.3">
      <c r="B15" t="s">
        <v>375</v>
      </c>
    </row>
    <row r="16" spans="2:19" x14ac:dyDescent="0.3">
      <c r="B16" t="s">
        <v>376</v>
      </c>
      <c r="C16" t="s">
        <v>377</v>
      </c>
    </row>
    <row r="17" spans="2:4" x14ac:dyDescent="0.3">
      <c r="B17" s="39" t="s">
        <v>219</v>
      </c>
      <c r="C17" s="63">
        <f>(3115000+127200)*K8 + 771000*M6</f>
        <v>17327860</v>
      </c>
      <c r="D17" t="str">
        <f>D5</f>
        <v>atoms/(g yr)</v>
      </c>
    </row>
    <row r="18" spans="2:4" x14ac:dyDescent="0.3">
      <c r="B18" s="39" t="s">
        <v>219</v>
      </c>
      <c r="C18" s="2">
        <f>C17/'neutronProduction-BB'!L30</f>
        <v>2.8769483646023576E-17</v>
      </c>
      <c r="D18" t="str">
        <f t="shared" ref="D18:D20" si="0">D6</f>
        <v>mol/(g yr)</v>
      </c>
    </row>
    <row r="19" spans="2:4" x14ac:dyDescent="0.3">
      <c r="B19" s="39" t="s">
        <v>219</v>
      </c>
      <c r="C19" s="2">
        <f>C18*$R$5*$Q$6/0.000001</f>
        <v>7.6239131661962478E-14</v>
      </c>
      <c r="D19" t="str">
        <f t="shared" si="0"/>
        <v>mol/(dm^3 solid year)</v>
      </c>
    </row>
    <row r="20" spans="2:4" x14ac:dyDescent="0.3">
      <c r="B20" s="39" t="s">
        <v>219</v>
      </c>
      <c r="C20" s="5">
        <f>C19/(365*86400)</f>
        <v>2.4175270060236707E-21</v>
      </c>
      <c r="D20" t="str">
        <f t="shared" si="0"/>
        <v>mol/(dm^3 s)</v>
      </c>
    </row>
    <row r="22" spans="2:4" x14ac:dyDescent="0.3">
      <c r="B22" s="43" t="s">
        <v>274</v>
      </c>
      <c r="C22" s="2"/>
    </row>
    <row r="23" spans="2:4" x14ac:dyDescent="0.3">
      <c r="B23" t="s">
        <v>378</v>
      </c>
      <c r="C23" s="5">
        <f>'HandCalculations-4He'!I4</f>
        <v>2.4189077864109692E-21</v>
      </c>
    </row>
    <row r="24" spans="2:4" x14ac:dyDescent="0.3">
      <c r="B24" t="s">
        <v>275</v>
      </c>
      <c r="C24" s="31">
        <f>(C23-C20)/C23*100</f>
        <v>5.7082803861129849E-2</v>
      </c>
      <c r="D24" t="s">
        <v>245</v>
      </c>
    </row>
  </sheetData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8086-02D6-429B-87CA-7E6D93888706}">
  <dimension ref="B1:T51"/>
  <sheetViews>
    <sheetView workbookViewId="0">
      <selection activeCell="C5" sqref="C5"/>
    </sheetView>
  </sheetViews>
  <sheetFormatPr defaultRowHeight="15.6" x14ac:dyDescent="0.3"/>
  <cols>
    <col min="3" max="3" width="11.8984375" bestFit="1" customWidth="1"/>
    <col min="7" max="7" width="13" customWidth="1"/>
    <col min="13" max="13" width="9" customWidth="1"/>
    <col min="14" max="14" width="11" customWidth="1"/>
    <col min="17" max="17" width="14.3984375" customWidth="1"/>
  </cols>
  <sheetData>
    <row r="1" spans="2:14" x14ac:dyDescent="0.3">
      <c r="B1" s="4" t="s">
        <v>248</v>
      </c>
    </row>
    <row r="3" spans="2:14" x14ac:dyDescent="0.3">
      <c r="B3" t="s">
        <v>250</v>
      </c>
      <c r="K3" t="s">
        <v>119</v>
      </c>
    </row>
    <row r="4" spans="2:14" x14ac:dyDescent="0.3">
      <c r="B4" t="s">
        <v>251</v>
      </c>
      <c r="C4" t="s">
        <v>252</v>
      </c>
      <c r="H4" t="s">
        <v>263</v>
      </c>
      <c r="K4" s="4" t="s">
        <v>31</v>
      </c>
    </row>
    <row r="5" spans="2:14" x14ac:dyDescent="0.3">
      <c r="B5" s="39" t="s">
        <v>219</v>
      </c>
      <c r="C5" s="2">
        <f>(6.39*K8+0.77*M6)*(0.0226*M17+0.0022*M12)*1E-22</f>
        <v>2.8217769398000002E-21</v>
      </c>
      <c r="D5" t="str">
        <f>H4</f>
        <v>cm^3 STP/(g solid year)</v>
      </c>
      <c r="K5" t="s">
        <v>28</v>
      </c>
      <c r="L5" t="s">
        <v>29</v>
      </c>
      <c r="M5" t="s">
        <v>30</v>
      </c>
    </row>
    <row r="6" spans="2:14" x14ac:dyDescent="0.3">
      <c r="B6" s="42" t="str">
        <f>B5</f>
        <v>=</v>
      </c>
      <c r="C6" s="2">
        <f>C5*$M$25</f>
        <v>2.5401636012079601E-24</v>
      </c>
      <c r="D6" t="s">
        <v>264</v>
      </c>
      <c r="K6">
        <f>'Ne-handCalc'!C4</f>
        <v>0.02</v>
      </c>
      <c r="L6">
        <f>'Ne-handCalc'!D4</f>
        <v>2.78</v>
      </c>
      <c r="M6">
        <f>'Ne-handCalc'!E4</f>
        <v>10.7</v>
      </c>
    </row>
    <row r="7" spans="2:14" x14ac:dyDescent="0.3">
      <c r="B7" s="42" t="str">
        <f t="shared" ref="B7:B8" si="0">B6</f>
        <v>=</v>
      </c>
      <c r="C7" s="2">
        <f>C6/K46</f>
        <v>1.2705620618697152E-25</v>
      </c>
      <c r="D7" t="s">
        <v>271</v>
      </c>
      <c r="K7" t="s">
        <v>258</v>
      </c>
    </row>
    <row r="8" spans="2:14" x14ac:dyDescent="0.3">
      <c r="B8" s="42" t="str">
        <f t="shared" si="0"/>
        <v>=</v>
      </c>
      <c r="C8" s="2">
        <f>C7*$M$51*1000</f>
        <v>3.3669894639547453E-22</v>
      </c>
      <c r="D8" t="s">
        <v>272</v>
      </c>
      <c r="K8">
        <f>K6+L6</f>
        <v>2.8</v>
      </c>
    </row>
    <row r="9" spans="2:14" x14ac:dyDescent="0.3">
      <c r="B9" s="42" t="str">
        <f>B8</f>
        <v>=</v>
      </c>
      <c r="C9" s="5">
        <f>C8/(365*86400)</f>
        <v>1.0676653551353201E-29</v>
      </c>
      <c r="D9" t="s">
        <v>273</v>
      </c>
    </row>
    <row r="10" spans="2:14" x14ac:dyDescent="0.3">
      <c r="B10" s="43" t="s">
        <v>274</v>
      </c>
      <c r="C10" s="2"/>
    </row>
    <row r="11" spans="2:14" x14ac:dyDescent="0.3">
      <c r="B11" t="s">
        <v>251</v>
      </c>
      <c r="C11" s="5">
        <f>'Ne-handCalc'!F4</f>
        <v>1.09063883457255E-29</v>
      </c>
      <c r="D11" t="str">
        <f>D9</f>
        <v>mol/(dm^3 s)</v>
      </c>
      <c r="K11" s="4" t="str">
        <f>'Ne-handCalc'!G28</f>
        <v>E_i^s [weight fraction]</v>
      </c>
      <c r="M11" t="s">
        <v>259</v>
      </c>
      <c r="N11" t="s">
        <v>313</v>
      </c>
    </row>
    <row r="12" spans="2:14" x14ac:dyDescent="0.3">
      <c r="B12" t="s">
        <v>275</v>
      </c>
      <c r="C12" s="31">
        <f>(C11-C9)/C11*100</f>
        <v>2.1064241166723003</v>
      </c>
      <c r="D12" t="s">
        <v>245</v>
      </c>
      <c r="K12" s="2">
        <f>'Ne-handCalc'!G29</f>
        <v>2.8899999999999999E-2</v>
      </c>
      <c r="L12" s="2" t="str">
        <f>'Ne-handCalc'!H29</f>
        <v xml:space="preserve">'na'                             </v>
      </c>
      <c r="M12" s="40">
        <f>K12*100</f>
        <v>2.8899999999999997</v>
      </c>
    </row>
    <row r="13" spans="2:14" x14ac:dyDescent="0.3">
      <c r="K13" s="2">
        <f>'Ne-handCalc'!G30</f>
        <v>1.3299999999999999E-2</v>
      </c>
      <c r="L13" s="2" t="str">
        <f>'Ne-handCalc'!H30</f>
        <v xml:space="preserve">'mg'       </v>
      </c>
      <c r="M13" s="40">
        <f t="shared" ref="M13:M19" si="1">K13*100</f>
        <v>1.3299999999999998</v>
      </c>
    </row>
    <row r="14" spans="2:14" x14ac:dyDescent="0.3">
      <c r="B14" t="s">
        <v>253</v>
      </c>
      <c r="K14" s="2">
        <f>'Ne-handCalc'!G31</f>
        <v>8.0399999999999999E-2</v>
      </c>
      <c r="L14" s="2" t="str">
        <f>'Ne-handCalc'!H31</f>
        <v xml:space="preserve">'al'       </v>
      </c>
      <c r="M14" s="40">
        <f t="shared" si="1"/>
        <v>8.0399999999999991</v>
      </c>
    </row>
    <row r="15" spans="2:14" x14ac:dyDescent="0.3">
      <c r="B15" t="s">
        <v>254</v>
      </c>
      <c r="C15" t="s">
        <v>255</v>
      </c>
      <c r="K15" s="2">
        <f>'Ne-handCalc'!G32</f>
        <v>0.309</v>
      </c>
      <c r="L15" s="2" t="str">
        <f>'Ne-handCalc'!H32</f>
        <v xml:space="preserve">'si'       </v>
      </c>
      <c r="M15" s="40">
        <f t="shared" si="1"/>
        <v>30.9</v>
      </c>
    </row>
    <row r="16" spans="2:14" x14ac:dyDescent="0.3">
      <c r="B16" s="39" t="s">
        <v>219</v>
      </c>
      <c r="C16">
        <f>((1.48*K8+0.186*M6)*M17 +(0.105*K8+0.179*M6)*M13)*1E-22</f>
        <v>2.9431286900000005E-20</v>
      </c>
      <c r="D16" t="str">
        <f>D5</f>
        <v>cm^3 STP/(g solid year)</v>
      </c>
      <c r="K16" s="2">
        <f>'Ne-handCalc'!G33</f>
        <v>3.2399999999999998E-3</v>
      </c>
      <c r="L16" s="2" t="str">
        <f>'Ne-handCalc'!H33</f>
        <v xml:space="preserve">'c'    </v>
      </c>
      <c r="M16" s="40">
        <f t="shared" si="1"/>
        <v>0.32399999999999995</v>
      </c>
    </row>
    <row r="17" spans="2:14" x14ac:dyDescent="0.3">
      <c r="B17" s="42" t="str">
        <f>B16</f>
        <v>=</v>
      </c>
      <c r="C17" s="2">
        <f>C16*$M$25</f>
        <v>2.6494044467380003E-23</v>
      </c>
      <c r="D17" s="2" t="str">
        <f>D6</f>
        <v>g/(g solid year)</v>
      </c>
      <c r="K17" s="2">
        <f>'Ne-handCalc'!G34</f>
        <v>0.47499999999999998</v>
      </c>
      <c r="L17" s="2" t="str">
        <f>'Ne-handCalc'!H34</f>
        <v xml:space="preserve">'o'        </v>
      </c>
      <c r="M17" s="40">
        <f t="shared" si="1"/>
        <v>47.5</v>
      </c>
    </row>
    <row r="18" spans="2:14" x14ac:dyDescent="0.3">
      <c r="B18" s="42" t="str">
        <f t="shared" ref="B18:B19" si="2">B17</f>
        <v>=</v>
      </c>
      <c r="C18" s="2">
        <f>C17/K45</f>
        <v>1.2619909470902211E-24</v>
      </c>
      <c r="D18" s="2" t="str">
        <f t="shared" ref="D18:D20" si="3">D7</f>
        <v>mol/(g solid year)</v>
      </c>
      <c r="K18" s="2">
        <f>'Ne-handCalc'!G35</f>
        <v>2.32E-4</v>
      </c>
      <c r="L18" s="2" t="str">
        <f>'Ne-handCalc'!H35</f>
        <v xml:space="preserve">'cl'       </v>
      </c>
      <c r="M18" s="40">
        <f t="shared" si="1"/>
        <v>2.3199999999999998E-2</v>
      </c>
    </row>
    <row r="19" spans="2:14" x14ac:dyDescent="0.3">
      <c r="B19" s="42" t="str">
        <f t="shared" si="2"/>
        <v>=</v>
      </c>
      <c r="C19" s="2">
        <f>C18*$M$51*1000</f>
        <v>3.344276009789086E-21</v>
      </c>
      <c r="D19" s="2" t="str">
        <f t="shared" si="3"/>
        <v>mol/(dm^3 solid year)</v>
      </c>
      <c r="K19" s="2">
        <f>'Ne-handCalc'!G36</f>
        <v>9.9999999999999995E-7</v>
      </c>
      <c r="L19" s="2" t="str">
        <f>'Ne-handCalc'!H36</f>
        <v>'f'</v>
      </c>
      <c r="M19" s="40">
        <f t="shared" si="1"/>
        <v>9.9999999999999991E-5</v>
      </c>
      <c r="N19" s="50">
        <f>M19*10000</f>
        <v>0.99999999999999989</v>
      </c>
    </row>
    <row r="20" spans="2:14" x14ac:dyDescent="0.3">
      <c r="B20" s="42" t="str">
        <f>B19</f>
        <v>=</v>
      </c>
      <c r="C20" s="5">
        <f>C19/(365*86400)</f>
        <v>1.0604629660670617E-28</v>
      </c>
      <c r="D20" s="2" t="str">
        <f t="shared" si="3"/>
        <v>mol/(dm^3 s)</v>
      </c>
    </row>
    <row r="21" spans="2:14" x14ac:dyDescent="0.3">
      <c r="B21" s="43" t="s">
        <v>274</v>
      </c>
      <c r="C21" s="2"/>
    </row>
    <row r="22" spans="2:14" x14ac:dyDescent="0.3">
      <c r="B22" t="s">
        <v>254</v>
      </c>
      <c r="C22" s="5">
        <f>'Ne-handCalc'!F9</f>
        <v>1.0911336824338499E-28</v>
      </c>
    </row>
    <row r="23" spans="2:14" x14ac:dyDescent="0.3">
      <c r="B23" t="s">
        <v>275</v>
      </c>
      <c r="C23" s="31">
        <f>(C22-C20)/C22*100</f>
        <v>2.8109036372495582</v>
      </c>
      <c r="D23" t="s">
        <v>245</v>
      </c>
    </row>
    <row r="24" spans="2:14" x14ac:dyDescent="0.3">
      <c r="K24" t="s">
        <v>260</v>
      </c>
    </row>
    <row r="25" spans="2:14" x14ac:dyDescent="0.3">
      <c r="B25" t="s">
        <v>256</v>
      </c>
      <c r="K25" s="45">
        <v>0.9002</v>
      </c>
      <c r="L25" t="s">
        <v>261</v>
      </c>
      <c r="M25">
        <f>K25/1000</f>
        <v>9.0019999999999998E-4</v>
      </c>
      <c r="N25" t="s">
        <v>262</v>
      </c>
    </row>
    <row r="26" spans="2:14" x14ac:dyDescent="0.3">
      <c r="B26" t="s">
        <v>257</v>
      </c>
      <c r="C26" t="s">
        <v>366</v>
      </c>
      <c r="K26" t="s">
        <v>276</v>
      </c>
    </row>
    <row r="27" spans="2:14" x14ac:dyDescent="0.3">
      <c r="B27" s="39" t="s">
        <v>219</v>
      </c>
      <c r="C27">
        <f>((3.06*K8+0.417*M6)*M19*10000 +(4.2*K8+0.663*M6)*M13)*1E-24</f>
        <v>3.8105852999999995E-23</v>
      </c>
      <c r="D27" t="str">
        <f>D16</f>
        <v>cm^3 STP/(g solid year)</v>
      </c>
      <c r="K27" t="s">
        <v>265</v>
      </c>
    </row>
    <row r="28" spans="2:14" x14ac:dyDescent="0.3">
      <c r="B28" s="42" t="str">
        <f>B27</f>
        <v>=</v>
      </c>
      <c r="C28" s="2">
        <f>C27*$M$25</f>
        <v>3.4302888870599994E-26</v>
      </c>
      <c r="D28" t="str">
        <f t="shared" ref="D28:D31" si="4">D17</f>
        <v>g/(g solid year)</v>
      </c>
      <c r="K28">
        <v>3.0160293200999999</v>
      </c>
      <c r="L28">
        <v>3</v>
      </c>
      <c r="M28" t="s">
        <v>266</v>
      </c>
    </row>
    <row r="29" spans="2:14" x14ac:dyDescent="0.3">
      <c r="B29" s="42" t="str">
        <f t="shared" ref="B29:B30" si="5">B28</f>
        <v>=</v>
      </c>
      <c r="C29" s="2">
        <f>C28/K47</f>
        <v>1.5598330297422844E-27</v>
      </c>
      <c r="D29" t="str">
        <f t="shared" si="4"/>
        <v>mol/(g solid year)</v>
      </c>
      <c r="K29" s="23">
        <v>21.991385114</v>
      </c>
      <c r="L29" s="23">
        <v>22</v>
      </c>
      <c r="M29" s="23" t="s">
        <v>267</v>
      </c>
    </row>
    <row r="30" spans="2:14" x14ac:dyDescent="0.3">
      <c r="B30" s="42" t="str">
        <f t="shared" si="5"/>
        <v>=</v>
      </c>
      <c r="C30" s="2">
        <f>C29*$M$51*1000</f>
        <v>4.1335575288170535E-24</v>
      </c>
      <c r="D30" t="str">
        <f t="shared" si="4"/>
        <v>mol/(dm^3 solid year)</v>
      </c>
      <c r="K30">
        <v>35.967545104999999</v>
      </c>
      <c r="L30">
        <v>36</v>
      </c>
      <c r="M30" t="s">
        <v>268</v>
      </c>
    </row>
    <row r="31" spans="2:14" x14ac:dyDescent="0.3">
      <c r="B31" s="42" t="str">
        <f>B30</f>
        <v>=</v>
      </c>
      <c r="C31" s="5">
        <f>C30/(365*86400)</f>
        <v>1.3107424939171275E-31</v>
      </c>
      <c r="D31" t="str">
        <f t="shared" si="4"/>
        <v>mol/(dm^3 s)</v>
      </c>
      <c r="K31">
        <v>37.962732109999997</v>
      </c>
      <c r="L31">
        <v>38</v>
      </c>
      <c r="M31" t="s">
        <v>268</v>
      </c>
    </row>
    <row r="32" spans="2:14" x14ac:dyDescent="0.3">
      <c r="B32" s="43" t="s">
        <v>274</v>
      </c>
      <c r="C32" s="2"/>
      <c r="K32">
        <v>81.913482700000003</v>
      </c>
      <c r="L32">
        <v>82</v>
      </c>
      <c r="M32" t="s">
        <v>269</v>
      </c>
    </row>
    <row r="33" spans="2:20" x14ac:dyDescent="0.3">
      <c r="B33" t="s">
        <v>257</v>
      </c>
      <c r="C33" s="5">
        <f>'Ne-handCalc'!F14</f>
        <v>1.4238251973449994E-31</v>
      </c>
      <c r="K33">
        <v>82.914127199999996</v>
      </c>
      <c r="L33">
        <v>83</v>
      </c>
      <c r="M33" t="s">
        <v>269</v>
      </c>
    </row>
    <row r="34" spans="2:20" x14ac:dyDescent="0.3">
      <c r="B34" t="s">
        <v>275</v>
      </c>
      <c r="C34" s="31">
        <f>(C33-C31)/C33*100</f>
        <v>7.9421760226421556</v>
      </c>
      <c r="D34" t="s">
        <v>245</v>
      </c>
      <c r="K34">
        <v>85.910610626999997</v>
      </c>
      <c r="L34">
        <v>86</v>
      </c>
      <c r="M34" t="s">
        <v>269</v>
      </c>
    </row>
    <row r="35" spans="2:20" x14ac:dyDescent="0.3">
      <c r="K35">
        <v>128.90478086100001</v>
      </c>
      <c r="L35">
        <v>129</v>
      </c>
      <c r="M35" t="s">
        <v>270</v>
      </c>
    </row>
    <row r="36" spans="2:20" x14ac:dyDescent="0.3">
      <c r="K36">
        <v>133.90539469999999</v>
      </c>
      <c r="L36">
        <v>134</v>
      </c>
      <c r="M36" t="s">
        <v>270</v>
      </c>
    </row>
    <row r="37" spans="2:20" x14ac:dyDescent="0.3">
      <c r="K37">
        <v>135.90721448400001</v>
      </c>
      <c r="L37">
        <v>136</v>
      </c>
      <c r="M37" t="s">
        <v>270</v>
      </c>
    </row>
    <row r="38" spans="2:20" x14ac:dyDescent="0.3">
      <c r="K38">
        <v>131.904155086</v>
      </c>
      <c r="L38">
        <v>132</v>
      </c>
      <c r="M38" t="s">
        <v>270</v>
      </c>
      <c r="T38" t="s">
        <v>328</v>
      </c>
    </row>
    <row r="39" spans="2:20" x14ac:dyDescent="0.3">
      <c r="K39">
        <v>4.0026032541300003</v>
      </c>
      <c r="L39">
        <v>4</v>
      </c>
      <c r="M39" t="s">
        <v>266</v>
      </c>
      <c r="Q39" t="s">
        <v>331</v>
      </c>
      <c r="R39">
        <f>6.39*0.0226</f>
        <v>0.14441399999999999</v>
      </c>
      <c r="T39" s="33" t="s">
        <v>329</v>
      </c>
    </row>
    <row r="40" spans="2:20" x14ac:dyDescent="0.3">
      <c r="K40">
        <v>19.992440176199999</v>
      </c>
      <c r="L40">
        <v>20</v>
      </c>
      <c r="M40" t="s">
        <v>267</v>
      </c>
      <c r="Q40" t="s">
        <v>332</v>
      </c>
      <c r="R40">
        <f>0.77*0.0226</f>
        <v>1.7402000000000001E-2</v>
      </c>
      <c r="T40" s="33" t="s">
        <v>330</v>
      </c>
    </row>
    <row r="41" spans="2:20" x14ac:dyDescent="0.3">
      <c r="K41">
        <v>39.9623831237</v>
      </c>
      <c r="L41">
        <v>40</v>
      </c>
      <c r="M41" t="s">
        <v>268</v>
      </c>
      <c r="Q41" t="s">
        <v>333</v>
      </c>
      <c r="R41">
        <f>6.39*0.0022</f>
        <v>1.4057999999999999E-2</v>
      </c>
      <c r="T41" s="33" t="s">
        <v>335</v>
      </c>
    </row>
    <row r="42" spans="2:20" x14ac:dyDescent="0.3">
      <c r="K42">
        <v>83.911497728000001</v>
      </c>
      <c r="L42">
        <v>84</v>
      </c>
      <c r="M42" t="s">
        <v>269</v>
      </c>
      <c r="Q42" t="s">
        <v>334</v>
      </c>
      <c r="R42">
        <f>0.77*0.0022</f>
        <v>1.6940000000000002E-3</v>
      </c>
    </row>
    <row r="43" spans="2:20" x14ac:dyDescent="0.3">
      <c r="K43">
        <v>130.90508406000001</v>
      </c>
      <c r="L43">
        <v>131</v>
      </c>
      <c r="M43" t="s">
        <v>270</v>
      </c>
    </row>
    <row r="44" spans="2:20" x14ac:dyDescent="0.3">
      <c r="K44">
        <v>129.90350934899999</v>
      </c>
      <c r="L44">
        <v>130</v>
      </c>
      <c r="M44" t="s">
        <v>270</v>
      </c>
    </row>
    <row r="45" spans="2:20" x14ac:dyDescent="0.3">
      <c r="K45" s="4">
        <v>20.993846690000002</v>
      </c>
      <c r="L45" s="4">
        <v>21</v>
      </c>
      <c r="M45" s="4" t="s">
        <v>267</v>
      </c>
    </row>
    <row r="46" spans="2:20" x14ac:dyDescent="0.3">
      <c r="K46" s="4">
        <v>19.992440176199999</v>
      </c>
      <c r="L46" s="4">
        <v>20</v>
      </c>
      <c r="M46" s="4" t="s">
        <v>267</v>
      </c>
    </row>
    <row r="47" spans="2:20" x14ac:dyDescent="0.3">
      <c r="K47" s="4">
        <v>21.991385114</v>
      </c>
      <c r="L47" s="4">
        <v>22</v>
      </c>
      <c r="M47" s="4" t="s">
        <v>267</v>
      </c>
    </row>
    <row r="50" spans="11:15" x14ac:dyDescent="0.3">
      <c r="K50" t="s">
        <v>223</v>
      </c>
      <c r="L50">
        <v>1</v>
      </c>
      <c r="M50" t="s">
        <v>224</v>
      </c>
      <c r="N50" s="2">
        <v>1E-3</v>
      </c>
      <c r="O50" t="s">
        <v>225</v>
      </c>
    </row>
    <row r="51" spans="11:15" x14ac:dyDescent="0.3">
      <c r="K51" t="s">
        <v>222</v>
      </c>
      <c r="M51">
        <f>'Ne-handCalc'!H1</f>
        <v>2.65</v>
      </c>
      <c r="N51" t="str">
        <f>'Ne-handCalc'!I1</f>
        <v>kg solid / dm3 solid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2A43-20AB-41DF-BDDA-7E198AB8D7AC}">
  <dimension ref="A1:S79"/>
  <sheetViews>
    <sheetView tabSelected="1" topLeftCell="B52" workbookViewId="0">
      <selection activeCell="F68" sqref="F68"/>
    </sheetView>
  </sheetViews>
  <sheetFormatPr defaultRowHeight="15.6" x14ac:dyDescent="0.3"/>
  <cols>
    <col min="3" max="3" width="11.8984375" bestFit="1" customWidth="1"/>
    <col min="8" max="8" width="11.8984375" bestFit="1" customWidth="1"/>
    <col min="10" max="10" width="11.8984375" bestFit="1" customWidth="1"/>
  </cols>
  <sheetData>
    <row r="1" spans="2:19" x14ac:dyDescent="0.3">
      <c r="B1" s="4" t="s">
        <v>248</v>
      </c>
    </row>
    <row r="3" spans="2:19" x14ac:dyDescent="0.3">
      <c r="B3" t="s">
        <v>277</v>
      </c>
    </row>
    <row r="5" spans="2:19" x14ac:dyDescent="0.3">
      <c r="B5" t="s">
        <v>278</v>
      </c>
      <c r="C5" t="s">
        <v>279</v>
      </c>
      <c r="G5" t="s">
        <v>280</v>
      </c>
      <c r="H5">
        <v>0.8</v>
      </c>
      <c r="I5" s="33" t="s">
        <v>281</v>
      </c>
      <c r="O5" t="s">
        <v>223</v>
      </c>
      <c r="P5">
        <v>1</v>
      </c>
      <c r="Q5" t="s">
        <v>224</v>
      </c>
      <c r="R5">
        <v>1E-3</v>
      </c>
      <c r="S5" t="s">
        <v>225</v>
      </c>
    </row>
    <row r="6" spans="2:19" x14ac:dyDescent="0.3">
      <c r="B6" s="39" t="s">
        <v>219</v>
      </c>
      <c r="C6" s="2">
        <f>H5*H6*H7*H8</f>
        <v>0.19074298861829225</v>
      </c>
      <c r="D6" t="s">
        <v>286</v>
      </c>
      <c r="G6" t="s">
        <v>282</v>
      </c>
      <c r="H6" s="2">
        <f>'neutronProduction-BB'!E32+'neutronProduction-BB'!E39+'neutronProduction-BB'!E12+'neutronProduction-BB'!E17</f>
        <v>11.204218977825629</v>
      </c>
      <c r="I6" t="str">
        <f>'neutronProduction-BB'!H32</f>
        <v># of nutrons/(g solid year)</v>
      </c>
      <c r="J6">
        <f>'neutronProduction-BB'!E47</f>
        <v>1.5631764084137559E-27</v>
      </c>
      <c r="K6" t="str">
        <f>'neutronProduction-BB'!H47</f>
        <v>mol of nutrons/(dm3 s)</v>
      </c>
      <c r="M6" t="s">
        <v>283</v>
      </c>
      <c r="O6" t="s">
        <v>222</v>
      </c>
      <c r="Q6">
        <v>2.65</v>
      </c>
      <c r="R6" t="s">
        <v>48</v>
      </c>
    </row>
    <row r="7" spans="2:19" x14ac:dyDescent="0.3">
      <c r="B7" s="39" t="s">
        <v>219</v>
      </c>
      <c r="C7" s="2">
        <f>C6/'neutronProduction-BB'!L30</f>
        <v>3.1669099886815914E-25</v>
      </c>
      <c r="D7" t="s">
        <v>287</v>
      </c>
      <c r="G7" t="s">
        <v>284</v>
      </c>
      <c r="H7" s="2">
        <f>H13</f>
        <v>2.2400277707864166E-2</v>
      </c>
      <c r="I7" s="33" t="s">
        <v>281</v>
      </c>
    </row>
    <row r="8" spans="2:19" x14ac:dyDescent="0.3">
      <c r="B8" s="39" t="s">
        <v>219</v>
      </c>
      <c r="C8" s="2">
        <f>C7*$R$5*$Q$6/0.000001</f>
        <v>8.3923114700062161E-22</v>
      </c>
      <c r="D8" t="str">
        <f>'Ne-handCalculation-BB'!D30</f>
        <v>mol/(dm^3 solid year)</v>
      </c>
      <c r="G8" t="s">
        <v>285</v>
      </c>
      <c r="H8">
        <v>0.95</v>
      </c>
    </row>
    <row r="9" spans="2:19" x14ac:dyDescent="0.3">
      <c r="B9" s="39" t="s">
        <v>219</v>
      </c>
      <c r="C9" s="5">
        <f>C8/(365*86400)</f>
        <v>2.661184509768587E-29</v>
      </c>
      <c r="D9" t="str">
        <f>'Ne-handCalculation-BB'!D31</f>
        <v>mol/(dm^3 s)</v>
      </c>
      <c r="H9" t="s">
        <v>292</v>
      </c>
      <c r="I9" t="s">
        <v>291</v>
      </c>
    </row>
    <row r="10" spans="2:19" x14ac:dyDescent="0.3">
      <c r="B10" s="39"/>
      <c r="G10" t="s">
        <v>289</v>
      </c>
      <c r="H10" s="46">
        <v>0.75770000000000004</v>
      </c>
      <c r="I10">
        <v>43</v>
      </c>
    </row>
    <row r="11" spans="2:19" x14ac:dyDescent="0.3">
      <c r="B11" s="43" t="s">
        <v>274</v>
      </c>
      <c r="C11" s="2"/>
      <c r="G11" t="s">
        <v>290</v>
      </c>
      <c r="H11" s="46">
        <v>0.24229999999999999</v>
      </c>
      <c r="I11">
        <v>0.43</v>
      </c>
    </row>
    <row r="12" spans="2:19" x14ac:dyDescent="0.3">
      <c r="B12" t="s">
        <v>288</v>
      </c>
      <c r="C12" s="5">
        <f>'Ar-HandCalc'!K4</f>
        <v>2.6577537607803586E-29</v>
      </c>
      <c r="G12" t="s">
        <v>293</v>
      </c>
      <c r="H12">
        <f>0.00022/0.00979</f>
        <v>2.247191011235955E-2</v>
      </c>
      <c r="J12">
        <f>I10/(I10+I11)</f>
        <v>0.99009900990099009</v>
      </c>
      <c r="K12">
        <f>J12*H10</f>
        <v>0.7501980198019802</v>
      </c>
    </row>
    <row r="13" spans="2:19" x14ac:dyDescent="0.3">
      <c r="B13" t="s">
        <v>275</v>
      </c>
      <c r="C13" s="31">
        <f>(C12-C9)/C12*100</f>
        <v>-0.12908453141351794</v>
      </c>
      <c r="D13" t="s">
        <v>245</v>
      </c>
      <c r="G13" s="4" t="s">
        <v>284</v>
      </c>
      <c r="H13" s="5">
        <f>H10*I10/(H10*I10+H11*I11)*H12</f>
        <v>2.2400277707864166E-2</v>
      </c>
      <c r="J13">
        <f>I11/(I10+I11)</f>
        <v>9.9009900990099011E-3</v>
      </c>
      <c r="K13">
        <f>J13*H11</f>
        <v>2.3990099009900991E-3</v>
      </c>
    </row>
    <row r="14" spans="2:19" x14ac:dyDescent="0.3">
      <c r="G14" s="4" t="s">
        <v>294</v>
      </c>
      <c r="H14" s="5">
        <f>H11*I11/(H10*I10+H11*I11)*H12</f>
        <v>7.1632404495387171E-5</v>
      </c>
      <c r="J14">
        <f>J12+J13</f>
        <v>1</v>
      </c>
      <c r="K14">
        <f>K12+K13</f>
        <v>0.75259702970297027</v>
      </c>
    </row>
    <row r="15" spans="2:19" x14ac:dyDescent="0.3">
      <c r="H15">
        <f>H13+H14</f>
        <v>2.2471910112359553E-2</v>
      </c>
      <c r="J15" s="46">
        <f>H10+H11</f>
        <v>1</v>
      </c>
    </row>
    <row r="17" spans="1:10" x14ac:dyDescent="0.3">
      <c r="J17">
        <f>H10*I10/(H10*I10+H11*I11)</f>
        <v>0.99681235799995538</v>
      </c>
    </row>
    <row r="18" spans="1:10" x14ac:dyDescent="0.3">
      <c r="J18">
        <f>H11*I11/(H10*I10+H11*I11)</f>
        <v>3.1876420000447295E-3</v>
      </c>
    </row>
    <row r="19" spans="1:10" x14ac:dyDescent="0.3">
      <c r="J19">
        <f>J17+J18</f>
        <v>1</v>
      </c>
    </row>
    <row r="25" spans="1:10" x14ac:dyDescent="0.3">
      <c r="B25" t="s">
        <v>306</v>
      </c>
    </row>
    <row r="27" spans="1:10" x14ac:dyDescent="0.3">
      <c r="A27" t="s">
        <v>309</v>
      </c>
      <c r="B27" t="s">
        <v>311</v>
      </c>
      <c r="C27" t="s">
        <v>307</v>
      </c>
    </row>
    <row r="28" spans="1:10" x14ac:dyDescent="0.3">
      <c r="B28" s="39" t="s">
        <v>219</v>
      </c>
      <c r="C28" s="2">
        <f>H5*H6*H14*H8</f>
        <v>6.0996471086461918E-4</v>
      </c>
      <c r="D28" t="s">
        <v>286</v>
      </c>
    </row>
    <row r="29" spans="1:10" x14ac:dyDescent="0.3">
      <c r="B29" s="39" t="s">
        <v>219</v>
      </c>
      <c r="C29" s="2">
        <f>C28/'neutronProduction-BB'!L30</f>
        <v>1.0127257361192416E-27</v>
      </c>
      <c r="D29" t="s">
        <v>287</v>
      </c>
    </row>
    <row r="30" spans="1:10" x14ac:dyDescent="0.3">
      <c r="B30" s="39" t="s">
        <v>219</v>
      </c>
      <c r="C30" s="2">
        <f>C29*$R$5*$Q$6/0.000001</f>
        <v>2.6837232007159907E-24</v>
      </c>
      <c r="D30" t="str">
        <f>D8</f>
        <v>mol/(dm^3 solid year)</v>
      </c>
    </row>
    <row r="31" spans="1:10" x14ac:dyDescent="0.3">
      <c r="B31" s="39" t="s">
        <v>219</v>
      </c>
      <c r="C31" s="5">
        <f>C30/(365*86400)</f>
        <v>8.5100304436706957E-32</v>
      </c>
      <c r="D31" t="str">
        <f>D9</f>
        <v>mol/(dm^3 s)</v>
      </c>
    </row>
    <row r="32" spans="1:10" x14ac:dyDescent="0.3">
      <c r="B32" s="39"/>
    </row>
    <row r="33" spans="1:11" x14ac:dyDescent="0.3">
      <c r="A33" t="s">
        <v>310</v>
      </c>
      <c r="B33" t="s">
        <v>312</v>
      </c>
      <c r="C33" t="s">
        <v>384</v>
      </c>
    </row>
    <row r="34" spans="1:11" x14ac:dyDescent="0.3">
      <c r="B34" s="39" t="s">
        <v>219</v>
      </c>
      <c r="C34">
        <f>(J45*(0.76*H41+0.104*J39)*1E-25)</f>
        <v>7.5186559999999991E-23</v>
      </c>
      <c r="D34" t="s">
        <v>314</v>
      </c>
    </row>
    <row r="35" spans="1:11" x14ac:dyDescent="0.3">
      <c r="B35" s="39" t="s">
        <v>219</v>
      </c>
      <c r="C35" s="2">
        <f>C34*$J$48</f>
        <v>1.3383207679999999E-25</v>
      </c>
      <c r="D35" t="str">
        <f>'Ne-handCalculation-BB'!D28</f>
        <v>g/(g solid year)</v>
      </c>
    </row>
    <row r="36" spans="1:11" x14ac:dyDescent="0.3">
      <c r="B36" s="39" t="s">
        <v>219</v>
      </c>
      <c r="C36" s="2">
        <f>C35/H53</f>
        <v>3.5253541924277484E-27</v>
      </c>
      <c r="D36" t="str">
        <f>'Ne-handCalculation-BB'!D29</f>
        <v>mol/(g solid year)</v>
      </c>
      <c r="H36" t="s">
        <v>119</v>
      </c>
    </row>
    <row r="37" spans="1:11" x14ac:dyDescent="0.3">
      <c r="B37" s="39" t="s">
        <v>219</v>
      </c>
      <c r="C37" s="2">
        <f>C36*$K$55*$J$56/0.000001</f>
        <v>9.3421886099335329E-24</v>
      </c>
      <c r="D37" t="str">
        <f>'Ne-handCalculation-BB'!D30</f>
        <v>mol/(dm^3 solid year)</v>
      </c>
      <c r="H37" s="4" t="s">
        <v>31</v>
      </c>
    </row>
    <row r="38" spans="1:11" x14ac:dyDescent="0.3">
      <c r="B38" s="39" t="s">
        <v>219</v>
      </c>
      <c r="C38" s="5">
        <f>C37/(365*86400)</f>
        <v>2.9623885749408717E-31</v>
      </c>
      <c r="D38" t="str">
        <f>'Ne-handCalculation-BB'!D31</f>
        <v>mol/(dm^3 s)</v>
      </c>
      <c r="H38" t="s">
        <v>28</v>
      </c>
      <c r="I38" t="s">
        <v>29</v>
      </c>
      <c r="J38" t="s">
        <v>30</v>
      </c>
    </row>
    <row r="39" spans="1:11" x14ac:dyDescent="0.3">
      <c r="H39">
        <f>'Ar-HandCalc'!C10</f>
        <v>0.02</v>
      </c>
      <c r="I39">
        <f>'Ar-HandCalc'!D10</f>
        <v>2.78</v>
      </c>
      <c r="J39">
        <f>'Ar-HandCalc'!E10</f>
        <v>10.7</v>
      </c>
    </row>
    <row r="40" spans="1:11" x14ac:dyDescent="0.3">
      <c r="A40" t="s">
        <v>317</v>
      </c>
      <c r="B40" s="42" t="s">
        <v>308</v>
      </c>
      <c r="C40" s="5">
        <f>C38+C31</f>
        <v>3.8133916193079411E-31</v>
      </c>
      <c r="D40" t="str">
        <f>D38</f>
        <v>mol/(dm^3 s)</v>
      </c>
      <c r="H40" t="s">
        <v>258</v>
      </c>
    </row>
    <row r="41" spans="1:11" x14ac:dyDescent="0.3">
      <c r="H41">
        <f>H39+I39</f>
        <v>2.8</v>
      </c>
    </row>
    <row r="44" spans="1:11" x14ac:dyDescent="0.3">
      <c r="B44" s="43" t="s">
        <v>274</v>
      </c>
      <c r="C44" s="2"/>
      <c r="H44" s="4" t="str">
        <f>'Ar-HandCalc'!I19</f>
        <v>weight fraction [kg E/(kg solid)]</v>
      </c>
      <c r="I44" s="4">
        <f>'Ar-HandCalc'!J19</f>
        <v>0</v>
      </c>
      <c r="J44" t="s">
        <v>313</v>
      </c>
    </row>
    <row r="45" spans="1:11" x14ac:dyDescent="0.3">
      <c r="B45" t="s">
        <v>308</v>
      </c>
      <c r="C45" s="5">
        <f>'Ar-HandCalc'!K8</f>
        <v>3.703983653618522E-31</v>
      </c>
      <c r="H45" s="2">
        <f>'Ar-HandCalc'!I20</f>
        <v>2.32E-4</v>
      </c>
      <c r="I45" s="2" t="str">
        <f>'Ar-HandCalc'!J20</f>
        <v>cl'</v>
      </c>
      <c r="J45" s="2">
        <f>H45*1000000</f>
        <v>232</v>
      </c>
    </row>
    <row r="46" spans="1:11" x14ac:dyDescent="0.3">
      <c r="B46" t="s">
        <v>275</v>
      </c>
      <c r="C46" s="31">
        <f>(C45-C40)/C45*100</f>
        <v>-2.9537918068978382</v>
      </c>
      <c r="D46" t="s">
        <v>245</v>
      </c>
      <c r="H46" s="2"/>
      <c r="I46" s="2"/>
      <c r="J46" s="40"/>
    </row>
    <row r="47" spans="1:11" x14ac:dyDescent="0.3">
      <c r="H47" s="2" t="s">
        <v>315</v>
      </c>
      <c r="I47" s="2"/>
      <c r="J47" s="40"/>
    </row>
    <row r="48" spans="1:11" x14ac:dyDescent="0.3">
      <c r="H48" s="2">
        <v>1.78</v>
      </c>
      <c r="I48" s="2" t="s">
        <v>316</v>
      </c>
      <c r="J48">
        <f>H48/1000</f>
        <v>1.7800000000000001E-3</v>
      </c>
      <c r="K48" t="s">
        <v>262</v>
      </c>
    </row>
    <row r="49" spans="2:12" x14ac:dyDescent="0.3">
      <c r="H49" t="s">
        <v>265</v>
      </c>
    </row>
    <row r="50" spans="2:12" x14ac:dyDescent="0.3">
      <c r="H50">
        <v>3.0160293200999999</v>
      </c>
      <c r="I50">
        <v>3</v>
      </c>
      <c r="J50" t="s">
        <v>266</v>
      </c>
    </row>
    <row r="51" spans="2:12" x14ac:dyDescent="0.3">
      <c r="H51" s="23">
        <v>21.991385114</v>
      </c>
      <c r="I51" s="23">
        <v>22</v>
      </c>
      <c r="J51" s="23" t="s">
        <v>267</v>
      </c>
    </row>
    <row r="52" spans="2:12" x14ac:dyDescent="0.3">
      <c r="H52">
        <v>35.967545104999999</v>
      </c>
      <c r="I52">
        <v>36</v>
      </c>
      <c r="J52" t="s">
        <v>268</v>
      </c>
    </row>
    <row r="53" spans="2:12" x14ac:dyDescent="0.3">
      <c r="H53">
        <v>37.962732109999997</v>
      </c>
      <c r="I53">
        <v>38</v>
      </c>
      <c r="J53" t="s">
        <v>268</v>
      </c>
    </row>
    <row r="55" spans="2:12" x14ac:dyDescent="0.3">
      <c r="H55" t="s">
        <v>223</v>
      </c>
      <c r="I55">
        <v>1</v>
      </c>
      <c r="J55" t="s">
        <v>224</v>
      </c>
      <c r="K55" s="2">
        <v>1E-3</v>
      </c>
      <c r="L55" t="s">
        <v>225</v>
      </c>
    </row>
    <row r="56" spans="2:12" x14ac:dyDescent="0.3">
      <c r="H56" t="s">
        <v>222</v>
      </c>
      <c r="J56">
        <v>2.65</v>
      </c>
      <c r="K56" t="str">
        <f>'Ne-handCalculation-BB'!N51</f>
        <v>kg solid / dm3 solid</v>
      </c>
    </row>
    <row r="60" spans="2:12" x14ac:dyDescent="0.3">
      <c r="B60" t="s">
        <v>321</v>
      </c>
      <c r="H60" t="s">
        <v>318</v>
      </c>
    </row>
    <row r="61" spans="2:12" x14ac:dyDescent="0.3">
      <c r="H61" s="2">
        <v>5.8099999999999998E-11</v>
      </c>
      <c r="I61" t="s">
        <v>319</v>
      </c>
      <c r="J61">
        <f>H61/(365*86400)</f>
        <v>1.8423389142567226E-18</v>
      </c>
    </row>
    <row r="62" spans="2:12" x14ac:dyDescent="0.3">
      <c r="B62" t="s">
        <v>322</v>
      </c>
      <c r="C62" t="s">
        <v>326</v>
      </c>
      <c r="H62" s="2">
        <v>5.5430000000000004E-10</v>
      </c>
      <c r="I62" t="s">
        <v>319</v>
      </c>
      <c r="J62">
        <f>H62/(365*86400)</f>
        <v>1.7576737696600712E-17</v>
      </c>
    </row>
    <row r="63" spans="2:12" x14ac:dyDescent="0.3">
      <c r="B63" s="39" t="s">
        <v>219</v>
      </c>
      <c r="C63" s="2">
        <f>102.2*I67</f>
        <v>2627249.3573264782</v>
      </c>
      <c r="D63" t="s">
        <v>286</v>
      </c>
      <c r="H63" s="2">
        <v>4.962E-10</v>
      </c>
      <c r="I63" t="s">
        <v>319</v>
      </c>
      <c r="J63">
        <f>H63/(365*86400)</f>
        <v>1.5734398782343989E-17</v>
      </c>
    </row>
    <row r="64" spans="2:12" x14ac:dyDescent="0.3">
      <c r="B64" s="39" t="s">
        <v>219</v>
      </c>
      <c r="C64" s="2">
        <f>C63/'neutronProduction-BB'!L30</f>
        <v>4.3620278222255988E-18</v>
      </c>
      <c r="D64" t="s">
        <v>287</v>
      </c>
      <c r="H64" s="5">
        <v>5.4629999999999996E-10</v>
      </c>
      <c r="I64" s="4" t="s">
        <v>319</v>
      </c>
      <c r="J64" s="4">
        <f>H64/(365*86400)</f>
        <v>1.7323059360730592E-17</v>
      </c>
      <c r="L64" t="s">
        <v>320</v>
      </c>
    </row>
    <row r="65" spans="1:10" x14ac:dyDescent="0.3">
      <c r="B65" s="39" t="s">
        <v>219</v>
      </c>
      <c r="C65" s="2">
        <f>C64*$R$5*$Q$6/0.000001</f>
        <v>1.1559373728897836E-14</v>
      </c>
      <c r="D65" t="str">
        <f>D8</f>
        <v>mol/(dm^3 solid year)</v>
      </c>
    </row>
    <row r="66" spans="1:10" x14ac:dyDescent="0.3">
      <c r="B66" s="39" t="s">
        <v>219</v>
      </c>
      <c r="C66" s="5">
        <f>C65/(365*86400)</f>
        <v>3.6654533640594357E-22</v>
      </c>
      <c r="D66" t="str">
        <f>D9</f>
        <v>mol/(dm^3 s)</v>
      </c>
      <c r="H66" t="s">
        <v>325</v>
      </c>
      <c r="I66" t="s">
        <v>323</v>
      </c>
      <c r="J66" t="s">
        <v>327</v>
      </c>
    </row>
    <row r="67" spans="1:10" x14ac:dyDescent="0.3">
      <c r="B67" s="39"/>
      <c r="H67" s="31">
        <f>'Ar-HandCalc'!B31</f>
        <v>3</v>
      </c>
      <c r="I67" s="4">
        <f>H67/0.0001167</f>
        <v>25706.94087403599</v>
      </c>
      <c r="J67" s="2">
        <v>1.167E-4</v>
      </c>
    </row>
    <row r="68" spans="1:10" x14ac:dyDescent="0.3">
      <c r="B68" s="43" t="s">
        <v>274</v>
      </c>
      <c r="C68" s="2"/>
    </row>
    <row r="69" spans="1:10" x14ac:dyDescent="0.3">
      <c r="B69" t="s">
        <v>324</v>
      </c>
      <c r="C69" s="5">
        <f>'Ar-HandCalc'!H31</f>
        <v>3.6139076576576567E-22</v>
      </c>
    </row>
    <row r="70" spans="1:10" x14ac:dyDescent="0.3">
      <c r="B70" t="s">
        <v>275</v>
      </c>
      <c r="C70" s="31">
        <f>(C69-C66)/C69*100</f>
        <v>-1.4263149832441531</v>
      </c>
      <c r="D70" t="s">
        <v>245</v>
      </c>
    </row>
    <row r="72" spans="1:10" x14ac:dyDescent="0.3">
      <c r="B72" t="s">
        <v>322</v>
      </c>
      <c r="C72" t="s">
        <v>358</v>
      </c>
    </row>
    <row r="73" spans="1:10" x14ac:dyDescent="0.3">
      <c r="B73" s="39" t="s">
        <v>219</v>
      </c>
      <c r="C73" s="2">
        <f>B74*I67*0.000001*(B75/B76)*(B77/B79)</f>
        <v>4739105985572835</v>
      </c>
    </row>
    <row r="74" spans="1:10" x14ac:dyDescent="0.3">
      <c r="A74" t="s">
        <v>353</v>
      </c>
      <c r="B74" s="2">
        <v>1.167E-4</v>
      </c>
      <c r="C74" s="2">
        <f>B74*I67*0.000001*(B75/B76)*(B77/1)</f>
        <v>2626886.4478030228</v>
      </c>
    </row>
    <row r="75" spans="1:10" x14ac:dyDescent="0.3">
      <c r="A75" t="s">
        <v>214</v>
      </c>
      <c r="B75" s="2">
        <v>6.0229999999999998E+23</v>
      </c>
    </row>
    <row r="76" spans="1:10" x14ac:dyDescent="0.3">
      <c r="A76" t="s">
        <v>354</v>
      </c>
      <c r="B76">
        <v>39.963999999999999</v>
      </c>
      <c r="C76" t="s">
        <v>216</v>
      </c>
    </row>
    <row r="77" spans="1:10" x14ac:dyDescent="0.3">
      <c r="A77" s="23" t="s">
        <v>355</v>
      </c>
      <c r="B77" s="2">
        <v>5.8099999999999998E-11</v>
      </c>
      <c r="C77" t="s">
        <v>319</v>
      </c>
    </row>
    <row r="78" spans="1:10" x14ac:dyDescent="0.3">
      <c r="A78" s="23" t="s">
        <v>356</v>
      </c>
      <c r="B78" s="2">
        <v>4.962E-10</v>
      </c>
      <c r="C78" t="s">
        <v>319</v>
      </c>
    </row>
    <row r="79" spans="1:10" x14ac:dyDescent="0.3">
      <c r="A79" s="23" t="s">
        <v>357</v>
      </c>
      <c r="B79" s="2">
        <f>B77+B78</f>
        <v>5.5430000000000004E-10</v>
      </c>
      <c r="C79" t="str">
        <f>C78</f>
        <v>1/yr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90B7-BAA0-4CB5-ABEE-27AB27C73B09}">
  <dimension ref="B4:S60"/>
  <sheetViews>
    <sheetView topLeftCell="C21" workbookViewId="0">
      <selection activeCell="I28" sqref="I28:P30"/>
    </sheetView>
  </sheetViews>
  <sheetFormatPr defaultRowHeight="15.6" x14ac:dyDescent="0.3"/>
  <cols>
    <col min="3" max="3" width="12" customWidth="1"/>
    <col min="4" max="4" width="19.8984375" customWidth="1"/>
    <col min="5" max="5" width="11.19921875" customWidth="1"/>
    <col min="9" max="9" width="13.09765625" customWidth="1"/>
    <col min="10" max="10" width="10.8984375" bestFit="1" customWidth="1"/>
    <col min="12" max="12" width="9.8984375" bestFit="1" customWidth="1"/>
  </cols>
  <sheetData>
    <row r="4" spans="2:19" x14ac:dyDescent="0.3">
      <c r="C4" t="s">
        <v>336</v>
      </c>
    </row>
    <row r="5" spans="2:19" x14ac:dyDescent="0.3">
      <c r="O5" t="s">
        <v>223</v>
      </c>
      <c r="P5">
        <v>1</v>
      </c>
      <c r="Q5" t="s">
        <v>224</v>
      </c>
      <c r="R5">
        <v>1E-3</v>
      </c>
      <c r="S5" t="s">
        <v>225</v>
      </c>
    </row>
    <row r="6" spans="2:19" x14ac:dyDescent="0.3">
      <c r="B6" t="s">
        <v>309</v>
      </c>
      <c r="C6" t="s">
        <v>410</v>
      </c>
      <c r="D6" t="s">
        <v>338</v>
      </c>
      <c r="O6" t="s">
        <v>222</v>
      </c>
      <c r="Q6">
        <v>2.65</v>
      </c>
      <c r="R6" t="s">
        <v>48</v>
      </c>
    </row>
    <row r="7" spans="2:19" x14ac:dyDescent="0.3">
      <c r="C7" s="39" t="s">
        <v>219</v>
      </c>
      <c r="D7" s="2">
        <f>J7*J8*J9*J10</f>
        <v>2.9796218413585708E-6</v>
      </c>
      <c r="E7" t="s">
        <v>286</v>
      </c>
      <c r="I7" t="s">
        <v>177</v>
      </c>
      <c r="J7">
        <v>0.8</v>
      </c>
      <c r="K7" s="33" t="s">
        <v>281</v>
      </c>
    </row>
    <row r="8" spans="2:19" x14ac:dyDescent="0.3">
      <c r="C8" s="39" t="s">
        <v>219</v>
      </c>
      <c r="D8" s="2">
        <f>D7/'neutronProduction-BB'!L30</f>
        <v>4.9470726238727729E-30</v>
      </c>
      <c r="E8" t="s">
        <v>287</v>
      </c>
      <c r="I8" t="s">
        <v>339</v>
      </c>
      <c r="J8" s="2">
        <f>'neutronProduction-BB'!E12+'neutronProduction-BB'!E17+'neutronProduction-BB'!E32+'neutronProduction-BB'!E39</f>
        <v>11.204218977825629</v>
      </c>
      <c r="K8" t="s">
        <v>340</v>
      </c>
    </row>
    <row r="9" spans="2:19" x14ac:dyDescent="0.3">
      <c r="C9" s="39" t="s">
        <v>219</v>
      </c>
      <c r="D9" s="2">
        <f>D8*$R$5*$Q$6/0.000001</f>
        <v>1.3109742453262848E-26</v>
      </c>
      <c r="E9" t="str">
        <f>'Ar-handCalculation-BB'!D8</f>
        <v>mol/(dm^3 solid year)</v>
      </c>
      <c r="I9" t="s">
        <v>341</v>
      </c>
      <c r="J9" s="49">
        <f>0.0000000503/0.00979</f>
        <v>5.1378958120531158E-6</v>
      </c>
      <c r="K9" t="s">
        <v>343</v>
      </c>
    </row>
    <row r="10" spans="2:19" x14ac:dyDescent="0.3">
      <c r="C10" s="39" t="s">
        <v>219</v>
      </c>
      <c r="D10" s="5">
        <f>D9/(365*86400)</f>
        <v>4.1570720615369256E-34</v>
      </c>
      <c r="E10" t="str">
        <f>'Ar-handCalculation-BB'!D9</f>
        <v>mol/(dm^3 s)</v>
      </c>
      <c r="I10" t="s">
        <v>344</v>
      </c>
      <c r="J10">
        <v>6.4699999999999994E-2</v>
      </c>
      <c r="K10" t="s">
        <v>342</v>
      </c>
    </row>
    <row r="11" spans="2:19" x14ac:dyDescent="0.3">
      <c r="C11" s="39"/>
    </row>
    <row r="12" spans="2:19" x14ac:dyDescent="0.3">
      <c r="B12" t="s">
        <v>310</v>
      </c>
      <c r="C12" t="s">
        <v>409</v>
      </c>
      <c r="D12" t="s">
        <v>359</v>
      </c>
    </row>
    <row r="13" spans="2:19" x14ac:dyDescent="0.3">
      <c r="C13" s="39" t="s">
        <v>219</v>
      </c>
      <c r="D13" s="2">
        <f>(J14/J15)*0.000001*J23*(L16/1)</f>
        <v>3.8108920743874203E-2</v>
      </c>
      <c r="E13" t="s">
        <v>352</v>
      </c>
    </row>
    <row r="14" spans="2:19" x14ac:dyDescent="0.3">
      <c r="C14" s="39" t="s">
        <v>219</v>
      </c>
      <c r="D14" s="2">
        <f>D13/J14</f>
        <v>6.3272323997798781E-26</v>
      </c>
      <c r="E14" t="str">
        <f>E8</f>
        <v>mol/(g yr)</v>
      </c>
      <c r="I14" t="s">
        <v>345</v>
      </c>
      <c r="J14" s="2">
        <v>6.0229999999999998E+23</v>
      </c>
      <c r="K14" t="s">
        <v>347</v>
      </c>
    </row>
    <row r="15" spans="2:19" x14ac:dyDescent="0.3">
      <c r="C15" s="39" t="s">
        <v>219</v>
      </c>
      <c r="D15" s="2">
        <f>D14*$R$5*$Q$6/0.000001</f>
        <v>1.6767165859416675E-22</v>
      </c>
      <c r="E15" t="str">
        <f t="shared" ref="E15:E16" si="0">E9</f>
        <v>mol/(dm^3 solid year)</v>
      </c>
      <c r="I15" t="s">
        <v>346</v>
      </c>
      <c r="J15">
        <v>238.05099999999999</v>
      </c>
      <c r="K15" t="s">
        <v>216</v>
      </c>
      <c r="L15" s="2"/>
      <c r="N15" t="s">
        <v>386</v>
      </c>
      <c r="O15">
        <v>6.3E-2</v>
      </c>
    </row>
    <row r="16" spans="2:19" x14ac:dyDescent="0.3">
      <c r="C16" s="39" t="s">
        <v>219</v>
      </c>
      <c r="D16" s="5">
        <f>D15/(365*86400)</f>
        <v>5.3168334155938218E-30</v>
      </c>
      <c r="E16" t="str">
        <f t="shared" si="0"/>
        <v>mol/(dm^3 s)</v>
      </c>
      <c r="I16" t="s">
        <v>348</v>
      </c>
      <c r="J16" s="2">
        <v>6.8299999999999999E-18</v>
      </c>
      <c r="K16" t="s">
        <v>319</v>
      </c>
      <c r="L16" s="83">
        <f>O16*O15</f>
        <v>5.418E-18</v>
      </c>
      <c r="M16" t="s">
        <v>319</v>
      </c>
      <c r="N16" t="s">
        <v>387</v>
      </c>
      <c r="O16" s="2">
        <v>8.6000000000000005E-17</v>
      </c>
      <c r="P16" t="s">
        <v>319</v>
      </c>
    </row>
    <row r="17" spans="2:16" x14ac:dyDescent="0.3">
      <c r="C17" s="39"/>
      <c r="D17" s="5"/>
      <c r="I17" s="23" t="s">
        <v>349</v>
      </c>
      <c r="J17" s="2">
        <v>1.5500000000000001E-10</v>
      </c>
      <c r="K17" t="s">
        <v>319</v>
      </c>
      <c r="L17" t="s">
        <v>350</v>
      </c>
    </row>
    <row r="18" spans="2:16" x14ac:dyDescent="0.3">
      <c r="I18" t="s">
        <v>351</v>
      </c>
    </row>
    <row r="19" spans="2:16" x14ac:dyDescent="0.3">
      <c r="B19" t="s">
        <v>317</v>
      </c>
      <c r="C19" s="42" t="s">
        <v>337</v>
      </c>
      <c r="D19" s="5">
        <f>D16+D10</f>
        <v>5.3172491227999754E-30</v>
      </c>
      <c r="E19">
        <f>E17</f>
        <v>0</v>
      </c>
    </row>
    <row r="20" spans="2:16" x14ac:dyDescent="0.3">
      <c r="I20" t="s">
        <v>119</v>
      </c>
    </row>
    <row r="21" spans="2:16" x14ac:dyDescent="0.3">
      <c r="I21" s="4" t="s">
        <v>31</v>
      </c>
    </row>
    <row r="22" spans="2:16" x14ac:dyDescent="0.3">
      <c r="I22" t="s">
        <v>28</v>
      </c>
      <c r="J22" t="s">
        <v>29</v>
      </c>
      <c r="K22" t="s">
        <v>30</v>
      </c>
    </row>
    <row r="23" spans="2:16" x14ac:dyDescent="0.3">
      <c r="C23" s="43" t="s">
        <v>274</v>
      </c>
      <c r="D23" s="2"/>
      <c r="I23">
        <f>'Ar-HandCalc'!C4</f>
        <v>0.02</v>
      </c>
      <c r="J23">
        <f>'Ar-HandCalc'!D4</f>
        <v>2.78</v>
      </c>
      <c r="K23">
        <f>'Ar-HandCalc'!E4</f>
        <v>10.7</v>
      </c>
    </row>
    <row r="24" spans="2:16" x14ac:dyDescent="0.3">
      <c r="C24" t="s">
        <v>337</v>
      </c>
      <c r="D24" s="5">
        <f>'KrXe-HandCalc'!H11</f>
        <v>5.2656534065783642E-30</v>
      </c>
      <c r="I24" t="s">
        <v>258</v>
      </c>
    </row>
    <row r="25" spans="2:16" x14ac:dyDescent="0.3">
      <c r="C25" t="s">
        <v>275</v>
      </c>
      <c r="D25" s="31">
        <f>(D24-D19)/D24*100</f>
        <v>-0.97985401312499598</v>
      </c>
      <c r="E25" t="s">
        <v>245</v>
      </c>
      <c r="I25">
        <f>I23+J23</f>
        <v>2.8</v>
      </c>
    </row>
    <row r="26" spans="2:16" x14ac:dyDescent="0.3">
      <c r="I26" s="4"/>
      <c r="J26" s="4"/>
    </row>
    <row r="27" spans="2:16" x14ac:dyDescent="0.3">
      <c r="C27" t="s">
        <v>388</v>
      </c>
      <c r="D27" t="s">
        <v>389</v>
      </c>
      <c r="E27" t="s">
        <v>390</v>
      </c>
      <c r="F27" t="s">
        <v>391</v>
      </c>
      <c r="G27" t="s">
        <v>392</v>
      </c>
      <c r="H27" t="s">
        <v>393</v>
      </c>
      <c r="I27" s="2" t="s">
        <v>394</v>
      </c>
      <c r="J27" s="2" t="s">
        <v>395</v>
      </c>
      <c r="K27" t="s">
        <v>396</v>
      </c>
      <c r="L27" t="s">
        <v>397</v>
      </c>
      <c r="M27" t="s">
        <v>401</v>
      </c>
      <c r="N27" t="s">
        <v>398</v>
      </c>
      <c r="O27" t="s">
        <v>399</v>
      </c>
      <c r="P27" t="s">
        <v>400</v>
      </c>
    </row>
    <row r="28" spans="2:16" x14ac:dyDescent="0.3">
      <c r="C28" t="s">
        <v>402</v>
      </c>
      <c r="D28">
        <v>4.8000000000000001E-2</v>
      </c>
      <c r="E28">
        <v>0.27</v>
      </c>
      <c r="F28" s="2">
        <f>$F$30*D28</f>
        <v>3.1901000493562933E-32</v>
      </c>
      <c r="G28" s="2">
        <f>$G$30*E28</f>
        <v>3.5407238379021137E-35</v>
      </c>
      <c r="H28" s="2">
        <f>F28+G28</f>
        <v>3.1936407731941953E-32</v>
      </c>
      <c r="I28" s="2">
        <f>I30*D28</f>
        <v>3.7800000000000003E-4</v>
      </c>
      <c r="J28" s="2">
        <f>J30*E28</f>
        <v>5.5107255520504723E-3</v>
      </c>
      <c r="K28" s="2">
        <f>'KrXe-HandCalc'!F4</f>
        <v>3.1591429411764705E-32</v>
      </c>
      <c r="L28" s="2">
        <f>'KrXe-HandCalc'!G4</f>
        <v>3.5356936262754148E-35</v>
      </c>
      <c r="M28" s="2">
        <f>K28+L28</f>
        <v>3.1626786348027457E-32</v>
      </c>
      <c r="N28" s="31">
        <f>(K28-F28)/K28*100</f>
        <v>-0.979921097470007</v>
      </c>
      <c r="O28" s="31">
        <f>(L28-G28)/L28*100</f>
        <v>-0.14226944295504076</v>
      </c>
      <c r="P28" s="31">
        <f>(M28-H28)/M28*100</f>
        <v>-0.97898465088220032</v>
      </c>
    </row>
    <row r="29" spans="2:16" x14ac:dyDescent="0.3">
      <c r="C29" t="s">
        <v>403</v>
      </c>
      <c r="D29">
        <v>0.159</v>
      </c>
      <c r="E29">
        <v>0.5</v>
      </c>
      <c r="F29" s="2">
        <f>$F$30*D29</f>
        <v>1.056720641349272E-31</v>
      </c>
      <c r="G29" s="2">
        <f>$G$30*E29</f>
        <v>6.5568959961150245E-35</v>
      </c>
      <c r="H29" s="2">
        <f t="shared" ref="H29:H35" si="1">F29+G29</f>
        <v>1.0573763309488836E-31</v>
      </c>
      <c r="I29" s="2">
        <f>I30*D29</f>
        <v>1.252125E-3</v>
      </c>
      <c r="J29" s="2">
        <f>J30*E29</f>
        <v>1.0205047318611986E-2</v>
      </c>
      <c r="K29" s="2">
        <f>'KrXe-HandCalc'!F5</f>
        <v>1.0446901260504202E-31</v>
      </c>
      <c r="L29" s="2">
        <f>'KrXe-HandCalc'!G5</f>
        <v>6.5452041720524917E-35</v>
      </c>
      <c r="M29" s="2">
        <f t="shared" ref="M29:M34" si="2">K29+L29</f>
        <v>1.0453446464676254E-31</v>
      </c>
      <c r="N29" s="31">
        <f t="shared" ref="N29:O35" si="3">(K29-F29)/K29*100</f>
        <v>-1.1515869633356886</v>
      </c>
      <c r="O29" s="31">
        <f t="shared" ref="O29:O35" si="4">(L29-G29)/L29*100</f>
        <v>-0.17863192278181314</v>
      </c>
      <c r="P29" s="31">
        <f t="shared" ref="P29:P35" si="5">(M29-H29)/M29*100</f>
        <v>-1.1509777681375277</v>
      </c>
    </row>
    <row r="30" spans="2:16" x14ac:dyDescent="0.3">
      <c r="C30" t="s">
        <v>404</v>
      </c>
      <c r="D30" s="41">
        <v>8</v>
      </c>
      <c r="E30">
        <v>3.17</v>
      </c>
      <c r="F30" s="2">
        <f>F35/D30</f>
        <v>6.6460417694922772E-31</v>
      </c>
      <c r="G30" s="2">
        <f>G35/E30</f>
        <v>1.3113791992230049E-34</v>
      </c>
      <c r="H30" s="2">
        <f t="shared" si="1"/>
        <v>6.6473531486915003E-31</v>
      </c>
      <c r="I30" s="84">
        <f>$I$35/D30</f>
        <v>7.8750000000000001E-3</v>
      </c>
      <c r="J30" s="2">
        <f>$J$35/E30</f>
        <v>2.0410094637223972E-2</v>
      </c>
      <c r="K30" s="2">
        <f>'KrXe-HandCalc'!F6</f>
        <v>6.5857265546218492E-31</v>
      </c>
      <c r="L30" s="2">
        <f>'KrXe-HandCalc'!G6</f>
        <v>1.3090408344104983E-34</v>
      </c>
      <c r="M30" s="2">
        <f t="shared" si="2"/>
        <v>6.5870355954562596E-31</v>
      </c>
      <c r="N30" s="31">
        <f t="shared" si="3"/>
        <v>-0.91584754347413444</v>
      </c>
      <c r="O30" s="31">
        <f t="shared" si="4"/>
        <v>-0.17863192278181314</v>
      </c>
      <c r="P30" s="31">
        <f t="shared" si="5"/>
        <v>-0.91570103669771896</v>
      </c>
    </row>
    <row r="31" spans="2:16" x14ac:dyDescent="0.3">
      <c r="C31" t="s">
        <v>405</v>
      </c>
      <c r="D31">
        <v>2E-3</v>
      </c>
      <c r="E31">
        <v>0.15</v>
      </c>
      <c r="F31" s="2">
        <f>$F$35*D31</f>
        <v>1.0633666831187644E-32</v>
      </c>
      <c r="G31" s="2">
        <f>$G$35*E31</f>
        <v>6.2356080923053884E-35</v>
      </c>
      <c r="H31" s="2">
        <f t="shared" si="1"/>
        <v>1.0696022912110698E-32</v>
      </c>
      <c r="I31" s="84">
        <f t="shared" ref="I30:I33" si="6">$I$35*D31</f>
        <v>1.26E-4</v>
      </c>
      <c r="J31" s="2">
        <f t="shared" ref="J30:J33" si="7">$J$35*E31</f>
        <v>9.7049999999999984E-3</v>
      </c>
      <c r="K31" s="2">
        <f>'KrXe-HandCalc'!F7</f>
        <v>1.0530476470588233E-32</v>
      </c>
      <c r="L31" s="2">
        <f>'KrXe-HandCalc'!G7</f>
        <v>6.2307776971205584E-35</v>
      </c>
      <c r="M31" s="2">
        <f t="shared" si="2"/>
        <v>1.0592784247559439E-32</v>
      </c>
      <c r="N31" s="31">
        <f t="shared" si="3"/>
        <v>-0.97992109747002887</v>
      </c>
      <c r="O31" s="31">
        <f t="shared" si="4"/>
        <v>-7.7524755650683758E-2</v>
      </c>
      <c r="P31" s="31">
        <f t="shared" si="5"/>
        <v>-0.97461311529162697</v>
      </c>
    </row>
    <row r="32" spans="2:16" x14ac:dyDescent="0.3">
      <c r="C32" t="s">
        <v>406</v>
      </c>
      <c r="D32">
        <v>7.5999999999999998E-2</v>
      </c>
      <c r="E32">
        <v>0.45300000000000001</v>
      </c>
      <c r="F32" s="2">
        <f t="shared" ref="F32:F34" si="8">$F$35*D32</f>
        <v>4.0407933958513047E-31</v>
      </c>
      <c r="G32" s="2">
        <f t="shared" ref="G32:G34" si="9">$G$35*E32</f>
        <v>1.8831536438762273E-34</v>
      </c>
      <c r="H32" s="2">
        <f t="shared" si="1"/>
        <v>4.0426765494951813E-31</v>
      </c>
      <c r="I32" s="84">
        <f t="shared" si="6"/>
        <v>4.7879999999999997E-3</v>
      </c>
      <c r="J32" s="2">
        <f t="shared" si="7"/>
        <v>2.9309099999999998E-2</v>
      </c>
      <c r="K32" s="2">
        <f>'KrXe-HandCalc'!F8</f>
        <v>4.0032525630252091E-31</v>
      </c>
      <c r="L32" s="2">
        <f>'KrXe-HandCalc'!G8</f>
        <v>1.880141982756255E-34</v>
      </c>
      <c r="M32" s="2">
        <f t="shared" si="2"/>
        <v>4.0051327050079656E-31</v>
      </c>
      <c r="N32" s="31">
        <f t="shared" si="3"/>
        <v>-0.93775829116628051</v>
      </c>
      <c r="O32" s="31">
        <f t="shared" si="4"/>
        <v>-0.16018264299152773</v>
      </c>
      <c r="P32" s="31">
        <f t="shared" si="5"/>
        <v>-0.93739327139576134</v>
      </c>
    </row>
    <row r="33" spans="3:16" x14ac:dyDescent="0.3">
      <c r="C33" t="s">
        <v>407</v>
      </c>
      <c r="D33">
        <v>0.59499999999999997</v>
      </c>
      <c r="E33">
        <v>0.67700000000000005</v>
      </c>
      <c r="F33" s="2">
        <f t="shared" si="8"/>
        <v>3.1635158822783241E-30</v>
      </c>
      <c r="G33" s="2">
        <f t="shared" si="9"/>
        <v>2.8143377856604989E-34</v>
      </c>
      <c r="H33" s="2">
        <f t="shared" si="1"/>
        <v>3.1637973160568902E-30</v>
      </c>
      <c r="I33" s="84">
        <f t="shared" si="6"/>
        <v>3.7484999999999997E-2</v>
      </c>
      <c r="J33" s="2">
        <f t="shared" si="7"/>
        <v>4.3801899999999998E-2</v>
      </c>
      <c r="K33" s="2">
        <f>'KrXe-HandCalc'!F9</f>
        <v>3.13407037815126E-30</v>
      </c>
      <c r="L33" s="2">
        <f>'KrXe-HandCalc'!G9</f>
        <v>2.8105876738813641E-34</v>
      </c>
      <c r="M33" s="2">
        <f t="shared" si="2"/>
        <v>3.1343514369186481E-30</v>
      </c>
      <c r="N33" s="31">
        <f t="shared" si="3"/>
        <v>-0.93952912903103059</v>
      </c>
      <c r="O33" s="31">
        <f t="shared" si="4"/>
        <v>-0.13342803051420007</v>
      </c>
      <c r="P33" s="31">
        <f t="shared" si="5"/>
        <v>-0.93945684556643094</v>
      </c>
    </row>
    <row r="34" spans="3:16" x14ac:dyDescent="0.3">
      <c r="C34" t="s">
        <v>408</v>
      </c>
      <c r="D34">
        <v>0.83199999999999996</v>
      </c>
      <c r="E34">
        <v>1.25</v>
      </c>
      <c r="F34" s="2">
        <f>$F$35*D34</f>
        <v>4.4236054017740595E-30</v>
      </c>
      <c r="G34" s="2">
        <f t="shared" si="9"/>
        <v>5.1963400769211572E-34</v>
      </c>
      <c r="H34" s="2">
        <f t="shared" si="1"/>
        <v>4.4241250357817515E-30</v>
      </c>
      <c r="I34" s="84">
        <f>$I$35*D34</f>
        <v>5.2415999999999997E-2</v>
      </c>
      <c r="J34" s="2">
        <f>$J$35*E34</f>
        <v>8.0874999999999989E-2</v>
      </c>
      <c r="K34" s="2">
        <f>'KrXe-HandCalc'!F10</f>
        <v>4.3793410084033619E-30</v>
      </c>
      <c r="L34" s="2">
        <f>'KrXe-HandCalc'!G10</f>
        <v>5.1912452697945742E-34</v>
      </c>
      <c r="M34" s="2">
        <f t="shared" si="2"/>
        <v>4.3798601329303418E-30</v>
      </c>
      <c r="N34" s="31">
        <f t="shared" si="3"/>
        <v>-1.0107546611638631</v>
      </c>
      <c r="O34" s="31">
        <f t="shared" si="4"/>
        <v>-9.8142292683170387E-2</v>
      </c>
      <c r="P34" s="31">
        <f t="shared" si="5"/>
        <v>-1.0106464934485095</v>
      </c>
    </row>
    <row r="35" spans="3:16" x14ac:dyDescent="0.3">
      <c r="C35" t="s">
        <v>191</v>
      </c>
      <c r="D35">
        <v>1</v>
      </c>
      <c r="E35">
        <v>1</v>
      </c>
      <c r="F35" s="2">
        <f>D16</f>
        <v>5.3168334155938218E-30</v>
      </c>
      <c r="G35" s="2">
        <f>D10</f>
        <v>4.1570720615369256E-34</v>
      </c>
      <c r="H35" s="2">
        <f t="shared" si="1"/>
        <v>5.3172491227999754E-30</v>
      </c>
      <c r="I35" s="2">
        <v>6.3E-2</v>
      </c>
      <c r="J35" s="2">
        <v>6.4699999999999994E-2</v>
      </c>
      <c r="K35" s="2">
        <f>'KrXe-HandCalc'!F11</f>
        <v>5.2652382352941174E-30</v>
      </c>
      <c r="L35" s="2">
        <f>'KrXe-HandCalc'!G11</f>
        <v>4.15171284246859E-34</v>
      </c>
      <c r="M35" s="2">
        <f>K35+L35</f>
        <v>5.2656534065783642E-30</v>
      </c>
      <c r="N35" s="31">
        <f t="shared" si="3"/>
        <v>-0.979921097470003</v>
      </c>
      <c r="O35" s="31">
        <f t="shared" si="4"/>
        <v>-0.12908453141352255</v>
      </c>
      <c r="P35" s="31">
        <f t="shared" si="5"/>
        <v>-0.97985401312499598</v>
      </c>
    </row>
    <row r="37" spans="3:16" ht="16.2" x14ac:dyDescent="0.3">
      <c r="D37" s="2"/>
      <c r="E37" s="2"/>
      <c r="F37" s="31"/>
      <c r="H37" s="2"/>
      <c r="J37" s="2"/>
      <c r="K37" s="55"/>
      <c r="L37" s="56"/>
      <c r="M37" s="60"/>
    </row>
    <row r="38" spans="3:16" ht="16.2" x14ac:dyDescent="0.3">
      <c r="D38" s="2"/>
      <c r="E38" s="2"/>
      <c r="F38" s="31"/>
      <c r="H38" s="2"/>
      <c r="J38" s="2"/>
      <c r="K38" s="55"/>
      <c r="L38" s="56"/>
      <c r="M38" s="56"/>
    </row>
    <row r="39" spans="3:16" ht="16.2" x14ac:dyDescent="0.3">
      <c r="C39" s="41"/>
      <c r="D39" s="2"/>
      <c r="E39" s="2"/>
      <c r="F39" s="31"/>
      <c r="H39" s="2"/>
      <c r="J39" s="2"/>
      <c r="K39" s="55"/>
      <c r="L39" s="56"/>
      <c r="M39" s="56"/>
    </row>
    <row r="40" spans="3:16" ht="16.2" x14ac:dyDescent="0.3">
      <c r="D40" s="2"/>
      <c r="E40" s="2"/>
      <c r="F40" s="50"/>
      <c r="H40" s="2"/>
      <c r="J40" s="2"/>
      <c r="K40" s="55"/>
      <c r="L40" s="60"/>
      <c r="M40" s="56"/>
    </row>
    <row r="41" spans="3:16" ht="16.2" x14ac:dyDescent="0.3">
      <c r="D41" s="2"/>
      <c r="E41" s="2"/>
      <c r="F41" s="31"/>
      <c r="H41" s="2"/>
      <c r="J41" s="2"/>
      <c r="K41" s="55"/>
      <c r="L41" s="56"/>
      <c r="M41" s="56"/>
    </row>
    <row r="42" spans="3:16" ht="16.2" x14ac:dyDescent="0.3">
      <c r="D42" s="2"/>
      <c r="E42" s="2"/>
      <c r="F42" s="31"/>
      <c r="H42" s="2"/>
      <c r="J42" s="2"/>
      <c r="K42" s="55"/>
      <c r="L42" s="56"/>
      <c r="M42" s="56"/>
    </row>
    <row r="43" spans="3:16" ht="16.2" x14ac:dyDescent="0.3">
      <c r="D43" s="2"/>
      <c r="E43" s="2"/>
      <c r="F43" s="50"/>
      <c r="H43" s="27"/>
      <c r="J43" s="2"/>
      <c r="K43" s="55"/>
      <c r="L43" s="60"/>
      <c r="M43" s="56"/>
    </row>
    <row r="44" spans="3:16" ht="16.8" thickBot="1" x14ac:dyDescent="0.35">
      <c r="D44" s="2"/>
      <c r="E44" s="2"/>
      <c r="F44" s="50"/>
      <c r="H44" s="2"/>
      <c r="J44" s="2"/>
      <c r="K44" s="57"/>
      <c r="L44" s="58"/>
      <c r="M44" s="58"/>
    </row>
    <row r="45" spans="3:16" ht="16.2" thickTop="1" x14ac:dyDescent="0.3">
      <c r="D45" s="2"/>
      <c r="E45" s="2"/>
      <c r="F45" s="50"/>
    </row>
    <row r="47" spans="3:16" ht="16.8" thickBot="1" x14ac:dyDescent="0.35">
      <c r="C47" s="51" t="s">
        <v>360</v>
      </c>
    </row>
    <row r="48" spans="3:16" ht="72" thickTop="1" x14ac:dyDescent="0.3">
      <c r="C48" s="80" t="s">
        <v>155</v>
      </c>
      <c r="D48" s="53" t="s">
        <v>361</v>
      </c>
      <c r="E48" s="53" t="s">
        <v>364</v>
      </c>
    </row>
    <row r="49" spans="3:5" x14ac:dyDescent="0.3">
      <c r="C49" s="81"/>
      <c r="D49" s="52" t="s">
        <v>362</v>
      </c>
      <c r="E49" s="52" t="s">
        <v>362</v>
      </c>
    </row>
    <row r="50" spans="3:5" x14ac:dyDescent="0.3">
      <c r="C50" s="81"/>
      <c r="D50" s="52" t="s">
        <v>129</v>
      </c>
      <c r="E50" s="52" t="s">
        <v>129</v>
      </c>
    </row>
    <row r="51" spans="3:5" ht="207.6" thickBot="1" x14ac:dyDescent="0.35">
      <c r="C51" s="82"/>
      <c r="D51" s="54" t="s">
        <v>363</v>
      </c>
      <c r="E51" s="54" t="s">
        <v>365</v>
      </c>
    </row>
    <row r="52" spans="3:5" ht="16.8" thickTop="1" x14ac:dyDescent="0.3">
      <c r="C52" s="55" t="s">
        <v>158</v>
      </c>
      <c r="D52" s="56">
        <v>4.0000000000000002E-4</v>
      </c>
      <c r="E52" s="56">
        <v>8.6999999999999994E-3</v>
      </c>
    </row>
    <row r="53" spans="3:5" ht="16.2" x14ac:dyDescent="0.3">
      <c r="C53" s="55" t="s">
        <v>159</v>
      </c>
      <c r="D53" s="56">
        <v>1.2999999999999999E-3</v>
      </c>
      <c r="E53" s="56">
        <v>1.0200000000000001E-2</v>
      </c>
    </row>
    <row r="54" spans="3:5" ht="16.2" x14ac:dyDescent="0.3">
      <c r="C54" s="55" t="s">
        <v>160</v>
      </c>
      <c r="D54" s="56">
        <v>7.9000000000000008E-3</v>
      </c>
      <c r="E54" s="56">
        <v>2.0400000000000001E-2</v>
      </c>
    </row>
    <row r="55" spans="3:5" ht="16.2" x14ac:dyDescent="0.3">
      <c r="C55" s="55" t="s">
        <v>161</v>
      </c>
      <c r="D55" s="56">
        <v>1E-4</v>
      </c>
      <c r="E55" s="56">
        <v>9.7000000000000003E-3</v>
      </c>
    </row>
    <row r="56" spans="3:5" ht="16.2" x14ac:dyDescent="0.3">
      <c r="C56" s="55" t="s">
        <v>162</v>
      </c>
      <c r="D56" s="56">
        <v>4.7999999999999996E-3</v>
      </c>
      <c r="E56" s="56">
        <v>2.93E-2</v>
      </c>
    </row>
    <row r="57" spans="3:5" ht="16.2" x14ac:dyDescent="0.3">
      <c r="C57" s="55" t="s">
        <v>163</v>
      </c>
      <c r="D57" s="56">
        <v>3.7499999999999999E-2</v>
      </c>
      <c r="E57" s="56">
        <v>4.3799999999999999E-2</v>
      </c>
    </row>
    <row r="58" spans="3:5" ht="16.2" x14ac:dyDescent="0.3">
      <c r="C58" s="55" t="s">
        <v>164</v>
      </c>
      <c r="D58" s="56">
        <v>0.5242</v>
      </c>
      <c r="E58" s="56">
        <v>8.09E-2</v>
      </c>
    </row>
    <row r="59" spans="3:5" ht="16.8" thickBot="1" x14ac:dyDescent="0.35">
      <c r="C59" s="57" t="s">
        <v>165</v>
      </c>
      <c r="D59" s="58">
        <v>6.3E-2</v>
      </c>
      <c r="E59" s="58">
        <v>6.4699999999999994E-2</v>
      </c>
    </row>
    <row r="60" spans="3:5" ht="16.2" thickTop="1" x14ac:dyDescent="0.3">
      <c r="C60" s="59"/>
    </row>
  </sheetData>
  <mergeCells count="1">
    <mergeCell ref="C48:C51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analytics</vt:lpstr>
      <vt:lpstr>HandCalculations-4He</vt:lpstr>
      <vt:lpstr>3He-HandCalculations</vt:lpstr>
      <vt:lpstr>Ne-handCalc</vt:lpstr>
      <vt:lpstr>Ar-HandCalc</vt:lpstr>
      <vt:lpstr>KrXe-HandCalc</vt:lpstr>
      <vt:lpstr>neutronProduction-BB</vt:lpstr>
      <vt:lpstr>He-handCalculation-BB</vt:lpstr>
      <vt:lpstr>Ne-handCalculation-BB</vt:lpstr>
      <vt:lpstr>Ar-handCalculation-BB</vt:lpstr>
      <vt:lpstr>KrXe-handCalculation-BB</vt:lpstr>
      <vt:lpstr>'KrXe-handCalculation-BB'!_Ref138870690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mxie (UBC)</cp:lastModifiedBy>
  <cp:revision>8</cp:revision>
  <dcterms:created xsi:type="dcterms:W3CDTF">2022-05-30T04:42:31Z</dcterms:created>
  <dcterms:modified xsi:type="dcterms:W3CDTF">2024-01-03T00:15:58Z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