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etfbgacrs-my.sharepoint.com/personal/km205012p_student_etf_bg_ac_rs/Documents/USP/domaci/"/>
    </mc:Choice>
  </mc:AlternateContent>
  <xr:revisionPtr revIDLastSave="1005" documentId="13_ncr:1_{479039D4-E6DC-4ABD-AC5E-F59E3D96C555}" xr6:coauthVersionLast="47" xr6:coauthVersionMax="47" xr10:uidLastSave="{6945E396-910B-4AE4-BEF3-2B548B93135A}"/>
  <bookViews>
    <workbookView xWindow="57480" yWindow="-120" windowWidth="29040" windowHeight="15720" activeTab="2" xr2:uid="{8AA2A0FF-DD76-430E-A582-3570439FFF8C}"/>
  </bookViews>
  <sheets>
    <sheet name="Буџет" sheetId="1" r:id="rId1"/>
    <sheet name="Примери трошкова" sheetId="2" r:id="rId2"/>
    <sheet name="Гантограм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  <c r="N69" i="1"/>
  <c r="M69" i="1"/>
  <c r="D69" i="1"/>
  <c r="Q69" i="1"/>
  <c r="P69" i="1"/>
  <c r="O69" i="1"/>
  <c r="D71" i="1"/>
  <c r="Q68" i="1"/>
  <c r="P68" i="1"/>
  <c r="O68" i="1"/>
  <c r="N68" i="1"/>
  <c r="M68" i="1"/>
  <c r="W83" i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T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<sst xmlns="http://schemas.openxmlformats.org/spreadsheetml/2006/main" count="211" uniqueCount="138">
  <si>
    <t>Лична средства</t>
  </si>
  <si>
    <t>Назив стартапа:</t>
  </si>
  <si>
    <t>BudgetTrip</t>
  </si>
  <si>
    <t>Грант</t>
  </si>
  <si>
    <t>Чланови тима:</t>
  </si>
  <si>
    <t>Бранислав Којић 0504/2011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</si>
  <si>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</si>
  <si>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</si>
  <si>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</si>
  <si>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</si>
  <si>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</si>
  <si>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</si>
  <si>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</si>
  <si>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</si>
  <si>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</si>
  <si>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Маја Брајовић 0575/2017</t>
  </si>
  <si>
    <t>Укупни расходи</t>
  </si>
  <si>
    <t>Мина Јанковић 0495/2016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</si>
  <si>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</si>
  <si>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</si>
  <si>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</si>
  <si>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</si>
  <si>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</si>
  <si>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</si>
  <si>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</si>
  <si>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</si>
  <si>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</si>
  <si>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Бранислав Којић</t>
  </si>
  <si>
    <t>Извршни директор и оснивач (CEO-Chief Executive Officer &amp; Founder), резервни програмер</t>
  </si>
  <si>
    <t>Мина Јанковић</t>
  </si>
  <si>
    <t>Технички директор и суоснивач (CTO – Chief Technical Officer &amp; Co-Founder), шеф програмер</t>
  </si>
  <si>
    <t>Маја Брајовић</t>
  </si>
  <si>
    <t>Директор маркетинга (CMO-Chief Marketing Officer), дизајнер</t>
  </si>
  <si>
    <t>Никола Николић</t>
  </si>
  <si>
    <t>Административац</t>
  </si>
  <si>
    <t>Мила Марковић</t>
  </si>
  <si>
    <t>Програмер</t>
  </si>
  <si>
    <t>Мира Мирковић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</si>
  <si>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</si>
  <si>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</si>
  <si>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</si>
  <si>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</si>
  <si>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</si>
  <si>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Рачунар</t>
  </si>
  <si>
    <t>Web hosting</t>
  </si>
  <si>
    <t>Amazon S3 Storage</t>
  </si>
  <si>
    <t>Изнајмљивање канцеларијског простора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</si>
  <si>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</si>
  <si>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</si>
  <si>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</si>
  <si>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</si>
  <si>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</si>
  <si>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</si>
  <si>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ИТ д.о.о.</t>
  </si>
  <si>
    <t>Online оглашавање</t>
  </si>
  <si>
    <t>С-Реклама д.о.о.</t>
  </si>
  <si>
    <t>Остали расходи</t>
  </si>
  <si>
    <t>Цена</t>
  </si>
  <si>
    <t>Маркица за превоз</t>
  </si>
  <si>
    <t>Храна и пиће</t>
  </si>
  <si>
    <t>Team Building</t>
  </si>
  <si>
    <t>Књиговођа</t>
  </si>
  <si>
    <t>Брошуре</t>
  </si>
  <si>
    <t>Приходи</t>
  </si>
  <si>
    <t>Количина по кварталима</t>
  </si>
  <si>
    <t>Расподела прихода по кварталима</t>
  </si>
  <si>
    <t>Назив прихода</t>
  </si>
  <si>
    <t>Накнада за коришћење услуге</t>
  </si>
  <si>
    <t>Накнада за рекламни простор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</si>
  <si>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</si>
  <si>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</si>
  <si>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 xml:space="preserve"> - производња и залихе (добављачи, поруџбине, пријем и складиштење робе, инвентар)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</si>
  <si>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</si>
  <si>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</si>
  <si>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</si>
  <si>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</si>
  <si>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</si>
  <si>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рачуноводство (извештаји, рачуни, пријава пореза...)</t>
  </si>
  <si>
    <t xml:space="preserve"> - општи корпоративни послови (преговарање, уговарање посла, плаћање пореза, заштита ИС)</t>
  </si>
  <si>
    <t xml:space="preserve"> - управљање пословним простором</t>
  </si>
  <si>
    <t>Радни пакети и активности</t>
  </si>
  <si>
    <t>Месеци</t>
  </si>
  <si>
    <t>Пакет1 - Управљање пројектом</t>
  </si>
  <si>
    <t>Активност 1.1 - Формирање тима за управљање пројектом</t>
  </si>
  <si>
    <t>Активност 1.2 - Праћење пројекта</t>
  </si>
  <si>
    <t>Активност 1.3 - Одржавање базе података</t>
  </si>
  <si>
    <t>Пакет2 - Планирање пројекта</t>
  </si>
  <si>
    <t>Активност 2.1 - Процена трајања пројекта</t>
  </si>
  <si>
    <t>Активност 2.2 - Процена трошкова</t>
  </si>
  <si>
    <t>Активност 2.3 - Процена потребних ресурса</t>
  </si>
  <si>
    <t>Активност 2.4 - Прављење иницијалног плана пројекта</t>
  </si>
  <si>
    <t>Активност 2.5 - Израда маркетиншког плана</t>
  </si>
  <si>
    <t>Активност 2.6 - Подела посла на улоге</t>
  </si>
  <si>
    <t>Активност 2.7 - Анализирање корисничких захтева</t>
  </si>
  <si>
    <t>Пакет3 - Развој дизајна</t>
  </si>
  <si>
    <t>Активност 3.1 - Израда логоа</t>
  </si>
  <si>
    <t>Активност 3.2 - Дизајнирање банера</t>
  </si>
  <si>
    <t>Активност 3.3 - Дефинисање спецификације функционалности</t>
  </si>
  <si>
    <t>Активност 3.4 - Израда прототипа</t>
  </si>
  <si>
    <t>Пакет4 - Имплементација пројекта</t>
  </si>
  <si>
    <t>Активност 4.1 - Израда модула за претрагу по дестинацијама</t>
  </si>
  <si>
    <t>Активност 4.2 - Израда модула за предложене дестинације</t>
  </si>
  <si>
    <t>Активност 4.3 - Израда модула за претрагу по буџету</t>
  </si>
  <si>
    <t>Активност 4.4 - Израда модула за процену трошкова</t>
  </si>
  <si>
    <t>Пакет5 - Тестирање</t>
  </si>
  <si>
    <t>Активност 5.1 - Писање детаљног плана тестирања</t>
  </si>
  <si>
    <t>Активност 5.2 - Писање класа еквиваленције</t>
  </si>
  <si>
    <t>Активност 5.3 - Имплементација тестова</t>
  </si>
  <si>
    <t>Активност 5.4 - Писање извештаја извршених тестова</t>
  </si>
  <si>
    <t>Резултати и прекретнице</t>
  </si>
  <si>
    <t>рез1.1 - Формиран тим за управљање пројектом</t>
  </si>
  <si>
    <t>рез1.2 - Информације о мониторингу пројекта</t>
  </si>
  <si>
    <t>рез1.3 - Ажуриране базе података</t>
  </si>
  <si>
    <t>пр2.1 - Крај планирања пројекта</t>
  </si>
  <si>
    <t>рез2.1 - План буџета</t>
  </si>
  <si>
    <t>рез2.2 - Листа ресурса</t>
  </si>
  <si>
    <t>рез2.3 - Анализа корисничких захтева</t>
  </si>
  <si>
    <t>рез2.4 - Маркетиншки план</t>
  </si>
  <si>
    <t>рез2.5 - Подела посла</t>
  </si>
  <si>
    <t>рез2.6 - Иницијални план пројекта</t>
  </si>
  <si>
    <t>пр3.1 - Спецификација функционалности</t>
  </si>
  <si>
    <t>пр3.2 - Прототип</t>
  </si>
  <si>
    <t>рез3.1 - Лого</t>
  </si>
  <si>
    <t>рез3.2 - Прототип</t>
  </si>
  <si>
    <t>рез3.3 - Функционалности</t>
  </si>
  <si>
    <t>рез3.4 - Банер</t>
  </si>
  <si>
    <t>пр4.1 - Модул за претрагу по дестинацији</t>
  </si>
  <si>
    <t>пр4.2 - Модул за предложене дестинације</t>
  </si>
  <si>
    <t>пр4.3 - Модул за претрагу по буџету</t>
  </si>
  <si>
    <t>пр4.4 - Модул за процену трошкова</t>
  </si>
  <si>
    <t>рез4.1 - Модул за претрагу по дестинацији</t>
  </si>
  <si>
    <t>рез4.2 - Модул за предложене дестинације</t>
  </si>
  <si>
    <t>рез4.3 - Модул за претрагу по буџету</t>
  </si>
  <si>
    <t>рез4.4 - Модул за процену трошкова</t>
  </si>
  <si>
    <t>пр5.1 - Тестови</t>
  </si>
  <si>
    <t>рез5.1 - План тестирања</t>
  </si>
  <si>
    <t>рез5.2 - Имплементација тестова</t>
  </si>
  <si>
    <t>рез5.3 - Извештаји са тестова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</si>
</sst>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дин.&quot;_-;\-* #,##0.00\ &quot;дин.&quot;_-;_-* &quot;-&quot;??\ &quot;дин.&quot;_-;_-@_-"/>
    <numFmt numFmtId="165" formatCode="_-* #,##0.00\ [$€-1]_-;\-* #,##0.00\ [$€-1]_-;_-* &quot;-&quot;??\ [$€-1]_-;_-@_-"/>
    <numFmt numFmtId="166" formatCode="_-* #,##0.0000\ [$€-1]_-;\-* #,##0.0000\ [$€-1]_-;_-* &quot;-&quot;??\ [$€-1]_-;_-@_-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184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165" fontId="0" fillId="5" borderId="0" xfId="0" applyNumberFormat="1" applyFill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7" fillId="8" borderId="15" xfId="9" applyBorder="1" applyAlignment="1">
      <alignment vertical="center"/>
    </xf>
    <xf numFmtId="0" fontId="7" fillId="8" borderId="18" xfId="9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7" fillId="8" borderId="19" xfId="9" applyBorder="1" applyAlignment="1">
      <alignment vertical="center"/>
    </xf>
    <xf numFmtId="0" fontId="0" fillId="5" borderId="19" xfId="0" applyFill="1" applyBorder="1" applyAlignment="1">
      <alignment vertical="center"/>
    </xf>
    <xf numFmtId="0" fontId="7" fillId="8" borderId="15" xfId="9" applyBorder="1" applyAlignment="1">
      <alignment horizontal="center" vertical="center"/>
    </xf>
    <xf numFmtId="0" fontId="7" fillId="8" borderId="18" xfId="9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5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Protection="1">
      <protection locked="0"/>
    </xf>
    <xf numFmtId="165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5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5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3" fillId="3" borderId="2" xfId="4" applyNumberFormat="1" applyAlignment="1" applyProtection="1">
      <alignment horizontal="center" vertical="center"/>
    </xf>
    <xf numFmtId="165" fontId="3" fillId="3" borderId="16" xfId="4" applyNumberFormat="1" applyBorder="1" applyAlignment="1" applyProtection="1">
      <alignment horizontal="center" vertical="center"/>
    </xf>
    <xf numFmtId="165" fontId="4" fillId="4" borderId="4" xfId="5" applyNumberFormat="1" applyBorder="1" applyAlignment="1" applyProtection="1">
      <alignment horizontal="center" vertical="center"/>
    </xf>
    <xf numFmtId="165" fontId="4" fillId="4" borderId="17" xfId="5" applyNumberFormat="1" applyBorder="1" applyAlignment="1" applyProtection="1">
      <alignment horizontal="center" vertical="center"/>
    </xf>
    <xf numFmtId="165" fontId="4" fillId="4" borderId="3" xfId="5" applyNumberFormat="1" applyAlignment="1" applyProtection="1">
      <alignment horizontal="center" vertical="center"/>
    </xf>
    <xf numFmtId="165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5" fontId="3" fillId="3" borderId="4" xfId="4" applyNumberFormat="1" applyBorder="1" applyAlignment="1" applyProtection="1">
      <alignment horizontal="center" vertical="center"/>
    </xf>
    <xf numFmtId="165" fontId="4" fillId="4" borderId="13" xfId="5" applyNumberFormat="1" applyBorder="1" applyAlignment="1" applyProtection="1">
      <alignment horizontal="center" vertical="center"/>
    </xf>
    <xf numFmtId="165" fontId="0" fillId="5" borderId="0" xfId="0" applyNumberFormat="1" applyFill="1" applyAlignment="1">
      <alignment horizontal="left" vertical="center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left" vertical="center"/>
      <protection locked="0"/>
    </xf>
    <xf numFmtId="2" fontId="2" fillId="2" borderId="4" xfId="1" applyNumberFormat="1" applyFont="1" applyFill="1" applyBorder="1" applyAlignment="1" applyProtection="1">
      <alignment horizontal="right" vertical="center"/>
      <protection locked="0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49" fontId="2" fillId="2" borderId="8" xfId="3" applyNumberFormat="1" applyBorder="1" applyAlignment="1" applyProtection="1">
      <alignment horizontal="left" vertical="center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6" fontId="2" fillId="5" borderId="5" xfId="3" applyNumberForma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9" fontId="2" fillId="2" borderId="4" xfId="3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2" fillId="2" borderId="7" xfId="3" applyNumberFormat="1" applyBorder="1" applyAlignment="1">
      <alignment horizontal="center" vertical="center"/>
    </xf>
    <xf numFmtId="49" fontId="2" fillId="2" borderId="9" xfId="3" applyNumberFormat="1" applyBorder="1" applyAlignment="1">
      <alignment horizontal="center" vertical="center"/>
    </xf>
    <xf numFmtId="49" fontId="2" fillId="2" borderId="8" xfId="3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8" xfId="0" applyFill="1" applyBorder="1" applyAlignment="1">
      <alignment vertical="center"/>
    </xf>
    <xf numFmtId="0" fontId="0" fillId="9" borderId="19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7" fillId="11" borderId="20" xfId="7" applyFill="1" applyBorder="1" applyAlignment="1">
      <alignment horizontal="center" vertical="center"/>
    </xf>
    <xf numFmtId="0" fontId="7" fillId="11" borderId="0" xfId="7" applyFill="1" applyBorder="1" applyAlignment="1">
      <alignment vertical="center"/>
    </xf>
    <xf numFmtId="0" fontId="7" fillId="11" borderId="20" xfId="7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20" xfId="0" applyFill="1" applyBorder="1" applyAlignment="1">
      <alignment vertical="center"/>
    </xf>
    <xf numFmtId="0" fontId="7" fillId="10" borderId="0" xfId="7" applyFill="1" applyBorder="1" applyAlignment="1">
      <alignment vertical="center"/>
    </xf>
    <xf numFmtId="0" fontId="7" fillId="10" borderId="20" xfId="7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21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7" fillId="11" borderId="19" xfId="9" applyFill="1" applyBorder="1" applyAlignment="1">
      <alignment horizontal="center" vertical="center"/>
    </xf>
    <xf numFmtId="0" fontId="7" fillId="11" borderId="18" xfId="9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49" fontId="2" fillId="2" borderId="7" xfId="3" applyNumberFormat="1" applyBorder="1" applyAlignment="1"/>
    <xf numFmtId="49" fontId="2" fillId="2" borderId="9" xfId="3" applyNumberFormat="1" applyBorder="1" applyAlignment="1"/>
    <xf numFmtId="49" fontId="2" fillId="2" borderId="8" xfId="3" applyNumberFormat="1" applyBorder="1" applyAlignment="1"/>
    <xf numFmtId="0" fontId="0" fillId="11" borderId="5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7" fillId="11" borderId="23" xfId="7" applyFill="1" applyBorder="1" applyAlignment="1">
      <alignment vertical="center"/>
    </xf>
    <xf numFmtId="0" fontId="7" fillId="11" borderId="24" xfId="7" applyFill="1" applyBorder="1" applyAlignment="1">
      <alignment vertical="center"/>
    </xf>
    <xf numFmtId="0" fontId="0" fillId="10" borderId="2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7" fillId="11" borderId="0" xfId="8" applyFill="1" applyBorder="1" applyAlignment="1">
      <alignment horizontal="center" vertical="center"/>
    </xf>
    <xf numFmtId="0" fontId="7" fillId="12" borderId="0" xfId="8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7" fillId="11" borderId="26" xfId="8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7" fillId="11" borderId="20" xfId="9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20" xfId="0" applyFill="1" applyBorder="1" applyAlignment="1">
      <alignment vertical="center"/>
    </xf>
    <xf numFmtId="0" fontId="7" fillId="11" borderId="20" xfId="8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7" fillId="11" borderId="20" xfId="9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0" xfId="0" applyFill="1" applyBorder="1" applyAlignment="1">
      <alignment vertical="center"/>
    </xf>
    <xf numFmtId="0" fontId="0" fillId="11" borderId="21" xfId="0" applyFill="1" applyBorder="1" applyAlignment="1">
      <alignment horizontal="center" vertical="center"/>
    </xf>
    <xf numFmtId="0" fontId="0" fillId="9" borderId="2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0" xfId="0" applyFill="1" applyAlignment="1">
      <alignment vertical="center"/>
    </xf>
  </cellXfs>
  <cellStyles count="10">
    <cellStyle name="Accent1" xfId="7" builtinId="29"/>
    <cellStyle name="Accent5" xfId="8" builtinId="45"/>
    <cellStyle name="Accent6" xfId="9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628651" y="488629"/>
          <a:ext cx="6358217" cy="1645292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628651" y="486724"/>
          <a:ext cx="6095327" cy="1645292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A134-DA9D-4F18-B204-6613568F53C0}">
  <dimension ref="A2:AE93"/>
  <sheetViews>
    <sheetView topLeftCell="A16" zoomScale="55" zoomScaleNormal="55" workbookViewId="0">
      <selection activeCell="D28" sqref="D28:E28"/>
    </sheetView>
  </sheetViews>
  <sheetFormatPr defaultColWidth="9.140625" defaultRowHeight="14.45"/>
  <cols>
    <col min="1" max="2" width="9.140625" style="30"/>
    <col min="3" max="3" width="30.5703125" style="30" customWidth="1"/>
    <col min="4" max="6" width="9.140625" style="30"/>
    <col min="7" max="9" width="9.140625" style="30" customWidth="1"/>
    <col min="10" max="10" width="3.42578125" style="30" customWidth="1"/>
    <col min="11" max="11" width="15.28515625" style="30" customWidth="1"/>
    <col min="12" max="12" width="3.42578125" style="30" customWidth="1"/>
    <col min="13" max="20" width="12.28515625" style="30" bestFit="1" customWidth="1"/>
    <col min="21" max="21" width="13.5703125" style="30" bestFit="1" customWidth="1"/>
    <col min="22" max="22" width="3.42578125" style="30" customWidth="1"/>
    <col min="23" max="23" width="15.5703125" style="30" customWidth="1"/>
    <col min="24" max="24" width="14.140625" style="30" customWidth="1"/>
    <col min="25" max="25" width="14.28515625" style="30" customWidth="1"/>
    <col min="26" max="26" width="14.140625" style="30" customWidth="1"/>
    <col min="27" max="27" width="13.28515625" style="30" customWidth="1"/>
    <col min="28" max="28" width="13.42578125" style="30" customWidth="1"/>
    <col min="29" max="29" width="14" style="30" customWidth="1"/>
    <col min="30" max="30" width="14.140625" style="30" customWidth="1"/>
    <col min="31" max="31" width="19.140625" style="30" customWidth="1"/>
    <col min="32" max="16384" width="9.140625" style="30"/>
  </cols>
  <sheetData>
    <row r="2" spans="2:21"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2:21"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2:21"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2:21"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2:21"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2:21"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2:21"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2:21"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2:21"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2:21"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1">
      <c r="K12" s="31"/>
      <c r="L12" s="31"/>
      <c r="M12" s="32"/>
      <c r="N12" s="31"/>
      <c r="O12" s="31"/>
      <c r="P12" s="31"/>
      <c r="Q12" s="31"/>
      <c r="R12" s="31"/>
      <c r="S12" s="31"/>
      <c r="T12" s="31"/>
    </row>
    <row r="13" spans="2:21">
      <c r="K13" s="33" t="s">
        <v>0</v>
      </c>
      <c r="L13" s="34"/>
      <c r="M13" s="35">
        <v>20000</v>
      </c>
      <c r="N13" s="34"/>
      <c r="O13" s="34"/>
      <c r="P13" s="34"/>
    </row>
    <row r="14" spans="2:21">
      <c r="B14" s="70" t="s">
        <v>1</v>
      </c>
      <c r="C14" s="73"/>
      <c r="D14" s="89" t="s">
        <v>2</v>
      </c>
      <c r="E14" s="89"/>
      <c r="F14" s="89"/>
      <c r="G14" s="89"/>
      <c r="H14" s="36"/>
      <c r="I14" s="36"/>
      <c r="K14" s="33" t="s">
        <v>3</v>
      </c>
      <c r="L14" s="34"/>
      <c r="M14" s="35">
        <v>20000</v>
      </c>
      <c r="N14" s="35">
        <v>20000</v>
      </c>
      <c r="O14" s="35">
        <v>20000</v>
      </c>
      <c r="P14" s="35">
        <v>20000</v>
      </c>
      <c r="Q14" s="37"/>
    </row>
    <row r="16" spans="2:21">
      <c r="B16" s="70" t="s">
        <v>4</v>
      </c>
      <c r="C16" s="71"/>
      <c r="D16" s="89" t="s">
        <v>5</v>
      </c>
      <c r="E16" s="89"/>
      <c r="F16" s="89"/>
      <c r="G16" s="89"/>
      <c r="H16" s="36"/>
      <c r="I16" s="36"/>
      <c r="M16" s="38" t="s">
        <v>6</v>
      </c>
      <c r="N16" s="38" t="s">
        <v>7</v>
      </c>
      <c r="O16" s="38" t="s">
        <v>8</v>
      </c>
      <c r="P16" s="38" t="s">
        <v>9</v>
      </c>
      <c r="Q16" s="38" t="s">
        <v>10</v>
      </c>
      <c r="R16" s="38" t="s">
        <v>11</v>
      </c>
      <c r="S16" s="38" t="s">
        <v>12</v>
      </c>
      <c r="T16" s="39" t="s">
        <v>13</v>
      </c>
      <c r="U16" s="40" t="s">
        <v>14</v>
      </c>
    </row>
    <row r="17" spans="1:31">
      <c r="D17" s="89" t="s">
        <v>15</v>
      </c>
      <c r="E17" s="89"/>
      <c r="F17" s="89"/>
      <c r="G17" s="89"/>
      <c r="H17" s="36"/>
      <c r="I17" s="36"/>
      <c r="K17" s="96" t="s">
        <v>16</v>
      </c>
      <c r="L17" s="97"/>
      <c r="M17" s="60">
        <f>W36+M50+M64+M78</f>
        <v>16240</v>
      </c>
      <c r="N17" s="60">
        <f t="shared" ref="N17:T17" si="0">X36+N50+N64+N78</f>
        <v>12490</v>
      </c>
      <c r="O17" s="60">
        <f t="shared" si="0"/>
        <v>17620</v>
      </c>
      <c r="P17" s="60">
        <f t="shared" si="0"/>
        <v>18490</v>
      </c>
      <c r="Q17" s="60">
        <f t="shared" si="0"/>
        <v>18140</v>
      </c>
      <c r="R17" s="60">
        <f t="shared" si="0"/>
        <v>355</v>
      </c>
      <c r="S17" s="60">
        <f t="shared" si="0"/>
        <v>385</v>
      </c>
      <c r="T17" s="61">
        <f t="shared" si="0"/>
        <v>1130</v>
      </c>
      <c r="U17" s="62">
        <f>SUM(M17:T17)</f>
        <v>84850</v>
      </c>
    </row>
    <row r="18" spans="1:31" ht="14.65" thickBot="1">
      <c r="D18" s="89" t="s">
        <v>17</v>
      </c>
      <c r="E18" s="89"/>
      <c r="F18" s="89"/>
      <c r="G18" s="89"/>
      <c r="H18" s="36"/>
      <c r="I18" s="36"/>
      <c r="K18" s="96" t="s">
        <v>18</v>
      </c>
      <c r="L18" s="97"/>
      <c r="M18" s="60">
        <f>W92+M14+M13</f>
        <v>40000</v>
      </c>
      <c r="N18" s="60">
        <f>X92+N14</f>
        <v>20000</v>
      </c>
      <c r="O18" s="60">
        <f>Y92+O14</f>
        <v>20000</v>
      </c>
      <c r="P18" s="60">
        <f>Z92+P14</f>
        <v>20000</v>
      </c>
      <c r="Q18" s="60">
        <f t="shared" ref="Q18:T18" si="1">AA92</f>
        <v>600</v>
      </c>
      <c r="R18" s="60">
        <f t="shared" si="1"/>
        <v>1600</v>
      </c>
      <c r="S18" s="60">
        <f t="shared" si="1"/>
        <v>2900</v>
      </c>
      <c r="T18" s="60">
        <f t="shared" si="1"/>
        <v>5000</v>
      </c>
      <c r="U18" s="62">
        <f>SUM(M18:T18)</f>
        <v>110100</v>
      </c>
    </row>
    <row r="19" spans="1:31" ht="15" thickTop="1" thickBot="1">
      <c r="K19" s="96" t="s">
        <v>19</v>
      </c>
      <c r="L19" s="97"/>
      <c r="M19" s="63">
        <f>M18-M17</f>
        <v>23760</v>
      </c>
      <c r="N19" s="64">
        <f>N18-N17+M19</f>
        <v>31270</v>
      </c>
      <c r="O19" s="64">
        <f t="shared" ref="O19:S19" si="2">O18-O17+N19</f>
        <v>33650</v>
      </c>
      <c r="P19" s="64">
        <f t="shared" si="2"/>
        <v>35160</v>
      </c>
      <c r="Q19" s="64">
        <f t="shared" si="2"/>
        <v>17620</v>
      </c>
      <c r="R19" s="64">
        <f t="shared" si="2"/>
        <v>18865</v>
      </c>
      <c r="S19" s="64">
        <f t="shared" si="2"/>
        <v>21380</v>
      </c>
      <c r="T19" s="64">
        <f>T18-T17+S19</f>
        <v>25250</v>
      </c>
      <c r="U19" s="65">
        <f>U18-U17</f>
        <v>25250</v>
      </c>
    </row>
    <row r="20" spans="1:31" ht="14.65" thickTop="1"/>
    <row r="24" spans="1:31">
      <c r="B24" s="76" t="s">
        <v>20</v>
      </c>
      <c r="C24" s="76"/>
      <c r="D24" s="76"/>
      <c r="E24" s="76"/>
      <c r="M24" s="72" t="s">
        <v>21</v>
      </c>
      <c r="N24" s="72"/>
      <c r="O24" s="72"/>
      <c r="U24" s="42"/>
      <c r="W24" s="72" t="s">
        <v>22</v>
      </c>
      <c r="X24" s="72"/>
      <c r="Y24" s="72"/>
      <c r="Z24" s="43"/>
      <c r="AA24" s="43"/>
    </row>
    <row r="25" spans="1:31" ht="29.25" customHeight="1">
      <c r="B25" s="72" t="s">
        <v>23</v>
      </c>
      <c r="C25" s="72"/>
      <c r="D25" s="72" t="s">
        <v>24</v>
      </c>
      <c r="E25" s="70"/>
      <c r="F25" s="82"/>
      <c r="G25" s="83"/>
      <c r="H25" s="44"/>
      <c r="I25" s="44"/>
      <c r="K25" s="45" t="s">
        <v>25</v>
      </c>
      <c r="M25" s="40" t="s">
        <v>6</v>
      </c>
      <c r="N25" s="40" t="s">
        <v>7</v>
      </c>
      <c r="O25" s="40" t="s">
        <v>8</v>
      </c>
      <c r="P25" s="40" t="s">
        <v>9</v>
      </c>
      <c r="Q25" s="40" t="s">
        <v>10</v>
      </c>
      <c r="R25" s="40" t="s">
        <v>11</v>
      </c>
      <c r="S25" s="40" t="s">
        <v>12</v>
      </c>
      <c r="T25" s="46" t="s">
        <v>13</v>
      </c>
      <c r="U25" s="47" t="s">
        <v>26</v>
      </c>
      <c r="W25" s="40" t="s">
        <v>6</v>
      </c>
      <c r="X25" s="40" t="s">
        <v>7</v>
      </c>
      <c r="Y25" s="40" t="s">
        <v>8</v>
      </c>
      <c r="Z25" s="48" t="s">
        <v>9</v>
      </c>
      <c r="AA25" s="48" t="s">
        <v>10</v>
      </c>
      <c r="AB25" s="40" t="s">
        <v>11</v>
      </c>
      <c r="AC25" s="40" t="s">
        <v>12</v>
      </c>
      <c r="AD25" s="40" t="s">
        <v>13</v>
      </c>
      <c r="AE25" s="40" t="s">
        <v>14</v>
      </c>
    </row>
    <row r="26" spans="1:31" ht="15">
      <c r="A26" s="49">
        <v>1</v>
      </c>
      <c r="B26" s="74" t="s">
        <v>27</v>
      </c>
      <c r="C26" s="74"/>
      <c r="D26" s="90" t="s">
        <v>28</v>
      </c>
      <c r="E26" s="91"/>
      <c r="F26" s="92"/>
      <c r="G26" s="93"/>
      <c r="H26" s="50"/>
      <c r="I26" s="50"/>
      <c r="K26" s="51">
        <v>800</v>
      </c>
      <c r="M26" s="52">
        <v>1</v>
      </c>
      <c r="N26" s="52">
        <v>1</v>
      </c>
      <c r="O26" s="52">
        <v>1</v>
      </c>
      <c r="P26" s="52">
        <v>1</v>
      </c>
      <c r="Q26" s="52">
        <v>1</v>
      </c>
      <c r="R26" s="52">
        <v>0</v>
      </c>
      <c r="S26" s="52">
        <v>0</v>
      </c>
      <c r="T26" s="52">
        <v>0</v>
      </c>
      <c r="U26" s="66">
        <f>SUM(M26:T26)/8</f>
        <v>0.625</v>
      </c>
      <c r="W26" s="67">
        <f>M26*$K26*3</f>
        <v>2400</v>
      </c>
      <c r="X26" s="67">
        <f t="shared" ref="X26:AD35" si="3">N26*$K26*3</f>
        <v>2400</v>
      </c>
      <c r="Y26" s="67">
        <f t="shared" si="3"/>
        <v>2400</v>
      </c>
      <c r="Z26" s="67">
        <f t="shared" si="3"/>
        <v>2400</v>
      </c>
      <c r="AA26" s="67">
        <f t="shared" si="3"/>
        <v>2400</v>
      </c>
      <c r="AB26" s="67">
        <f t="shared" si="3"/>
        <v>0</v>
      </c>
      <c r="AC26" s="67">
        <f t="shared" si="3"/>
        <v>0</v>
      </c>
      <c r="AD26" s="67">
        <f t="shared" si="3"/>
        <v>0</v>
      </c>
      <c r="AE26" s="68">
        <f>SUM(W26:AD26)</f>
        <v>12000</v>
      </c>
    </row>
    <row r="27" spans="1:31" ht="15">
      <c r="A27" s="49">
        <v>2</v>
      </c>
      <c r="B27" s="74" t="s">
        <v>29</v>
      </c>
      <c r="C27" s="74"/>
      <c r="D27" s="74" t="s">
        <v>30</v>
      </c>
      <c r="E27" s="90"/>
      <c r="F27" s="94"/>
      <c r="G27" s="95"/>
      <c r="H27" s="53"/>
      <c r="I27" s="53"/>
      <c r="K27" s="51">
        <v>800</v>
      </c>
      <c r="M27" s="52">
        <v>1</v>
      </c>
      <c r="N27" s="52">
        <v>1</v>
      </c>
      <c r="O27" s="52">
        <v>1</v>
      </c>
      <c r="P27" s="52">
        <v>1</v>
      </c>
      <c r="Q27" s="52">
        <v>1</v>
      </c>
      <c r="R27" s="52">
        <v>0</v>
      </c>
      <c r="S27" s="52">
        <v>0</v>
      </c>
      <c r="T27" s="52">
        <v>0</v>
      </c>
      <c r="U27" s="66">
        <f t="shared" ref="U27:U35" si="4">SUM(M27:T27)/8</f>
        <v>0.625</v>
      </c>
      <c r="W27" s="67">
        <f t="shared" ref="W27:W35" si="5">M27*$K27*3</f>
        <v>2400</v>
      </c>
      <c r="X27" s="67">
        <f t="shared" si="3"/>
        <v>2400</v>
      </c>
      <c r="Y27" s="67">
        <f t="shared" si="3"/>
        <v>2400</v>
      </c>
      <c r="Z27" s="67">
        <f t="shared" si="3"/>
        <v>2400</v>
      </c>
      <c r="AA27" s="67">
        <f t="shared" si="3"/>
        <v>2400</v>
      </c>
      <c r="AB27" s="67">
        <f t="shared" si="3"/>
        <v>0</v>
      </c>
      <c r="AC27" s="67">
        <f t="shared" si="3"/>
        <v>0</v>
      </c>
      <c r="AD27" s="67">
        <f t="shared" si="3"/>
        <v>0</v>
      </c>
      <c r="AE27" s="68">
        <f>SUM(W27:AD27)</f>
        <v>12000</v>
      </c>
    </row>
    <row r="28" spans="1:31" ht="15">
      <c r="A28" s="49">
        <v>3</v>
      </c>
      <c r="B28" s="74" t="s">
        <v>31</v>
      </c>
      <c r="C28" s="74"/>
      <c r="D28" s="74" t="s">
        <v>32</v>
      </c>
      <c r="E28" s="90"/>
      <c r="F28" s="94"/>
      <c r="G28" s="95"/>
      <c r="H28" s="53"/>
      <c r="I28" s="53"/>
      <c r="K28" s="51">
        <v>800</v>
      </c>
      <c r="M28" s="52">
        <v>1</v>
      </c>
      <c r="N28" s="52">
        <v>1</v>
      </c>
      <c r="O28" s="52">
        <v>1</v>
      </c>
      <c r="P28" s="52">
        <v>1</v>
      </c>
      <c r="Q28" s="52">
        <v>1</v>
      </c>
      <c r="R28" s="52">
        <v>0</v>
      </c>
      <c r="S28" s="52">
        <v>0</v>
      </c>
      <c r="T28" s="52">
        <v>0</v>
      </c>
      <c r="U28" s="66">
        <f t="shared" si="4"/>
        <v>0.625</v>
      </c>
      <c r="W28" s="67">
        <f t="shared" si="5"/>
        <v>2400</v>
      </c>
      <c r="X28" s="67">
        <f t="shared" si="3"/>
        <v>2400</v>
      </c>
      <c r="Y28" s="67">
        <f t="shared" si="3"/>
        <v>2400</v>
      </c>
      <c r="Z28" s="67">
        <f t="shared" si="3"/>
        <v>2400</v>
      </c>
      <c r="AA28" s="67">
        <f t="shared" si="3"/>
        <v>2400</v>
      </c>
      <c r="AB28" s="67">
        <f t="shared" si="3"/>
        <v>0</v>
      </c>
      <c r="AC28" s="67">
        <f t="shared" si="3"/>
        <v>0</v>
      </c>
      <c r="AD28" s="67">
        <f t="shared" si="3"/>
        <v>0</v>
      </c>
      <c r="AE28" s="68">
        <f t="shared" ref="AE28:AE35" si="6">SUM(W28:AD28)</f>
        <v>12000</v>
      </c>
    </row>
    <row r="29" spans="1:31" ht="15">
      <c r="A29" s="49">
        <v>4</v>
      </c>
      <c r="B29" s="90" t="s">
        <v>33</v>
      </c>
      <c r="C29" s="91"/>
      <c r="D29" s="74" t="s">
        <v>34</v>
      </c>
      <c r="E29" s="90"/>
      <c r="F29" s="94"/>
      <c r="G29" s="95"/>
      <c r="H29" s="53"/>
      <c r="I29" s="53"/>
      <c r="K29" s="51">
        <v>500</v>
      </c>
      <c r="M29" s="52">
        <v>1</v>
      </c>
      <c r="N29" s="52">
        <v>1</v>
      </c>
      <c r="O29" s="52">
        <v>1</v>
      </c>
      <c r="P29" s="52">
        <v>1</v>
      </c>
      <c r="Q29" s="52">
        <v>1</v>
      </c>
      <c r="R29" s="52">
        <v>0</v>
      </c>
      <c r="S29" s="52">
        <v>0</v>
      </c>
      <c r="T29" s="52">
        <v>0</v>
      </c>
      <c r="U29" s="66">
        <f t="shared" si="4"/>
        <v>0.625</v>
      </c>
      <c r="W29" s="67">
        <f t="shared" si="5"/>
        <v>1500</v>
      </c>
      <c r="X29" s="67">
        <f t="shared" si="3"/>
        <v>1500</v>
      </c>
      <c r="Y29" s="67">
        <f t="shared" si="3"/>
        <v>1500</v>
      </c>
      <c r="Z29" s="67">
        <f t="shared" si="3"/>
        <v>1500</v>
      </c>
      <c r="AA29" s="67">
        <f t="shared" si="3"/>
        <v>1500</v>
      </c>
      <c r="AB29" s="67">
        <f t="shared" si="3"/>
        <v>0</v>
      </c>
      <c r="AC29" s="67">
        <f t="shared" si="3"/>
        <v>0</v>
      </c>
      <c r="AD29" s="67">
        <f t="shared" si="3"/>
        <v>0</v>
      </c>
      <c r="AE29" s="68">
        <f t="shared" si="6"/>
        <v>7500</v>
      </c>
    </row>
    <row r="30" spans="1:31" ht="15">
      <c r="A30" s="49">
        <v>5</v>
      </c>
      <c r="B30" s="74" t="s">
        <v>35</v>
      </c>
      <c r="C30" s="74"/>
      <c r="D30" s="74" t="s">
        <v>36</v>
      </c>
      <c r="E30" s="90"/>
      <c r="F30" s="94"/>
      <c r="G30" s="95"/>
      <c r="H30" s="53"/>
      <c r="I30" s="53"/>
      <c r="K30" s="51">
        <v>700</v>
      </c>
      <c r="M30" s="52">
        <v>0</v>
      </c>
      <c r="N30" s="52">
        <v>0</v>
      </c>
      <c r="O30" s="52">
        <v>1</v>
      </c>
      <c r="P30" s="52">
        <v>1</v>
      </c>
      <c r="Q30" s="52">
        <v>1</v>
      </c>
      <c r="R30" s="52">
        <v>0</v>
      </c>
      <c r="S30" s="52">
        <v>0</v>
      </c>
      <c r="T30" s="52">
        <v>0</v>
      </c>
      <c r="U30" s="66">
        <f t="shared" si="4"/>
        <v>0.375</v>
      </c>
      <c r="W30" s="67">
        <f t="shared" si="5"/>
        <v>0</v>
      </c>
      <c r="X30" s="67">
        <f t="shared" si="3"/>
        <v>0</v>
      </c>
      <c r="Y30" s="67">
        <f t="shared" si="3"/>
        <v>2100</v>
      </c>
      <c r="Z30" s="67">
        <f t="shared" si="3"/>
        <v>2100</v>
      </c>
      <c r="AA30" s="67">
        <f t="shared" si="3"/>
        <v>2100</v>
      </c>
      <c r="AB30" s="67">
        <f t="shared" si="3"/>
        <v>0</v>
      </c>
      <c r="AC30" s="67">
        <f t="shared" si="3"/>
        <v>0</v>
      </c>
      <c r="AD30" s="67">
        <f t="shared" si="3"/>
        <v>0</v>
      </c>
      <c r="AE30" s="68">
        <f t="shared" si="6"/>
        <v>6300</v>
      </c>
    </row>
    <row r="31" spans="1:31" ht="15">
      <c r="A31" s="49">
        <v>6</v>
      </c>
      <c r="B31" s="74" t="s">
        <v>37</v>
      </c>
      <c r="C31" s="74"/>
      <c r="D31" s="74" t="s">
        <v>36</v>
      </c>
      <c r="E31" s="90"/>
      <c r="F31" s="94"/>
      <c r="G31" s="95"/>
      <c r="H31" s="53"/>
      <c r="I31" s="53"/>
      <c r="K31" s="51">
        <v>700</v>
      </c>
      <c r="M31" s="52">
        <v>0</v>
      </c>
      <c r="N31" s="52">
        <v>0</v>
      </c>
      <c r="O31" s="52">
        <v>1</v>
      </c>
      <c r="P31" s="52">
        <v>1</v>
      </c>
      <c r="Q31" s="52">
        <v>1</v>
      </c>
      <c r="R31" s="52">
        <v>0</v>
      </c>
      <c r="S31" s="52">
        <v>0</v>
      </c>
      <c r="T31" s="52">
        <v>0</v>
      </c>
      <c r="U31" s="66">
        <f t="shared" si="4"/>
        <v>0.375</v>
      </c>
      <c r="W31" s="67">
        <f t="shared" si="5"/>
        <v>0</v>
      </c>
      <c r="X31" s="67">
        <f t="shared" si="3"/>
        <v>0</v>
      </c>
      <c r="Y31" s="67">
        <f t="shared" si="3"/>
        <v>2100</v>
      </c>
      <c r="Z31" s="67">
        <f t="shared" si="3"/>
        <v>2100</v>
      </c>
      <c r="AA31" s="67">
        <f t="shared" si="3"/>
        <v>2100</v>
      </c>
      <c r="AB31" s="67">
        <f t="shared" si="3"/>
        <v>0</v>
      </c>
      <c r="AC31" s="67">
        <f t="shared" si="3"/>
        <v>0</v>
      </c>
      <c r="AD31" s="67">
        <f t="shared" si="3"/>
        <v>0</v>
      </c>
      <c r="AE31" s="68">
        <f t="shared" si="6"/>
        <v>6300</v>
      </c>
    </row>
    <row r="32" spans="1:31" ht="15">
      <c r="A32" s="49">
        <v>7</v>
      </c>
      <c r="B32" s="74"/>
      <c r="C32" s="74"/>
      <c r="D32" s="74"/>
      <c r="E32" s="90"/>
      <c r="F32" s="94"/>
      <c r="G32" s="95"/>
      <c r="H32" s="53"/>
      <c r="I32" s="53"/>
      <c r="K32" s="51"/>
      <c r="M32" s="52"/>
      <c r="N32" s="52"/>
      <c r="O32" s="52"/>
      <c r="P32" s="52"/>
      <c r="Q32" s="52"/>
      <c r="R32" s="52"/>
      <c r="S32" s="52"/>
      <c r="T32" s="52"/>
      <c r="U32" s="66">
        <f t="shared" si="4"/>
        <v>0</v>
      </c>
      <c r="W32" s="67">
        <f t="shared" si="5"/>
        <v>0</v>
      </c>
      <c r="X32" s="67">
        <f t="shared" si="3"/>
        <v>0</v>
      </c>
      <c r="Y32" s="67">
        <f t="shared" si="3"/>
        <v>0</v>
      </c>
      <c r="Z32" s="67">
        <f t="shared" si="3"/>
        <v>0</v>
      </c>
      <c r="AA32" s="67">
        <f t="shared" si="3"/>
        <v>0</v>
      </c>
      <c r="AB32" s="67">
        <f t="shared" si="3"/>
        <v>0</v>
      </c>
      <c r="AC32" s="67">
        <f t="shared" si="3"/>
        <v>0</v>
      </c>
      <c r="AD32" s="67">
        <f t="shared" si="3"/>
        <v>0</v>
      </c>
      <c r="AE32" s="68">
        <f t="shared" si="6"/>
        <v>0</v>
      </c>
    </row>
    <row r="33" spans="1:31" ht="15">
      <c r="A33" s="49">
        <v>8</v>
      </c>
      <c r="B33" s="74"/>
      <c r="C33" s="74"/>
      <c r="D33" s="74"/>
      <c r="E33" s="90"/>
      <c r="F33" s="94"/>
      <c r="G33" s="95"/>
      <c r="H33" s="53"/>
      <c r="I33" s="53"/>
      <c r="K33" s="51"/>
      <c r="M33" s="52"/>
      <c r="N33" s="52"/>
      <c r="O33" s="52"/>
      <c r="P33" s="52"/>
      <c r="Q33" s="52"/>
      <c r="R33" s="52"/>
      <c r="S33" s="52"/>
      <c r="T33" s="52"/>
      <c r="U33" s="66">
        <f t="shared" si="4"/>
        <v>0</v>
      </c>
      <c r="W33" s="67">
        <f t="shared" si="5"/>
        <v>0</v>
      </c>
      <c r="X33" s="67">
        <f t="shared" si="3"/>
        <v>0</v>
      </c>
      <c r="Y33" s="67">
        <f t="shared" si="3"/>
        <v>0</v>
      </c>
      <c r="Z33" s="67">
        <f t="shared" si="3"/>
        <v>0</v>
      </c>
      <c r="AA33" s="67">
        <f t="shared" si="3"/>
        <v>0</v>
      </c>
      <c r="AB33" s="67">
        <f t="shared" si="3"/>
        <v>0</v>
      </c>
      <c r="AC33" s="67">
        <f t="shared" si="3"/>
        <v>0</v>
      </c>
      <c r="AD33" s="67">
        <f t="shared" si="3"/>
        <v>0</v>
      </c>
      <c r="AE33" s="68">
        <f t="shared" si="6"/>
        <v>0</v>
      </c>
    </row>
    <row r="34" spans="1:31" ht="15">
      <c r="A34" s="49">
        <v>9</v>
      </c>
      <c r="B34" s="74"/>
      <c r="C34" s="74"/>
      <c r="D34" s="74"/>
      <c r="E34" s="90"/>
      <c r="F34" s="94"/>
      <c r="G34" s="95"/>
      <c r="H34" s="53"/>
      <c r="I34" s="53"/>
      <c r="K34" s="51"/>
      <c r="M34" s="52"/>
      <c r="N34" s="52"/>
      <c r="O34" s="52"/>
      <c r="P34" s="52"/>
      <c r="Q34" s="52"/>
      <c r="R34" s="52"/>
      <c r="S34" s="52"/>
      <c r="T34" s="52"/>
      <c r="U34" s="66">
        <f t="shared" si="4"/>
        <v>0</v>
      </c>
      <c r="W34" s="67">
        <f t="shared" si="5"/>
        <v>0</v>
      </c>
      <c r="X34" s="67">
        <f t="shared" si="3"/>
        <v>0</v>
      </c>
      <c r="Y34" s="67">
        <f t="shared" si="3"/>
        <v>0</v>
      </c>
      <c r="Z34" s="67">
        <f t="shared" si="3"/>
        <v>0</v>
      </c>
      <c r="AA34" s="67">
        <f t="shared" si="3"/>
        <v>0</v>
      </c>
      <c r="AB34" s="67">
        <f t="shared" si="3"/>
        <v>0</v>
      </c>
      <c r="AC34" s="67">
        <f t="shared" si="3"/>
        <v>0</v>
      </c>
      <c r="AD34" s="67">
        <f t="shared" si="3"/>
        <v>0</v>
      </c>
      <c r="AE34" s="68">
        <f t="shared" si="6"/>
        <v>0</v>
      </c>
    </row>
    <row r="35" spans="1:31" ht="15">
      <c r="A35" s="49">
        <v>10</v>
      </c>
      <c r="B35" s="74"/>
      <c r="C35" s="74"/>
      <c r="D35" s="74"/>
      <c r="E35" s="90"/>
      <c r="F35" s="94"/>
      <c r="G35" s="95"/>
      <c r="H35" s="53"/>
      <c r="I35" s="53"/>
      <c r="K35" s="51"/>
      <c r="M35" s="52"/>
      <c r="N35" s="52"/>
      <c r="O35" s="52"/>
      <c r="P35" s="52"/>
      <c r="Q35" s="52"/>
      <c r="R35" s="52"/>
      <c r="S35" s="52"/>
      <c r="T35" s="52"/>
      <c r="U35" s="66">
        <f t="shared" si="4"/>
        <v>0</v>
      </c>
      <c r="W35" s="67">
        <f t="shared" si="5"/>
        <v>0</v>
      </c>
      <c r="X35" s="67">
        <f t="shared" si="3"/>
        <v>0</v>
      </c>
      <c r="Y35" s="67">
        <f t="shared" si="3"/>
        <v>0</v>
      </c>
      <c r="Z35" s="67">
        <f t="shared" si="3"/>
        <v>0</v>
      </c>
      <c r="AA35" s="67">
        <f t="shared" si="3"/>
        <v>0</v>
      </c>
      <c r="AB35" s="67">
        <f t="shared" si="3"/>
        <v>0</v>
      </c>
      <c r="AC35" s="67">
        <f t="shared" si="3"/>
        <v>0</v>
      </c>
      <c r="AD35" s="67">
        <f t="shared" si="3"/>
        <v>0</v>
      </c>
      <c r="AE35" s="68">
        <f t="shared" si="6"/>
        <v>0</v>
      </c>
    </row>
    <row r="36" spans="1:31" ht="15">
      <c r="A36" s="49"/>
      <c r="K36" s="41">
        <f>+SUM(K26:K35)</f>
        <v>4300</v>
      </c>
      <c r="M36" s="54">
        <f>+SUM(M26:M35)</f>
        <v>4</v>
      </c>
      <c r="N36" s="54">
        <f>+SUM(N26:N35)</f>
        <v>4</v>
      </c>
      <c r="O36" s="54">
        <f>+SUM(O26:O35)</f>
        <v>6</v>
      </c>
      <c r="P36" s="54">
        <f>+SUM(P26:P35)</f>
        <v>6</v>
      </c>
      <c r="Q36" s="54">
        <f>+SUM(Q26:Q35)</f>
        <v>6</v>
      </c>
      <c r="R36" s="54">
        <f>+SUM(R26:R35)</f>
        <v>0</v>
      </c>
      <c r="S36" s="54">
        <f>+SUM(S26:S35)</f>
        <v>0</v>
      </c>
      <c r="T36" s="54">
        <f>+SUM(T26:T35)</f>
        <v>0</v>
      </c>
      <c r="W36" s="68">
        <f>+SUM(W26:W35)</f>
        <v>8700</v>
      </c>
      <c r="X36" s="68">
        <f>+SUM(X26:X35)</f>
        <v>8700</v>
      </c>
      <c r="Y36" s="68">
        <f>+SUM(Y26:Y35)</f>
        <v>12900</v>
      </c>
      <c r="Z36" s="68">
        <f>+SUM(Z26:Z35)</f>
        <v>12900</v>
      </c>
      <c r="AA36" s="68">
        <f>+SUM(AA26:AA35)</f>
        <v>12900</v>
      </c>
      <c r="AB36" s="68">
        <f>+SUM(AB26:AB35)</f>
        <v>0</v>
      </c>
      <c r="AC36" s="68">
        <f>+SUM(AC26:AC35)</f>
        <v>0</v>
      </c>
      <c r="AD36" s="68">
        <f>+SUM(AD26:AD35)</f>
        <v>0</v>
      </c>
      <c r="AE36" s="65">
        <f>SUM(W36:AD36)</f>
        <v>56100</v>
      </c>
    </row>
    <row r="37" spans="1:31" ht="14.65" thickTop="1">
      <c r="A37" s="49"/>
    </row>
    <row r="38" spans="1:31" ht="15" customHeight="1">
      <c r="A38" s="49"/>
      <c r="B38" s="87" t="s">
        <v>38</v>
      </c>
      <c r="C38" s="87"/>
      <c r="D38" s="87"/>
      <c r="E38" s="87"/>
      <c r="F38" s="87"/>
      <c r="G38" s="87"/>
      <c r="H38" s="44"/>
      <c r="I38" s="44"/>
      <c r="M38" s="70" t="s">
        <v>39</v>
      </c>
      <c r="N38" s="71"/>
      <c r="O38" s="73"/>
      <c r="P38" s="43"/>
      <c r="Q38" s="43"/>
    </row>
    <row r="39" spans="1:31">
      <c r="A39" s="49"/>
      <c r="B39" s="72" t="s">
        <v>40</v>
      </c>
      <c r="C39" s="72"/>
      <c r="D39" s="72" t="s">
        <v>41</v>
      </c>
      <c r="E39" s="72"/>
      <c r="F39" s="81" t="s">
        <v>42</v>
      </c>
      <c r="G39" s="101"/>
      <c r="H39" s="82"/>
      <c r="I39" s="83"/>
      <c r="K39" s="40" t="s">
        <v>14</v>
      </c>
      <c r="M39" s="40" t="s">
        <v>6</v>
      </c>
      <c r="N39" s="40" t="s">
        <v>7</v>
      </c>
      <c r="O39" s="40" t="s">
        <v>8</v>
      </c>
      <c r="P39" s="48" t="s">
        <v>9</v>
      </c>
      <c r="Q39" s="48" t="s">
        <v>10</v>
      </c>
      <c r="R39" s="40" t="s">
        <v>11</v>
      </c>
      <c r="S39" s="40" t="s">
        <v>12</v>
      </c>
      <c r="T39" s="40" t="s">
        <v>13</v>
      </c>
    </row>
    <row r="40" spans="1:31">
      <c r="A40" s="49">
        <v>1</v>
      </c>
      <c r="B40" s="74" t="s">
        <v>43</v>
      </c>
      <c r="C40" s="74"/>
      <c r="D40" s="84">
        <v>5</v>
      </c>
      <c r="E40" s="84"/>
      <c r="F40" s="85">
        <v>750</v>
      </c>
      <c r="G40" s="86"/>
      <c r="H40" s="79"/>
      <c r="I40" s="80"/>
      <c r="K40" s="60">
        <f>D40*F40</f>
        <v>3750</v>
      </c>
      <c r="M40" s="55">
        <v>3750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69">
        <f>SUM(M40:T40)-K40</f>
        <v>0</v>
      </c>
    </row>
    <row r="41" spans="1:31">
      <c r="A41" s="49">
        <v>2</v>
      </c>
      <c r="B41" s="74" t="s">
        <v>44</v>
      </c>
      <c r="C41" s="74"/>
      <c r="D41" s="84">
        <v>2</v>
      </c>
      <c r="E41" s="84"/>
      <c r="F41" s="85">
        <v>30</v>
      </c>
      <c r="G41" s="86"/>
      <c r="H41" s="79"/>
      <c r="I41" s="80"/>
      <c r="K41" s="60">
        <f t="shared" ref="K41:K49" si="7">D41*F41</f>
        <v>60</v>
      </c>
      <c r="M41" s="55">
        <v>0</v>
      </c>
      <c r="N41" s="55">
        <v>0</v>
      </c>
      <c r="O41" s="55">
        <v>30</v>
      </c>
      <c r="P41" s="55">
        <v>0</v>
      </c>
      <c r="Q41" s="55">
        <v>0</v>
      </c>
      <c r="R41" s="55">
        <v>0</v>
      </c>
      <c r="S41" s="55">
        <v>30</v>
      </c>
      <c r="T41" s="55">
        <v>0</v>
      </c>
      <c r="U41" s="69">
        <f t="shared" ref="U41:U49" si="8">SUM(M41:T41)-K41</f>
        <v>0</v>
      </c>
    </row>
    <row r="42" spans="1:31">
      <c r="A42" s="49">
        <v>3</v>
      </c>
      <c r="B42" s="74" t="s">
        <v>45</v>
      </c>
      <c r="C42" s="74"/>
      <c r="D42" s="84">
        <v>24</v>
      </c>
      <c r="E42" s="84"/>
      <c r="F42" s="85">
        <v>10</v>
      </c>
      <c r="G42" s="86"/>
      <c r="H42" s="79"/>
      <c r="I42" s="80"/>
      <c r="K42" s="60">
        <f t="shared" si="7"/>
        <v>240</v>
      </c>
      <c r="M42" s="55">
        <v>30</v>
      </c>
      <c r="N42" s="55">
        <v>30</v>
      </c>
      <c r="O42" s="55">
        <v>30</v>
      </c>
      <c r="P42" s="55">
        <v>30</v>
      </c>
      <c r="Q42" s="55">
        <v>30</v>
      </c>
      <c r="R42" s="55">
        <v>30</v>
      </c>
      <c r="S42" s="55">
        <v>30</v>
      </c>
      <c r="T42" s="55">
        <v>30</v>
      </c>
      <c r="U42" s="69">
        <f t="shared" si="8"/>
        <v>0</v>
      </c>
    </row>
    <row r="43" spans="1:31">
      <c r="A43" s="49">
        <v>4</v>
      </c>
      <c r="B43" s="74" t="s">
        <v>46</v>
      </c>
      <c r="C43" s="74"/>
      <c r="D43" s="84">
        <v>15</v>
      </c>
      <c r="E43" s="84"/>
      <c r="F43" s="85">
        <v>250</v>
      </c>
      <c r="G43" s="86"/>
      <c r="H43" s="79"/>
      <c r="I43" s="80"/>
      <c r="K43" s="60">
        <f t="shared" si="7"/>
        <v>3750</v>
      </c>
      <c r="M43" s="55">
        <v>750</v>
      </c>
      <c r="N43" s="55">
        <v>750</v>
      </c>
      <c r="O43" s="55">
        <v>750</v>
      </c>
      <c r="P43" s="55">
        <v>750</v>
      </c>
      <c r="Q43" s="55">
        <v>750</v>
      </c>
      <c r="R43" s="55">
        <v>0</v>
      </c>
      <c r="S43" s="55">
        <v>0</v>
      </c>
      <c r="T43" s="55">
        <v>0</v>
      </c>
      <c r="U43" s="69">
        <f t="shared" si="8"/>
        <v>0</v>
      </c>
      <c r="AA43" s="57"/>
    </row>
    <row r="44" spans="1:31">
      <c r="A44" s="49">
        <v>5</v>
      </c>
      <c r="B44" s="74"/>
      <c r="C44" s="74"/>
      <c r="D44" s="84"/>
      <c r="E44" s="84"/>
      <c r="F44" s="85"/>
      <c r="G44" s="86"/>
      <c r="H44" s="79"/>
      <c r="I44" s="80"/>
      <c r="K44" s="60">
        <f t="shared" si="7"/>
        <v>0</v>
      </c>
      <c r="M44" s="55"/>
      <c r="N44" s="55"/>
      <c r="O44" s="55"/>
      <c r="P44" s="55"/>
      <c r="Q44" s="55"/>
      <c r="R44" s="55"/>
      <c r="S44" s="55"/>
      <c r="T44" s="55"/>
      <c r="U44" s="69">
        <f t="shared" si="8"/>
        <v>0</v>
      </c>
    </row>
    <row r="45" spans="1:31">
      <c r="A45" s="49">
        <v>6</v>
      </c>
      <c r="B45" s="74"/>
      <c r="C45" s="74"/>
      <c r="D45" s="84"/>
      <c r="E45" s="84"/>
      <c r="F45" s="85"/>
      <c r="G45" s="86"/>
      <c r="H45" s="79"/>
      <c r="I45" s="80"/>
      <c r="K45" s="60">
        <f t="shared" si="7"/>
        <v>0</v>
      </c>
      <c r="M45" s="55"/>
      <c r="N45" s="55"/>
      <c r="O45" s="55"/>
      <c r="P45" s="55"/>
      <c r="Q45" s="55"/>
      <c r="R45" s="55"/>
      <c r="S45" s="55"/>
      <c r="T45" s="55"/>
      <c r="U45" s="69">
        <f t="shared" si="8"/>
        <v>0</v>
      </c>
    </row>
    <row r="46" spans="1:31">
      <c r="A46" s="49">
        <v>7</v>
      </c>
      <c r="B46" s="74"/>
      <c r="C46" s="74"/>
      <c r="D46" s="84"/>
      <c r="E46" s="84"/>
      <c r="F46" s="85"/>
      <c r="G46" s="86"/>
      <c r="H46" s="79"/>
      <c r="I46" s="80"/>
      <c r="K46" s="60">
        <f t="shared" si="7"/>
        <v>0</v>
      </c>
      <c r="M46" s="55"/>
      <c r="N46" s="55"/>
      <c r="O46" s="55"/>
      <c r="P46" s="55"/>
      <c r="Q46" s="55"/>
      <c r="R46" s="55"/>
      <c r="S46" s="55"/>
      <c r="T46" s="55"/>
      <c r="U46" s="69">
        <f t="shared" si="8"/>
        <v>0</v>
      </c>
    </row>
    <row r="47" spans="1:31">
      <c r="A47" s="49">
        <v>8</v>
      </c>
      <c r="B47" s="74"/>
      <c r="C47" s="74"/>
      <c r="D47" s="84"/>
      <c r="E47" s="84"/>
      <c r="F47" s="85"/>
      <c r="G47" s="86"/>
      <c r="H47" s="79"/>
      <c r="I47" s="80"/>
      <c r="K47" s="60">
        <f t="shared" si="7"/>
        <v>0</v>
      </c>
      <c r="M47" s="55"/>
      <c r="N47" s="55"/>
      <c r="O47" s="55"/>
      <c r="P47" s="55"/>
      <c r="Q47" s="55"/>
      <c r="R47" s="55"/>
      <c r="S47" s="55"/>
      <c r="T47" s="55"/>
      <c r="U47" s="69">
        <f t="shared" si="8"/>
        <v>0</v>
      </c>
    </row>
    <row r="48" spans="1:31">
      <c r="A48" s="49">
        <v>9</v>
      </c>
      <c r="B48" s="74"/>
      <c r="C48" s="74"/>
      <c r="D48" s="84"/>
      <c r="E48" s="84"/>
      <c r="F48" s="85"/>
      <c r="G48" s="86"/>
      <c r="H48" s="79"/>
      <c r="I48" s="80"/>
      <c r="K48" s="60">
        <f t="shared" si="7"/>
        <v>0</v>
      </c>
      <c r="M48" s="55"/>
      <c r="N48" s="55"/>
      <c r="O48" s="55"/>
      <c r="P48" s="55"/>
      <c r="Q48" s="55"/>
      <c r="R48" s="55"/>
      <c r="S48" s="55"/>
      <c r="T48" s="55"/>
      <c r="U48" s="69">
        <f t="shared" si="8"/>
        <v>0</v>
      </c>
    </row>
    <row r="49" spans="1:21" ht="14.65" thickBot="1">
      <c r="A49" s="49">
        <v>10</v>
      </c>
      <c r="B49" s="74"/>
      <c r="C49" s="74"/>
      <c r="D49" s="84"/>
      <c r="E49" s="84"/>
      <c r="F49" s="85"/>
      <c r="G49" s="86"/>
      <c r="H49" s="79"/>
      <c r="I49" s="80"/>
      <c r="K49" s="60">
        <f t="shared" si="7"/>
        <v>0</v>
      </c>
      <c r="M49" s="55"/>
      <c r="N49" s="55"/>
      <c r="O49" s="55"/>
      <c r="P49" s="55"/>
      <c r="Q49" s="55"/>
      <c r="R49" s="55"/>
      <c r="S49" s="55"/>
      <c r="T49" s="55"/>
      <c r="U49" s="69">
        <f t="shared" si="8"/>
        <v>0</v>
      </c>
    </row>
    <row r="50" spans="1:21" ht="15" thickTop="1" thickBot="1">
      <c r="A50" s="49"/>
      <c r="K50" s="64">
        <f>+SUM(K40:K49)</f>
        <v>7800</v>
      </c>
      <c r="M50" s="64">
        <f>+SUM(M40:M49)</f>
        <v>4530</v>
      </c>
      <c r="N50" s="64">
        <f>+SUM(N40:N49)</f>
        <v>780</v>
      </c>
      <c r="O50" s="64">
        <f t="shared" ref="O50:T50" si="9">+SUM(O40:O49)</f>
        <v>810</v>
      </c>
      <c r="P50" s="64">
        <f t="shared" si="9"/>
        <v>780</v>
      </c>
      <c r="Q50" s="64">
        <f t="shared" si="9"/>
        <v>780</v>
      </c>
      <c r="R50" s="64">
        <f t="shared" si="9"/>
        <v>30</v>
      </c>
      <c r="S50" s="64">
        <f t="shared" si="9"/>
        <v>60</v>
      </c>
      <c r="T50" s="64">
        <f t="shared" si="9"/>
        <v>30</v>
      </c>
    </row>
    <row r="51" spans="1:21" ht="14.65" thickTop="1">
      <c r="A51" s="49"/>
    </row>
    <row r="52" spans="1:21">
      <c r="A52" s="49"/>
      <c r="B52" s="87" t="s">
        <v>47</v>
      </c>
      <c r="C52" s="87"/>
      <c r="D52" s="87"/>
      <c r="E52" s="87"/>
      <c r="F52" s="87"/>
      <c r="G52" s="87"/>
      <c r="H52" s="44"/>
      <c r="I52" s="44"/>
      <c r="M52" s="72" t="s">
        <v>39</v>
      </c>
      <c r="N52" s="72"/>
      <c r="O52" s="72"/>
      <c r="P52" s="43"/>
      <c r="Q52" s="43"/>
    </row>
    <row r="53" spans="1:21">
      <c r="A53" s="49"/>
      <c r="B53" s="72" t="s">
        <v>48</v>
      </c>
      <c r="C53" s="72"/>
      <c r="D53" s="72" t="s">
        <v>49</v>
      </c>
      <c r="E53" s="72"/>
      <c r="F53" s="81" t="s">
        <v>50</v>
      </c>
      <c r="G53" s="81"/>
      <c r="H53" s="81" t="s">
        <v>51</v>
      </c>
      <c r="I53" s="81"/>
      <c r="K53" s="40" t="s">
        <v>14</v>
      </c>
      <c r="M53" s="40" t="s">
        <v>6</v>
      </c>
      <c r="N53" s="40" t="s">
        <v>7</v>
      </c>
      <c r="O53" s="40" t="s">
        <v>8</v>
      </c>
      <c r="P53" s="48" t="s">
        <v>9</v>
      </c>
      <c r="Q53" s="48" t="s">
        <v>10</v>
      </c>
      <c r="R53" s="40" t="s">
        <v>11</v>
      </c>
      <c r="S53" s="40" t="s">
        <v>12</v>
      </c>
      <c r="T53" s="40" t="s">
        <v>13</v>
      </c>
    </row>
    <row r="54" spans="1:21" ht="14.45" customHeight="1">
      <c r="A54" s="49">
        <v>1</v>
      </c>
      <c r="B54" s="88" t="s">
        <v>52</v>
      </c>
      <c r="C54" s="88"/>
      <c r="D54" s="74" t="s">
        <v>53</v>
      </c>
      <c r="E54" s="74"/>
      <c r="F54" s="78">
        <v>18</v>
      </c>
      <c r="G54" s="78"/>
      <c r="H54" s="77">
        <v>100</v>
      </c>
      <c r="I54" s="77"/>
      <c r="K54" s="60">
        <f>F54*H54</f>
        <v>1800</v>
      </c>
      <c r="M54" s="55">
        <v>0</v>
      </c>
      <c r="N54" s="55">
        <v>0</v>
      </c>
      <c r="O54" s="55">
        <v>0</v>
      </c>
      <c r="P54" s="55">
        <v>900</v>
      </c>
      <c r="Q54" s="55">
        <v>0</v>
      </c>
      <c r="R54" s="55">
        <v>0</v>
      </c>
      <c r="S54" s="55">
        <v>0</v>
      </c>
      <c r="T54" s="55">
        <v>900</v>
      </c>
      <c r="U54" s="69">
        <f>SUM(M54:T54)-K54</f>
        <v>0</v>
      </c>
    </row>
    <row r="55" spans="1:21">
      <c r="A55" s="49">
        <v>2</v>
      </c>
      <c r="B55" s="74" t="s">
        <v>54</v>
      </c>
      <c r="C55" s="74"/>
      <c r="D55" s="74" t="s">
        <v>55</v>
      </c>
      <c r="E55" s="74"/>
      <c r="F55" s="78">
        <v>200</v>
      </c>
      <c r="G55" s="78"/>
      <c r="H55" s="77">
        <v>5</v>
      </c>
      <c r="I55" s="77"/>
      <c r="K55" s="60">
        <f t="shared" ref="K55:K63" si="10">F55*H55</f>
        <v>1000</v>
      </c>
      <c r="M55" s="55">
        <v>0</v>
      </c>
      <c r="N55" s="55">
        <v>0</v>
      </c>
      <c r="O55" s="55">
        <v>0</v>
      </c>
      <c r="P55" s="55">
        <v>0</v>
      </c>
      <c r="Q55" s="55">
        <v>450</v>
      </c>
      <c r="R55" s="55">
        <v>225</v>
      </c>
      <c r="S55" s="55">
        <v>225</v>
      </c>
      <c r="T55" s="55">
        <v>100</v>
      </c>
      <c r="U55" s="69">
        <f t="shared" ref="U55:U63" si="11">SUM(M55:T55)-K55</f>
        <v>0</v>
      </c>
    </row>
    <row r="56" spans="1:21">
      <c r="A56" s="49">
        <v>3</v>
      </c>
      <c r="B56" s="74"/>
      <c r="C56" s="74"/>
      <c r="D56" s="74"/>
      <c r="E56" s="74"/>
      <c r="F56" s="78"/>
      <c r="G56" s="78"/>
      <c r="H56" s="77"/>
      <c r="I56" s="77"/>
      <c r="K56" s="60">
        <f t="shared" si="10"/>
        <v>0</v>
      </c>
      <c r="M56" s="55"/>
      <c r="N56" s="55"/>
      <c r="O56" s="55"/>
      <c r="P56" s="55"/>
      <c r="Q56" s="55"/>
      <c r="R56" s="55"/>
      <c r="S56" s="55"/>
      <c r="T56" s="55"/>
      <c r="U56" s="69">
        <f t="shared" si="11"/>
        <v>0</v>
      </c>
    </row>
    <row r="57" spans="1:21">
      <c r="A57" s="49">
        <v>4</v>
      </c>
      <c r="B57" s="74"/>
      <c r="C57" s="74"/>
      <c r="D57" s="74"/>
      <c r="E57" s="74"/>
      <c r="F57" s="78"/>
      <c r="G57" s="78"/>
      <c r="H57" s="77"/>
      <c r="I57" s="77"/>
      <c r="K57" s="60">
        <f t="shared" si="10"/>
        <v>0</v>
      </c>
      <c r="M57" s="55"/>
      <c r="N57" s="55"/>
      <c r="O57" s="55"/>
      <c r="P57" s="55"/>
      <c r="Q57" s="55"/>
      <c r="R57" s="55"/>
      <c r="S57" s="55"/>
      <c r="T57" s="55"/>
      <c r="U57" s="69">
        <f t="shared" si="11"/>
        <v>0</v>
      </c>
    </row>
    <row r="58" spans="1:21">
      <c r="A58" s="49">
        <v>5</v>
      </c>
      <c r="B58" s="74"/>
      <c r="C58" s="74"/>
      <c r="D58" s="74"/>
      <c r="E58" s="74"/>
      <c r="F58" s="78"/>
      <c r="G58" s="78"/>
      <c r="H58" s="77"/>
      <c r="I58" s="77"/>
      <c r="K58" s="60">
        <f t="shared" si="10"/>
        <v>0</v>
      </c>
      <c r="M58" s="55"/>
      <c r="N58" s="55"/>
      <c r="O58" s="55"/>
      <c r="P58" s="55"/>
      <c r="Q58" s="55"/>
      <c r="R58" s="55"/>
      <c r="S58" s="55"/>
      <c r="T58" s="55"/>
      <c r="U58" s="69">
        <f t="shared" si="11"/>
        <v>0</v>
      </c>
    </row>
    <row r="59" spans="1:21">
      <c r="A59" s="49">
        <v>6</v>
      </c>
      <c r="B59" s="74"/>
      <c r="C59" s="74"/>
      <c r="D59" s="74"/>
      <c r="E59" s="74"/>
      <c r="F59" s="78"/>
      <c r="G59" s="78"/>
      <c r="H59" s="77"/>
      <c r="I59" s="77"/>
      <c r="K59" s="60">
        <f t="shared" si="10"/>
        <v>0</v>
      </c>
      <c r="M59" s="55"/>
      <c r="N59" s="55"/>
      <c r="O59" s="55"/>
      <c r="P59" s="55"/>
      <c r="Q59" s="55"/>
      <c r="R59" s="55"/>
      <c r="S59" s="55"/>
      <c r="T59" s="55"/>
      <c r="U59" s="69">
        <f t="shared" si="11"/>
        <v>0</v>
      </c>
    </row>
    <row r="60" spans="1:21">
      <c r="A60" s="49">
        <v>7</v>
      </c>
      <c r="B60" s="74"/>
      <c r="C60" s="74"/>
      <c r="D60" s="74"/>
      <c r="E60" s="74"/>
      <c r="F60" s="78"/>
      <c r="G60" s="78"/>
      <c r="H60" s="77"/>
      <c r="I60" s="77"/>
      <c r="K60" s="60">
        <f t="shared" si="10"/>
        <v>0</v>
      </c>
      <c r="M60" s="55"/>
      <c r="N60" s="55"/>
      <c r="O60" s="55"/>
      <c r="P60" s="55"/>
      <c r="Q60" s="55"/>
      <c r="R60" s="55"/>
      <c r="S60" s="55"/>
      <c r="T60" s="55"/>
      <c r="U60" s="69">
        <f t="shared" si="11"/>
        <v>0</v>
      </c>
    </row>
    <row r="61" spans="1:21">
      <c r="A61" s="49">
        <v>8</v>
      </c>
      <c r="B61" s="74"/>
      <c r="C61" s="74"/>
      <c r="D61" s="74"/>
      <c r="E61" s="74"/>
      <c r="F61" s="78"/>
      <c r="G61" s="78"/>
      <c r="H61" s="77"/>
      <c r="I61" s="77"/>
      <c r="K61" s="60">
        <f t="shared" si="10"/>
        <v>0</v>
      </c>
      <c r="M61" s="55"/>
      <c r="N61" s="55"/>
      <c r="O61" s="55"/>
      <c r="P61" s="55"/>
      <c r="Q61" s="55"/>
      <c r="R61" s="55"/>
      <c r="S61" s="55"/>
      <c r="T61" s="55"/>
      <c r="U61" s="69">
        <f t="shared" si="11"/>
        <v>0</v>
      </c>
    </row>
    <row r="62" spans="1:21">
      <c r="A62" s="49">
        <v>9</v>
      </c>
      <c r="B62" s="74"/>
      <c r="C62" s="74"/>
      <c r="D62" s="74"/>
      <c r="E62" s="74"/>
      <c r="F62" s="78"/>
      <c r="G62" s="78"/>
      <c r="H62" s="77"/>
      <c r="I62" s="77"/>
      <c r="K62" s="60">
        <f t="shared" si="10"/>
        <v>0</v>
      </c>
      <c r="M62" s="55"/>
      <c r="N62" s="55"/>
      <c r="O62" s="55"/>
      <c r="P62" s="55"/>
      <c r="Q62" s="55"/>
      <c r="R62" s="55"/>
      <c r="S62" s="55"/>
      <c r="T62" s="55"/>
      <c r="U62" s="69">
        <f t="shared" si="11"/>
        <v>0</v>
      </c>
    </row>
    <row r="63" spans="1:21" ht="14.65" thickBot="1">
      <c r="A63" s="49">
        <v>10</v>
      </c>
      <c r="B63" s="74"/>
      <c r="C63" s="74"/>
      <c r="D63" s="74"/>
      <c r="E63" s="74"/>
      <c r="F63" s="78"/>
      <c r="G63" s="78"/>
      <c r="H63" s="77"/>
      <c r="I63" s="77"/>
      <c r="K63" s="60">
        <f t="shared" si="10"/>
        <v>0</v>
      </c>
      <c r="M63" s="55"/>
      <c r="N63" s="55"/>
      <c r="O63" s="55"/>
      <c r="P63" s="55"/>
      <c r="Q63" s="55"/>
      <c r="R63" s="55"/>
      <c r="S63" s="55"/>
      <c r="T63" s="55"/>
      <c r="U63" s="69">
        <f t="shared" si="11"/>
        <v>0</v>
      </c>
    </row>
    <row r="64" spans="1:21" ht="15" thickTop="1" thickBot="1">
      <c r="K64" s="64">
        <f>SUM(K54:K63)</f>
        <v>2800</v>
      </c>
      <c r="M64" s="64">
        <f>SUM(M54:M63)</f>
        <v>0</v>
      </c>
      <c r="N64" s="64">
        <f t="shared" ref="N64:T64" si="12">SUM(N54:N63)</f>
        <v>0</v>
      </c>
      <c r="O64" s="64">
        <f t="shared" si="12"/>
        <v>0</v>
      </c>
      <c r="P64" s="64">
        <f t="shared" si="12"/>
        <v>900</v>
      </c>
      <c r="Q64" s="64">
        <f t="shared" si="12"/>
        <v>450</v>
      </c>
      <c r="R64" s="64">
        <f t="shared" si="12"/>
        <v>225</v>
      </c>
      <c r="S64" s="64">
        <f t="shared" si="12"/>
        <v>225</v>
      </c>
      <c r="T64" s="64">
        <f t="shared" si="12"/>
        <v>1000</v>
      </c>
      <c r="U64" s="37"/>
    </row>
    <row r="65" spans="1:27" ht="14.65" thickTop="1"/>
    <row r="66" spans="1:27">
      <c r="B66" s="76" t="s">
        <v>56</v>
      </c>
      <c r="C66" s="76"/>
      <c r="D66" s="76"/>
      <c r="E66" s="76"/>
      <c r="M66" s="70" t="s">
        <v>39</v>
      </c>
      <c r="N66" s="71"/>
      <c r="O66" s="71"/>
      <c r="P66" s="58"/>
      <c r="Q66" s="43"/>
    </row>
    <row r="67" spans="1:27">
      <c r="B67" s="72" t="s">
        <v>40</v>
      </c>
      <c r="C67" s="72"/>
      <c r="D67" s="72" t="s">
        <v>57</v>
      </c>
      <c r="E67" s="72"/>
      <c r="K67" s="40" t="s">
        <v>14</v>
      </c>
      <c r="M67" s="40" t="s">
        <v>6</v>
      </c>
      <c r="N67" s="40" t="s">
        <v>7</v>
      </c>
      <c r="O67" s="40" t="s">
        <v>8</v>
      </c>
      <c r="P67" s="48" t="s">
        <v>9</v>
      </c>
      <c r="Q67" s="48" t="s">
        <v>10</v>
      </c>
      <c r="R67" s="40" t="s">
        <v>11</v>
      </c>
      <c r="S67" s="40" t="s">
        <v>12</v>
      </c>
      <c r="T67" s="40" t="s">
        <v>13</v>
      </c>
    </row>
    <row r="68" spans="1:27">
      <c r="A68" s="49">
        <v>1</v>
      </c>
      <c r="B68" s="74" t="s">
        <v>58</v>
      </c>
      <c r="C68" s="74"/>
      <c r="D68" s="75">
        <f>4*30*6 + 6*30*9</f>
        <v>2340</v>
      </c>
      <c r="E68" s="75"/>
      <c r="K68" s="60">
        <f>D68</f>
        <v>2340</v>
      </c>
      <c r="M68" s="55">
        <f>4*30*3</f>
        <v>360</v>
      </c>
      <c r="N68" s="55">
        <f>4*30*3</f>
        <v>360</v>
      </c>
      <c r="O68" s="55">
        <f>6*30*3</f>
        <v>540</v>
      </c>
      <c r="P68" s="55">
        <f>6*30*3</f>
        <v>540</v>
      </c>
      <c r="Q68" s="55">
        <f>6*30*3</f>
        <v>540</v>
      </c>
      <c r="R68" s="55">
        <v>0</v>
      </c>
      <c r="S68" s="55">
        <v>0</v>
      </c>
      <c r="T68" s="55">
        <v>0</v>
      </c>
      <c r="U68" s="56">
        <f>SUM(M68:T68)-K68</f>
        <v>0</v>
      </c>
    </row>
    <row r="69" spans="1:27">
      <c r="A69" s="49">
        <v>2</v>
      </c>
      <c r="B69" s="74" t="s">
        <v>59</v>
      </c>
      <c r="C69" s="74"/>
      <c r="D69" s="75">
        <f>5 * 6 * 24 * 4 + 5 * 9 * 24 * 6</f>
        <v>9360</v>
      </c>
      <c r="E69" s="75"/>
      <c r="K69" s="60">
        <f t="shared" ref="K69:K77" si="13">D69</f>
        <v>9360</v>
      </c>
      <c r="M69" s="55">
        <f>5 * 3 * 24 * 4</f>
        <v>1440</v>
      </c>
      <c r="N69" s="55">
        <f>5 * 3 * 24 * 4</f>
        <v>1440</v>
      </c>
      <c r="O69" s="55">
        <f xml:space="preserve"> 5 * 3 * 24 * 6</f>
        <v>2160</v>
      </c>
      <c r="P69" s="55">
        <f xml:space="preserve"> 5 * 3 * 24 * 6</f>
        <v>2160</v>
      </c>
      <c r="Q69" s="55">
        <f xml:space="preserve"> 5 * 3 * 24 * 6</f>
        <v>2160</v>
      </c>
      <c r="R69" s="55">
        <v>0</v>
      </c>
      <c r="S69" s="55">
        <v>0</v>
      </c>
      <c r="T69" s="55">
        <v>0</v>
      </c>
      <c r="U69" s="56">
        <f t="shared" ref="U69:U77" si="14">SUM(M69:T69)-K69</f>
        <v>0</v>
      </c>
    </row>
    <row r="70" spans="1:27">
      <c r="A70" s="49">
        <v>3</v>
      </c>
      <c r="B70" s="74" t="s">
        <v>60</v>
      </c>
      <c r="C70" s="74"/>
      <c r="D70" s="75">
        <v>5000</v>
      </c>
      <c r="E70" s="75"/>
      <c r="K70" s="60">
        <f t="shared" si="13"/>
        <v>5000</v>
      </c>
      <c r="M70" s="55">
        <v>1000</v>
      </c>
      <c r="N70" s="55">
        <v>1000</v>
      </c>
      <c r="O70" s="55">
        <v>1000</v>
      </c>
      <c r="P70" s="55">
        <v>1000</v>
      </c>
      <c r="Q70" s="55">
        <v>1000</v>
      </c>
      <c r="R70" s="55">
        <v>0</v>
      </c>
      <c r="S70" s="55">
        <v>0</v>
      </c>
      <c r="T70" s="55">
        <v>0</v>
      </c>
      <c r="U70" s="56">
        <f t="shared" si="14"/>
        <v>0</v>
      </c>
    </row>
    <row r="71" spans="1:27">
      <c r="A71" s="49">
        <v>4</v>
      </c>
      <c r="B71" s="74" t="s">
        <v>61</v>
      </c>
      <c r="C71" s="74"/>
      <c r="D71" s="75">
        <f>70*15</f>
        <v>1050</v>
      </c>
      <c r="E71" s="75"/>
      <c r="K71" s="60">
        <f t="shared" si="13"/>
        <v>1050</v>
      </c>
      <c r="M71" s="55">
        <v>210</v>
      </c>
      <c r="N71" s="55">
        <v>210</v>
      </c>
      <c r="O71" s="55">
        <v>210</v>
      </c>
      <c r="P71" s="55">
        <v>210</v>
      </c>
      <c r="Q71" s="55">
        <v>210</v>
      </c>
      <c r="R71" s="55">
        <v>0</v>
      </c>
      <c r="S71" s="55">
        <v>0</v>
      </c>
      <c r="T71" s="55">
        <v>0</v>
      </c>
      <c r="U71" s="56">
        <f t="shared" si="14"/>
        <v>0</v>
      </c>
    </row>
    <row r="72" spans="1:27">
      <c r="A72" s="49">
        <v>5</v>
      </c>
      <c r="B72" s="74" t="s">
        <v>62</v>
      </c>
      <c r="C72" s="74"/>
      <c r="D72" s="75">
        <v>400</v>
      </c>
      <c r="E72" s="75"/>
      <c r="K72" s="60">
        <f t="shared" si="13"/>
        <v>400</v>
      </c>
      <c r="M72" s="55">
        <v>0</v>
      </c>
      <c r="N72" s="55">
        <v>0</v>
      </c>
      <c r="O72" s="55">
        <v>0</v>
      </c>
      <c r="P72" s="55">
        <v>0</v>
      </c>
      <c r="Q72" s="55">
        <v>100</v>
      </c>
      <c r="R72" s="55">
        <v>100</v>
      </c>
      <c r="S72" s="55">
        <v>100</v>
      </c>
      <c r="T72" s="55">
        <v>100</v>
      </c>
      <c r="U72" s="56">
        <f t="shared" si="14"/>
        <v>0</v>
      </c>
    </row>
    <row r="73" spans="1:27">
      <c r="A73" s="49">
        <v>6</v>
      </c>
      <c r="B73" s="74"/>
      <c r="C73" s="74"/>
      <c r="D73" s="75"/>
      <c r="E73" s="75"/>
      <c r="K73" s="60">
        <f t="shared" si="13"/>
        <v>0</v>
      </c>
      <c r="M73" s="55"/>
      <c r="N73" s="55"/>
      <c r="O73" s="55"/>
      <c r="P73" s="55"/>
      <c r="Q73" s="55"/>
      <c r="R73" s="55"/>
      <c r="S73" s="55"/>
      <c r="T73" s="55"/>
      <c r="U73" s="56">
        <f t="shared" si="14"/>
        <v>0</v>
      </c>
    </row>
    <row r="74" spans="1:27">
      <c r="A74" s="49">
        <v>7</v>
      </c>
      <c r="B74" s="74"/>
      <c r="C74" s="74"/>
      <c r="D74" s="75"/>
      <c r="E74" s="75"/>
      <c r="K74" s="60">
        <f t="shared" si="13"/>
        <v>0</v>
      </c>
      <c r="M74" s="55"/>
      <c r="N74" s="55"/>
      <c r="O74" s="55"/>
      <c r="P74" s="55"/>
      <c r="Q74" s="55"/>
      <c r="R74" s="55"/>
      <c r="S74" s="55"/>
      <c r="T74" s="55"/>
      <c r="U74" s="56">
        <f t="shared" si="14"/>
        <v>0</v>
      </c>
    </row>
    <row r="75" spans="1:27">
      <c r="A75" s="49">
        <v>8</v>
      </c>
      <c r="B75" s="74"/>
      <c r="C75" s="74"/>
      <c r="D75" s="75"/>
      <c r="E75" s="75"/>
      <c r="K75" s="60">
        <f t="shared" si="13"/>
        <v>0</v>
      </c>
      <c r="M75" s="55"/>
      <c r="N75" s="55"/>
      <c r="O75" s="55"/>
      <c r="P75" s="55"/>
      <c r="Q75" s="55"/>
      <c r="R75" s="55"/>
      <c r="S75" s="55"/>
      <c r="T75" s="55"/>
      <c r="U75" s="56">
        <f t="shared" si="14"/>
        <v>0</v>
      </c>
    </row>
    <row r="76" spans="1:27">
      <c r="A76" s="49">
        <v>9</v>
      </c>
      <c r="B76" s="74"/>
      <c r="C76" s="74"/>
      <c r="D76" s="75"/>
      <c r="E76" s="75"/>
      <c r="K76" s="60">
        <f t="shared" si="13"/>
        <v>0</v>
      </c>
      <c r="M76" s="55"/>
      <c r="N76" s="55"/>
      <c r="O76" s="55"/>
      <c r="P76" s="55"/>
      <c r="Q76" s="55"/>
      <c r="R76" s="55"/>
      <c r="S76" s="55"/>
      <c r="T76" s="55"/>
      <c r="U76" s="56">
        <f t="shared" si="14"/>
        <v>0</v>
      </c>
    </row>
    <row r="77" spans="1:27" ht="14.65" thickBot="1">
      <c r="A77" s="49">
        <v>10</v>
      </c>
      <c r="B77" s="74"/>
      <c r="C77" s="74"/>
      <c r="D77" s="75"/>
      <c r="E77" s="75"/>
      <c r="K77" s="60">
        <f t="shared" si="13"/>
        <v>0</v>
      </c>
      <c r="M77" s="55"/>
      <c r="N77" s="55"/>
      <c r="O77" s="55"/>
      <c r="P77" s="55"/>
      <c r="Q77" s="55"/>
      <c r="R77" s="55"/>
      <c r="S77" s="55"/>
      <c r="T77" s="55"/>
      <c r="U77" s="56">
        <f t="shared" si="14"/>
        <v>0</v>
      </c>
    </row>
    <row r="78" spans="1:27" ht="15" thickTop="1" thickBot="1">
      <c r="K78" s="64">
        <f>SUM(K68:K77)</f>
        <v>18150</v>
      </c>
      <c r="M78" s="64">
        <f>SUM(M68:M77)</f>
        <v>3010</v>
      </c>
      <c r="N78" s="64">
        <f t="shared" ref="N78:T78" si="15">SUM(N68:N77)</f>
        <v>3010</v>
      </c>
      <c r="O78" s="64">
        <f t="shared" si="15"/>
        <v>3910</v>
      </c>
      <c r="P78" s="64">
        <f t="shared" si="15"/>
        <v>3910</v>
      </c>
      <c r="Q78" s="64">
        <f t="shared" si="15"/>
        <v>4010</v>
      </c>
      <c r="R78" s="64">
        <f t="shared" si="15"/>
        <v>100</v>
      </c>
      <c r="S78" s="64">
        <f t="shared" si="15"/>
        <v>100</v>
      </c>
      <c r="T78" s="64">
        <f t="shared" si="15"/>
        <v>100</v>
      </c>
    </row>
    <row r="79" spans="1:27" ht="14.65" thickTop="1"/>
    <row r="80" spans="1:27">
      <c r="B80" s="76" t="s">
        <v>63</v>
      </c>
      <c r="C80" s="76"/>
      <c r="D80" s="76"/>
      <c r="E80" s="76"/>
      <c r="M80" s="70" t="s">
        <v>64</v>
      </c>
      <c r="N80" s="71"/>
      <c r="O80" s="71"/>
      <c r="P80" s="58"/>
      <c r="Q80" s="43"/>
      <c r="W80" s="72" t="s">
        <v>65</v>
      </c>
      <c r="X80" s="72"/>
      <c r="Y80" s="72"/>
      <c r="Z80" s="43"/>
      <c r="AA80" s="43"/>
    </row>
    <row r="81" spans="1:31" ht="14.45" customHeight="1">
      <c r="B81" s="70" t="s">
        <v>66</v>
      </c>
      <c r="C81" s="71"/>
      <c r="D81" s="71"/>
      <c r="E81" s="73"/>
      <c r="K81" s="40" t="s">
        <v>42</v>
      </c>
      <c r="M81" s="40" t="s">
        <v>6</v>
      </c>
      <c r="N81" s="40" t="s">
        <v>7</v>
      </c>
      <c r="O81" s="40" t="s">
        <v>8</v>
      </c>
      <c r="P81" s="48" t="s">
        <v>9</v>
      </c>
      <c r="Q81" s="48" t="s">
        <v>10</v>
      </c>
      <c r="R81" s="40" t="s">
        <v>11</v>
      </c>
      <c r="S81" s="40" t="s">
        <v>12</v>
      </c>
      <c r="T81" s="40" t="s">
        <v>13</v>
      </c>
      <c r="W81" s="40" t="s">
        <v>6</v>
      </c>
      <c r="X81" s="40" t="s">
        <v>7</v>
      </c>
      <c r="Y81" s="40" t="s">
        <v>8</v>
      </c>
      <c r="Z81" s="48" t="s">
        <v>9</v>
      </c>
      <c r="AA81" s="48" t="s">
        <v>10</v>
      </c>
      <c r="AB81" s="40" t="s">
        <v>11</v>
      </c>
      <c r="AC81" s="40" t="s">
        <v>12</v>
      </c>
      <c r="AD81" s="40" t="s">
        <v>13</v>
      </c>
      <c r="AE81" s="40" t="s">
        <v>14</v>
      </c>
    </row>
    <row r="82" spans="1:31" ht="14.65" thickBot="1">
      <c r="A82" s="49">
        <v>1</v>
      </c>
      <c r="B82" s="98" t="s">
        <v>67</v>
      </c>
      <c r="C82" s="99"/>
      <c r="D82" s="99"/>
      <c r="E82" s="100"/>
      <c r="K82" s="51">
        <v>1</v>
      </c>
      <c r="M82" s="59">
        <v>0</v>
      </c>
      <c r="N82" s="59">
        <v>0</v>
      </c>
      <c r="O82" s="59">
        <v>0</v>
      </c>
      <c r="P82" s="59">
        <v>0</v>
      </c>
      <c r="Q82" s="59">
        <v>300</v>
      </c>
      <c r="R82" s="59">
        <v>1000</v>
      </c>
      <c r="S82" s="59">
        <v>2000</v>
      </c>
      <c r="T82" s="59">
        <v>3500</v>
      </c>
      <c r="U82" s="56"/>
      <c r="W82" s="67">
        <f t="shared" ref="W82:AD83" si="16">M82*$K82</f>
        <v>0</v>
      </c>
      <c r="X82" s="67">
        <f t="shared" si="16"/>
        <v>0</v>
      </c>
      <c r="Y82" s="67">
        <f t="shared" si="16"/>
        <v>0</v>
      </c>
      <c r="Z82" s="67">
        <f t="shared" si="16"/>
        <v>0</v>
      </c>
      <c r="AA82" s="67">
        <f t="shared" si="16"/>
        <v>300</v>
      </c>
      <c r="AB82" s="67">
        <f t="shared" si="16"/>
        <v>1000</v>
      </c>
      <c r="AC82" s="67">
        <f t="shared" si="16"/>
        <v>2000</v>
      </c>
      <c r="AD82" s="67">
        <f t="shared" si="16"/>
        <v>3500</v>
      </c>
      <c r="AE82" s="68">
        <f>SUM(W82:AD82)</f>
        <v>6800</v>
      </c>
    </row>
    <row r="83" spans="1:31" ht="15" thickTop="1" thickBot="1">
      <c r="A83" s="49">
        <v>2</v>
      </c>
      <c r="B83" s="98" t="s">
        <v>68</v>
      </c>
      <c r="C83" s="99"/>
      <c r="D83" s="99"/>
      <c r="E83" s="100"/>
      <c r="K83" s="51">
        <v>50</v>
      </c>
      <c r="M83" s="59">
        <v>0</v>
      </c>
      <c r="N83" s="59">
        <v>0</v>
      </c>
      <c r="O83" s="59">
        <v>0</v>
      </c>
      <c r="P83" s="59">
        <v>0</v>
      </c>
      <c r="Q83" s="59">
        <v>6</v>
      </c>
      <c r="R83" s="59">
        <v>12</v>
      </c>
      <c r="S83" s="59">
        <v>18</v>
      </c>
      <c r="T83" s="59">
        <v>30</v>
      </c>
      <c r="U83" s="56"/>
      <c r="W83" s="67">
        <f t="shared" si="16"/>
        <v>0</v>
      </c>
      <c r="X83" s="67">
        <f t="shared" si="16"/>
        <v>0</v>
      </c>
      <c r="Y83" s="67">
        <f t="shared" si="16"/>
        <v>0</v>
      </c>
      <c r="Z83" s="67">
        <f t="shared" si="16"/>
        <v>0</v>
      </c>
      <c r="AA83" s="67">
        <f t="shared" si="16"/>
        <v>300</v>
      </c>
      <c r="AB83" s="67">
        <f t="shared" si="16"/>
        <v>600</v>
      </c>
      <c r="AC83" s="67">
        <f t="shared" si="16"/>
        <v>900</v>
      </c>
      <c r="AD83" s="67">
        <f t="shared" si="16"/>
        <v>1500</v>
      </c>
      <c r="AE83" s="64">
        <f>SUM(W83:AD83)</f>
        <v>3300</v>
      </c>
    </row>
    <row r="84" spans="1:31" ht="15" thickTop="1" thickBot="1">
      <c r="A84" s="49">
        <v>3</v>
      </c>
      <c r="B84" s="98"/>
      <c r="C84" s="99"/>
      <c r="D84" s="99"/>
      <c r="E84" s="100"/>
      <c r="K84" s="51"/>
      <c r="M84" s="59"/>
      <c r="N84" s="59"/>
      <c r="O84" s="59"/>
      <c r="P84" s="59"/>
      <c r="Q84" s="59"/>
      <c r="R84" s="59"/>
      <c r="S84" s="59"/>
      <c r="T84" s="59"/>
      <c r="U84" s="56"/>
      <c r="W84" s="67">
        <f t="shared" ref="W84:W91" si="17">M84*$K84</f>
        <v>0</v>
      </c>
      <c r="X84" s="67">
        <f t="shared" ref="X84:X91" si="18">N84*$K84</f>
        <v>0</v>
      </c>
      <c r="Y84" s="67">
        <f t="shared" ref="Y84:Y91" si="19">O84*$K84</f>
        <v>0</v>
      </c>
      <c r="Z84" s="67">
        <f t="shared" ref="Z84:Z91" si="20">P84*$K84</f>
        <v>0</v>
      </c>
      <c r="AA84" s="67">
        <f t="shared" ref="AA84:AA91" si="21">Q84*$K84</f>
        <v>0</v>
      </c>
      <c r="AB84" s="67">
        <f t="shared" ref="AB84:AB91" si="22">R84*$K84</f>
        <v>0</v>
      </c>
      <c r="AC84" s="67">
        <f t="shared" ref="AC84:AC91" si="23">S84*$K84</f>
        <v>0</v>
      </c>
      <c r="AD84" s="67">
        <f t="shared" ref="AD84:AD91" si="24">T84*$K84</f>
        <v>0</v>
      </c>
      <c r="AE84" s="64">
        <f t="shared" ref="AE84:AE91" si="25">SUM(W84:AD84)</f>
        <v>0</v>
      </c>
    </row>
    <row r="85" spans="1:31" ht="15" thickTop="1" thickBot="1">
      <c r="A85" s="49">
        <v>4</v>
      </c>
      <c r="B85" s="98"/>
      <c r="C85" s="99"/>
      <c r="D85" s="99"/>
      <c r="E85" s="100"/>
      <c r="K85" s="51"/>
      <c r="M85" s="59"/>
      <c r="N85" s="59"/>
      <c r="O85" s="59"/>
      <c r="P85" s="59"/>
      <c r="Q85" s="59"/>
      <c r="R85" s="59"/>
      <c r="S85" s="59"/>
      <c r="T85" s="59"/>
      <c r="U85" s="56"/>
      <c r="W85" s="67">
        <f t="shared" si="17"/>
        <v>0</v>
      </c>
      <c r="X85" s="67">
        <f t="shared" si="18"/>
        <v>0</v>
      </c>
      <c r="Y85" s="67">
        <f t="shared" si="19"/>
        <v>0</v>
      </c>
      <c r="Z85" s="67">
        <f t="shared" si="20"/>
        <v>0</v>
      </c>
      <c r="AA85" s="67">
        <f t="shared" si="21"/>
        <v>0</v>
      </c>
      <c r="AB85" s="67">
        <f t="shared" si="22"/>
        <v>0</v>
      </c>
      <c r="AC85" s="67">
        <f t="shared" si="23"/>
        <v>0</v>
      </c>
      <c r="AD85" s="67">
        <f t="shared" si="24"/>
        <v>0</v>
      </c>
      <c r="AE85" s="64">
        <f t="shared" si="25"/>
        <v>0</v>
      </c>
    </row>
    <row r="86" spans="1:31" ht="15" thickTop="1" thickBot="1">
      <c r="A86" s="49">
        <v>5</v>
      </c>
      <c r="B86" s="98"/>
      <c r="C86" s="99"/>
      <c r="D86" s="99"/>
      <c r="E86" s="100"/>
      <c r="K86" s="51"/>
      <c r="M86" s="59"/>
      <c r="N86" s="59"/>
      <c r="O86" s="59"/>
      <c r="P86" s="59"/>
      <c r="Q86" s="59"/>
      <c r="R86" s="59"/>
      <c r="S86" s="59"/>
      <c r="T86" s="59"/>
      <c r="U86" s="56"/>
      <c r="W86" s="67">
        <f t="shared" si="17"/>
        <v>0</v>
      </c>
      <c r="X86" s="67">
        <f t="shared" si="18"/>
        <v>0</v>
      </c>
      <c r="Y86" s="67">
        <f t="shared" si="19"/>
        <v>0</v>
      </c>
      <c r="Z86" s="67">
        <f t="shared" si="20"/>
        <v>0</v>
      </c>
      <c r="AA86" s="67">
        <f t="shared" si="21"/>
        <v>0</v>
      </c>
      <c r="AB86" s="67">
        <f t="shared" si="22"/>
        <v>0</v>
      </c>
      <c r="AC86" s="67">
        <f t="shared" si="23"/>
        <v>0</v>
      </c>
      <c r="AD86" s="67">
        <f t="shared" si="24"/>
        <v>0</v>
      </c>
      <c r="AE86" s="64">
        <f t="shared" si="25"/>
        <v>0</v>
      </c>
    </row>
    <row r="87" spans="1:31" ht="15" thickTop="1" thickBot="1">
      <c r="A87" s="49">
        <v>6</v>
      </c>
      <c r="B87" s="98"/>
      <c r="C87" s="99"/>
      <c r="D87" s="99"/>
      <c r="E87" s="100"/>
      <c r="K87" s="51"/>
      <c r="M87" s="59"/>
      <c r="N87" s="59"/>
      <c r="O87" s="59"/>
      <c r="P87" s="59"/>
      <c r="Q87" s="59"/>
      <c r="R87" s="59"/>
      <c r="S87" s="59"/>
      <c r="T87" s="59"/>
      <c r="U87" s="56"/>
      <c r="W87" s="67">
        <f t="shared" si="17"/>
        <v>0</v>
      </c>
      <c r="X87" s="67">
        <f t="shared" si="18"/>
        <v>0</v>
      </c>
      <c r="Y87" s="67">
        <f t="shared" si="19"/>
        <v>0</v>
      </c>
      <c r="Z87" s="67">
        <f t="shared" si="20"/>
        <v>0</v>
      </c>
      <c r="AA87" s="67">
        <f t="shared" si="21"/>
        <v>0</v>
      </c>
      <c r="AB87" s="67">
        <f t="shared" si="22"/>
        <v>0</v>
      </c>
      <c r="AC87" s="67">
        <f t="shared" si="23"/>
        <v>0</v>
      </c>
      <c r="AD87" s="67">
        <f t="shared" si="24"/>
        <v>0</v>
      </c>
      <c r="AE87" s="64">
        <f t="shared" si="25"/>
        <v>0</v>
      </c>
    </row>
    <row r="88" spans="1:31" ht="15" thickTop="1" thickBot="1">
      <c r="A88" s="49">
        <v>7</v>
      </c>
      <c r="B88" s="98"/>
      <c r="C88" s="99"/>
      <c r="D88" s="99"/>
      <c r="E88" s="100"/>
      <c r="K88" s="51"/>
      <c r="M88" s="59"/>
      <c r="N88" s="59"/>
      <c r="O88" s="59"/>
      <c r="P88" s="59"/>
      <c r="Q88" s="59"/>
      <c r="R88" s="59"/>
      <c r="S88" s="59"/>
      <c r="T88" s="59"/>
      <c r="U88" s="56"/>
      <c r="W88" s="67">
        <f t="shared" si="17"/>
        <v>0</v>
      </c>
      <c r="X88" s="67">
        <f t="shared" si="18"/>
        <v>0</v>
      </c>
      <c r="Y88" s="67">
        <f t="shared" si="19"/>
        <v>0</v>
      </c>
      <c r="Z88" s="67">
        <f t="shared" si="20"/>
        <v>0</v>
      </c>
      <c r="AA88" s="67">
        <f t="shared" si="21"/>
        <v>0</v>
      </c>
      <c r="AB88" s="67">
        <f t="shared" si="22"/>
        <v>0</v>
      </c>
      <c r="AC88" s="67">
        <f t="shared" si="23"/>
        <v>0</v>
      </c>
      <c r="AD88" s="67">
        <f t="shared" si="24"/>
        <v>0</v>
      </c>
      <c r="AE88" s="64">
        <f t="shared" si="25"/>
        <v>0</v>
      </c>
    </row>
    <row r="89" spans="1:31" ht="15" thickTop="1" thickBot="1">
      <c r="A89" s="49">
        <v>8</v>
      </c>
      <c r="B89" s="98"/>
      <c r="C89" s="99"/>
      <c r="D89" s="99"/>
      <c r="E89" s="100"/>
      <c r="K89" s="51"/>
      <c r="M89" s="59"/>
      <c r="N89" s="59"/>
      <c r="O89" s="59"/>
      <c r="P89" s="59"/>
      <c r="Q89" s="59"/>
      <c r="R89" s="59"/>
      <c r="S89" s="59"/>
      <c r="T89" s="59"/>
      <c r="U89" s="56"/>
      <c r="W89" s="67">
        <f t="shared" si="17"/>
        <v>0</v>
      </c>
      <c r="X89" s="67">
        <f t="shared" si="18"/>
        <v>0</v>
      </c>
      <c r="Y89" s="67">
        <f t="shared" si="19"/>
        <v>0</v>
      </c>
      <c r="Z89" s="67">
        <f t="shared" si="20"/>
        <v>0</v>
      </c>
      <c r="AA89" s="67">
        <f t="shared" si="21"/>
        <v>0</v>
      </c>
      <c r="AB89" s="67">
        <f t="shared" si="22"/>
        <v>0</v>
      </c>
      <c r="AC89" s="67">
        <f t="shared" si="23"/>
        <v>0</v>
      </c>
      <c r="AD89" s="67">
        <f t="shared" si="24"/>
        <v>0</v>
      </c>
      <c r="AE89" s="64">
        <f t="shared" si="25"/>
        <v>0</v>
      </c>
    </row>
    <row r="90" spans="1:31" ht="15" thickTop="1" thickBot="1">
      <c r="A90" s="49">
        <v>9</v>
      </c>
      <c r="B90" s="98"/>
      <c r="C90" s="99"/>
      <c r="D90" s="99"/>
      <c r="E90" s="100"/>
      <c r="K90" s="51"/>
      <c r="M90" s="59"/>
      <c r="N90" s="59"/>
      <c r="O90" s="59"/>
      <c r="P90" s="59"/>
      <c r="Q90" s="59"/>
      <c r="R90" s="59"/>
      <c r="S90" s="59"/>
      <c r="T90" s="59"/>
      <c r="U90" s="56"/>
      <c r="W90" s="67">
        <f t="shared" si="17"/>
        <v>0</v>
      </c>
      <c r="X90" s="67">
        <f t="shared" si="18"/>
        <v>0</v>
      </c>
      <c r="Y90" s="67">
        <f t="shared" si="19"/>
        <v>0</v>
      </c>
      <c r="Z90" s="67">
        <f t="shared" si="20"/>
        <v>0</v>
      </c>
      <c r="AA90" s="67">
        <f t="shared" si="21"/>
        <v>0</v>
      </c>
      <c r="AB90" s="67">
        <f t="shared" si="22"/>
        <v>0</v>
      </c>
      <c r="AC90" s="67">
        <f t="shared" si="23"/>
        <v>0</v>
      </c>
      <c r="AD90" s="67">
        <f t="shared" si="24"/>
        <v>0</v>
      </c>
      <c r="AE90" s="64">
        <f t="shared" si="25"/>
        <v>0</v>
      </c>
    </row>
    <row r="91" spans="1:31" ht="15" thickTop="1" thickBot="1">
      <c r="A91" s="49">
        <v>10</v>
      </c>
      <c r="B91" s="98"/>
      <c r="C91" s="99"/>
      <c r="D91" s="99"/>
      <c r="E91" s="100"/>
      <c r="K91" s="51"/>
      <c r="M91" s="59"/>
      <c r="N91" s="59"/>
      <c r="O91" s="59"/>
      <c r="P91" s="59"/>
      <c r="Q91" s="59"/>
      <c r="R91" s="59"/>
      <c r="S91" s="59"/>
      <c r="T91" s="59"/>
      <c r="U91" s="56"/>
      <c r="W91" s="67">
        <f t="shared" si="17"/>
        <v>0</v>
      </c>
      <c r="X91" s="67">
        <f t="shared" si="18"/>
        <v>0</v>
      </c>
      <c r="Y91" s="67">
        <f t="shared" si="19"/>
        <v>0</v>
      </c>
      <c r="Z91" s="67">
        <f t="shared" si="20"/>
        <v>0</v>
      </c>
      <c r="AA91" s="67">
        <f t="shared" si="21"/>
        <v>0</v>
      </c>
      <c r="AB91" s="67">
        <f t="shared" si="22"/>
        <v>0</v>
      </c>
      <c r="AC91" s="67">
        <f t="shared" si="23"/>
        <v>0</v>
      </c>
      <c r="AD91" s="67">
        <f t="shared" si="24"/>
        <v>0</v>
      </c>
      <c r="AE91" s="64">
        <f t="shared" si="25"/>
        <v>0</v>
      </c>
    </row>
    <row r="92" spans="1:31" ht="15" thickTop="1" thickBot="1">
      <c r="W92" s="68">
        <f t="shared" ref="W92:AD92" si="26">+SUM(W82:W91)</f>
        <v>0</v>
      </c>
      <c r="X92" s="68">
        <f t="shared" si="26"/>
        <v>0</v>
      </c>
      <c r="Y92" s="68">
        <f t="shared" si="26"/>
        <v>0</v>
      </c>
      <c r="Z92" s="68">
        <f t="shared" si="26"/>
        <v>0</v>
      </c>
      <c r="AA92" s="68">
        <f t="shared" si="26"/>
        <v>600</v>
      </c>
      <c r="AB92" s="68">
        <f t="shared" si="26"/>
        <v>1600</v>
      </c>
      <c r="AC92" s="68">
        <f t="shared" si="26"/>
        <v>2900</v>
      </c>
      <c r="AD92" s="68">
        <f t="shared" si="26"/>
        <v>5000</v>
      </c>
      <c r="AE92" s="65">
        <f>SUM(W92:AD92)</f>
        <v>10100</v>
      </c>
    </row>
    <row r="93" spans="1:31" ht="14.65" thickTop="1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75">
    <mergeCell ref="K19:L1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39:C39"/>
    <mergeCell ref="D39:E39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B49:C49"/>
    <mergeCell ref="D49:E49"/>
    <mergeCell ref="F49:G49"/>
    <mergeCell ref="F28:G28"/>
    <mergeCell ref="F29:G29"/>
    <mergeCell ref="D14:G14"/>
    <mergeCell ref="D16:G16"/>
    <mergeCell ref="D17:G17"/>
    <mergeCell ref="D18:G18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F43:G43"/>
    <mergeCell ref="B55:C55"/>
    <mergeCell ref="D55:E55"/>
    <mergeCell ref="F55:G55"/>
    <mergeCell ref="B48:C48"/>
    <mergeCell ref="D48:E48"/>
    <mergeCell ref="F48:G48"/>
    <mergeCell ref="H39:I39"/>
    <mergeCell ref="H40:I40"/>
    <mergeCell ref="H41:I41"/>
    <mergeCell ref="H42:I42"/>
    <mergeCell ref="H43:I43"/>
    <mergeCell ref="H44:I44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H45:I45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849CCF0B-6F37-4702-9DE4-E7EC35DEF279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23EB-A680-42C3-ADB9-C841481ED068}">
  <dimension ref="A1:A11"/>
  <sheetViews>
    <sheetView workbookViewId="0">
      <selection activeCell="G11" sqref="G11"/>
    </sheetView>
  </sheetViews>
  <sheetFormatPr defaultColWidth="8.85546875" defaultRowHeight="14.45"/>
  <cols>
    <col min="1" max="16384" width="8.85546875" style="7"/>
  </cols>
  <sheetData>
    <row r="1" spans="1:1">
      <c r="A1" s="7" t="s">
        <v>69</v>
      </c>
    </row>
    <row r="2" spans="1:1">
      <c r="A2" s="7" t="s">
        <v>70</v>
      </c>
    </row>
    <row r="3" spans="1:1">
      <c r="A3" s="7" t="s">
        <v>71</v>
      </c>
    </row>
    <row r="4" spans="1:1">
      <c r="A4" s="7" t="s">
        <v>72</v>
      </c>
    </row>
    <row r="5" spans="1:1">
      <c r="A5" s="7" t="s">
        <v>73</v>
      </c>
    </row>
    <row r="6" spans="1:1">
      <c r="A6" s="7" t="s">
        <v>74</v>
      </c>
    </row>
    <row r="7" spans="1:1">
      <c r="A7" s="7" t="s">
        <v>75</v>
      </c>
    </row>
    <row r="8" spans="1:1">
      <c r="A8" s="7" t="s">
        <v>76</v>
      </c>
    </row>
    <row r="9" spans="1:1">
      <c r="A9" s="7" t="s">
        <v>77</v>
      </c>
    </row>
    <row r="10" spans="1:1">
      <c r="A10" s="7" t="s">
        <v>78</v>
      </c>
    </row>
    <row r="11" spans="1:1">
      <c r="A11" s="7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6D2-C446-4EBC-AD65-5581CECD63A1}">
  <dimension ref="A2:AH91"/>
  <sheetViews>
    <sheetView tabSelected="1" zoomScaleNormal="100" workbookViewId="0">
      <selection activeCell="C93" sqref="C93"/>
    </sheetView>
  </sheetViews>
  <sheetFormatPr defaultColWidth="9.140625" defaultRowHeight="14.45"/>
  <cols>
    <col min="1" max="2" width="9.140625" style="2"/>
    <col min="3" max="3" width="26.5703125" style="2" customWidth="1"/>
    <col min="4" max="6" width="9.140625" style="2"/>
    <col min="7" max="9" width="9.140625" style="2" customWidth="1"/>
    <col min="10" max="10" width="3.42578125" style="2" customWidth="1"/>
    <col min="11" max="34" width="3.5703125" style="2" customWidth="1"/>
    <col min="35" max="16384" width="9.140625" style="2"/>
  </cols>
  <sheetData>
    <row r="2" spans="2:30">
      <c r="K2" s="6"/>
      <c r="L2" s="6"/>
      <c r="M2" s="6"/>
      <c r="N2" s="6"/>
      <c r="O2" s="6"/>
      <c r="P2" s="6"/>
      <c r="Q2" s="6"/>
      <c r="R2" s="6"/>
      <c r="S2" s="6"/>
      <c r="T2" s="6"/>
    </row>
    <row r="3" spans="2:30">
      <c r="K3" s="6"/>
      <c r="L3" s="6"/>
      <c r="M3" s="6"/>
      <c r="N3" s="6"/>
      <c r="O3" s="6"/>
      <c r="P3" s="6"/>
      <c r="Q3" s="6"/>
      <c r="R3" s="6"/>
      <c r="S3" s="6"/>
      <c r="T3" s="6"/>
    </row>
    <row r="4" spans="2:30">
      <c r="K4" s="6"/>
      <c r="L4" s="6"/>
      <c r="M4" s="6"/>
      <c r="N4" s="6"/>
      <c r="O4" s="6"/>
      <c r="P4" s="6"/>
      <c r="Q4" s="6"/>
      <c r="R4" s="6"/>
      <c r="S4" s="6"/>
      <c r="T4" s="6"/>
    </row>
    <row r="5" spans="2:30">
      <c r="K5" s="6"/>
      <c r="L5" s="6"/>
      <c r="M5" s="6"/>
      <c r="N5" s="6"/>
      <c r="O5" s="6"/>
      <c r="P5" s="6"/>
      <c r="Q5" s="6"/>
      <c r="R5" s="6"/>
      <c r="S5" s="6"/>
      <c r="T5" s="6"/>
    </row>
    <row r="6" spans="2:30">
      <c r="K6" s="6"/>
      <c r="L6" s="6"/>
      <c r="M6" s="6"/>
      <c r="N6" s="6"/>
      <c r="O6" s="6"/>
      <c r="P6" s="6"/>
      <c r="Q6" s="6"/>
      <c r="R6" s="6"/>
      <c r="S6" s="6"/>
      <c r="T6" s="6"/>
    </row>
    <row r="7" spans="2:30">
      <c r="K7" s="6"/>
      <c r="L7" s="6"/>
      <c r="M7" s="6"/>
      <c r="N7" s="6"/>
      <c r="O7" s="6"/>
      <c r="P7" s="6"/>
      <c r="Q7" s="6"/>
      <c r="R7" s="6"/>
      <c r="S7" s="6"/>
      <c r="T7" s="6"/>
    </row>
    <row r="8" spans="2:30">
      <c r="K8" s="6"/>
      <c r="L8" s="6"/>
      <c r="M8" s="6"/>
      <c r="N8" s="6"/>
      <c r="O8" s="6"/>
      <c r="P8" s="6"/>
      <c r="Q8" s="6"/>
      <c r="R8" s="6"/>
      <c r="S8" s="6"/>
      <c r="T8" s="6"/>
    </row>
    <row r="9" spans="2:30">
      <c r="K9" s="6"/>
      <c r="L9" s="6"/>
      <c r="M9" s="6"/>
      <c r="N9" s="6"/>
      <c r="O9" s="6"/>
      <c r="P9" s="6"/>
      <c r="Q9" s="6"/>
      <c r="R9" s="6"/>
      <c r="S9" s="6"/>
      <c r="T9" s="6"/>
    </row>
    <row r="10" spans="2:30"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2:30"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2:30">
      <c r="K12" s="6"/>
      <c r="L12" s="6"/>
      <c r="M12" s="8"/>
      <c r="N12" s="6"/>
      <c r="O12" s="6"/>
      <c r="P12" s="6"/>
      <c r="Q12" s="6"/>
      <c r="R12" s="6"/>
      <c r="S12" s="6"/>
      <c r="T12" s="6"/>
    </row>
    <row r="13" spans="2:30" ht="15"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2:30" ht="15">
      <c r="B14" s="109" t="s">
        <v>1</v>
      </c>
      <c r="C14" s="110"/>
      <c r="D14" s="111" t="s">
        <v>2</v>
      </c>
      <c r="E14" s="112"/>
      <c r="F14" s="112"/>
      <c r="G14" s="113"/>
      <c r="H14" s="1"/>
      <c r="I14" s="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ht="15"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>
      <c r="B16" s="109" t="s">
        <v>4</v>
      </c>
      <c r="C16" s="114"/>
      <c r="D16" s="108" t="s">
        <v>5</v>
      </c>
      <c r="E16" s="108"/>
      <c r="F16" s="108"/>
      <c r="G16" s="108"/>
      <c r="H16" s="1"/>
      <c r="I16" s="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4">
      <c r="D17" s="108" t="s">
        <v>15</v>
      </c>
      <c r="E17" s="108"/>
      <c r="F17" s="108"/>
      <c r="G17" s="108"/>
      <c r="H17" s="1"/>
      <c r="I17" s="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4">
      <c r="D18" s="108" t="s">
        <v>17</v>
      </c>
      <c r="E18" s="108"/>
      <c r="F18" s="108"/>
      <c r="G18" s="108"/>
      <c r="H18" s="1"/>
      <c r="I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4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4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34" ht="14.45" customHeight="1">
      <c r="B21" s="105" t="s">
        <v>80</v>
      </c>
      <c r="C21" s="106"/>
      <c r="D21" s="106"/>
      <c r="E21" s="106"/>
      <c r="F21" s="106"/>
      <c r="G21" s="106"/>
      <c r="H21" s="107"/>
      <c r="I21" s="13" t="s">
        <v>81</v>
      </c>
      <c r="J21" s="6"/>
      <c r="K21" s="10">
        <v>1</v>
      </c>
      <c r="L21" s="10">
        <v>2</v>
      </c>
      <c r="M21" s="10">
        <v>3</v>
      </c>
      <c r="N21" s="10">
        <v>4</v>
      </c>
      <c r="O21" s="10">
        <v>5</v>
      </c>
      <c r="P21" s="10">
        <v>6</v>
      </c>
      <c r="Q21" s="10">
        <v>7</v>
      </c>
      <c r="R21" s="10">
        <v>8</v>
      </c>
      <c r="S21" s="10">
        <v>9</v>
      </c>
      <c r="T21" s="10">
        <v>10</v>
      </c>
      <c r="U21" s="10">
        <v>11</v>
      </c>
      <c r="V21" s="10">
        <v>12</v>
      </c>
      <c r="W21" s="10">
        <v>13</v>
      </c>
      <c r="X21" s="10">
        <v>14</v>
      </c>
      <c r="Y21" s="10">
        <v>15</v>
      </c>
      <c r="Z21" s="10">
        <v>16</v>
      </c>
      <c r="AA21" s="10">
        <v>17</v>
      </c>
      <c r="AB21" s="10">
        <v>18</v>
      </c>
      <c r="AC21" s="10">
        <v>19</v>
      </c>
      <c r="AD21" s="10">
        <v>20</v>
      </c>
      <c r="AE21" s="10">
        <v>21</v>
      </c>
      <c r="AF21" s="10">
        <v>22</v>
      </c>
      <c r="AG21" s="10">
        <v>23</v>
      </c>
      <c r="AH21" s="10">
        <v>24</v>
      </c>
    </row>
    <row r="22" spans="1:34" ht="14.45" customHeight="1">
      <c r="C22" s="6"/>
      <c r="D22" s="6"/>
      <c r="E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4">
      <c r="A23" s="3"/>
      <c r="B23" s="102" t="s">
        <v>82</v>
      </c>
      <c r="C23" s="103"/>
      <c r="D23" s="103"/>
      <c r="E23" s="103"/>
      <c r="F23" s="103"/>
      <c r="G23" s="103"/>
      <c r="H23" s="103"/>
      <c r="I23" s="104"/>
      <c r="J23" s="6"/>
      <c r="K23" s="15"/>
      <c r="L23" s="16"/>
      <c r="M23" s="25"/>
      <c r="N23" s="16"/>
      <c r="O23" s="16"/>
      <c r="P23" s="25"/>
      <c r="Q23" s="16"/>
      <c r="R23" s="16"/>
      <c r="S23" s="115"/>
      <c r="T23" s="116"/>
      <c r="U23" s="116"/>
      <c r="V23" s="117"/>
      <c r="W23" s="116"/>
      <c r="X23" s="116"/>
      <c r="Y23" s="117"/>
      <c r="Z23" s="18"/>
      <c r="AA23" s="18"/>
      <c r="AB23" s="26"/>
      <c r="AC23" s="18"/>
      <c r="AD23" s="18"/>
      <c r="AE23" s="19"/>
      <c r="AF23" s="17"/>
      <c r="AG23" s="17"/>
      <c r="AH23" s="19"/>
    </row>
    <row r="24" spans="1:34">
      <c r="B24" s="102" t="s">
        <v>83</v>
      </c>
      <c r="C24" s="103"/>
      <c r="D24" s="103"/>
      <c r="E24" s="103"/>
      <c r="F24" s="103"/>
      <c r="G24" s="103"/>
      <c r="H24" s="103"/>
      <c r="I24" s="104"/>
      <c r="J24" s="6"/>
      <c r="K24" s="118"/>
      <c r="L24" s="6"/>
      <c r="M24" s="119"/>
      <c r="N24" s="120"/>
      <c r="O24" s="120"/>
      <c r="P24" s="20"/>
      <c r="Q24" s="6"/>
      <c r="R24" s="6"/>
      <c r="S24" s="20"/>
      <c r="T24" s="6"/>
      <c r="U24" s="6"/>
      <c r="V24" s="20"/>
      <c r="W24" s="6"/>
      <c r="X24" s="6"/>
      <c r="Y24" s="20"/>
      <c r="Z24" s="6"/>
      <c r="AA24" s="6"/>
      <c r="AB24" s="20"/>
      <c r="AC24" s="6"/>
      <c r="AD24" s="6"/>
      <c r="AE24" s="20"/>
      <c r="AF24" s="6"/>
      <c r="AG24" s="6"/>
      <c r="AH24" s="20"/>
    </row>
    <row r="25" spans="1:34">
      <c r="B25" s="102" t="s">
        <v>84</v>
      </c>
      <c r="C25" s="103"/>
      <c r="D25" s="103"/>
      <c r="E25" s="103"/>
      <c r="F25" s="103"/>
      <c r="G25" s="103"/>
      <c r="H25" s="103"/>
      <c r="I25" s="104"/>
      <c r="J25" s="6"/>
      <c r="K25" s="118"/>
      <c r="L25" s="122"/>
      <c r="M25" s="123"/>
      <c r="N25" s="122"/>
      <c r="O25" s="124"/>
      <c r="P25" s="125"/>
      <c r="Q25" s="124"/>
      <c r="R25" s="124"/>
      <c r="S25" s="123"/>
      <c r="T25" s="122"/>
      <c r="U25" s="122"/>
      <c r="V25" s="123"/>
      <c r="W25" s="122"/>
      <c r="X25" s="122"/>
      <c r="Y25" s="123"/>
      <c r="Z25" s="6"/>
      <c r="AA25" s="6"/>
      <c r="AB25" s="20"/>
      <c r="AC25" s="6"/>
      <c r="AD25" s="6"/>
      <c r="AE25" s="20"/>
      <c r="AF25" s="6"/>
      <c r="AG25" s="6"/>
      <c r="AH25" s="20"/>
    </row>
    <row r="26" spans="1:34">
      <c r="B26" s="102" t="s">
        <v>85</v>
      </c>
      <c r="C26" s="103"/>
      <c r="D26" s="103"/>
      <c r="E26" s="103"/>
      <c r="F26" s="103"/>
      <c r="G26" s="103"/>
      <c r="H26" s="103"/>
      <c r="I26" s="104"/>
      <c r="J26" s="6"/>
      <c r="K26" s="126"/>
      <c r="L26" s="127"/>
      <c r="M26" s="128"/>
      <c r="N26" s="127"/>
      <c r="O26" s="127"/>
      <c r="P26" s="128"/>
      <c r="Q26" s="127"/>
      <c r="R26" s="127"/>
      <c r="S26" s="128"/>
      <c r="T26" s="127"/>
      <c r="U26" s="127"/>
      <c r="V26" s="128"/>
      <c r="W26" s="129"/>
      <c r="X26" s="129"/>
      <c r="Y26" s="130"/>
      <c r="Z26" s="23"/>
      <c r="AA26" s="23"/>
      <c r="AB26" s="24"/>
      <c r="AC26" s="23"/>
      <c r="AD26" s="23"/>
      <c r="AE26" s="24"/>
      <c r="AF26" s="23"/>
      <c r="AG26" s="23"/>
      <c r="AH26" s="24"/>
    </row>
    <row r="27" spans="1:34" ht="14.45" customHeight="1">
      <c r="C27" s="6"/>
      <c r="D27" s="6"/>
      <c r="E27" s="6"/>
      <c r="J27" s="6"/>
      <c r="K27" s="12"/>
      <c r="L27" s="6"/>
      <c r="M27" s="6"/>
      <c r="N27" s="12"/>
      <c r="O27" s="6"/>
      <c r="P27" s="6"/>
      <c r="Q27" s="12"/>
      <c r="R27" s="6"/>
      <c r="S27" s="6"/>
      <c r="T27" s="12"/>
      <c r="U27" s="6"/>
      <c r="V27" s="6"/>
      <c r="W27" s="12"/>
      <c r="X27" s="6"/>
      <c r="Y27" s="6"/>
      <c r="Z27" s="12"/>
      <c r="AA27" s="6"/>
      <c r="AB27" s="6"/>
      <c r="AC27" s="12"/>
      <c r="AD27" s="6"/>
      <c r="AF27" s="9"/>
      <c r="AH27" s="9"/>
    </row>
    <row r="28" spans="1:34">
      <c r="B28" s="136" t="s">
        <v>86</v>
      </c>
      <c r="C28" s="137"/>
      <c r="D28" s="137"/>
      <c r="E28" s="137"/>
      <c r="F28" s="137"/>
      <c r="G28" s="137"/>
      <c r="H28" s="137"/>
      <c r="I28" s="138"/>
      <c r="K28" s="27"/>
      <c r="L28" s="28"/>
      <c r="M28" s="131"/>
      <c r="N28" s="132"/>
      <c r="O28" s="132"/>
      <c r="P28" s="131"/>
      <c r="Q28" s="132"/>
      <c r="R28" s="132"/>
      <c r="S28" s="131"/>
      <c r="T28" s="132"/>
      <c r="U28" s="132"/>
      <c r="V28" s="131"/>
      <c r="W28" s="132"/>
      <c r="X28" s="132"/>
      <c r="Y28" s="131"/>
      <c r="Z28" s="132"/>
      <c r="AA28" s="17"/>
      <c r="AB28" s="19"/>
      <c r="AC28" s="17"/>
      <c r="AD28" s="17"/>
      <c r="AE28" s="19"/>
      <c r="AF28" s="17"/>
      <c r="AG28" s="17"/>
      <c r="AH28" s="19"/>
    </row>
    <row r="29" spans="1:34">
      <c r="B29" s="136" t="s">
        <v>87</v>
      </c>
      <c r="C29" s="137"/>
      <c r="D29" s="137"/>
      <c r="E29" s="137"/>
      <c r="F29" s="137"/>
      <c r="G29" s="137"/>
      <c r="H29" s="137"/>
      <c r="I29" s="138"/>
      <c r="K29" s="135"/>
      <c r="M29" s="21"/>
      <c r="N29" s="120"/>
      <c r="O29" s="133"/>
      <c r="P29" s="134"/>
      <c r="Q29" s="133"/>
      <c r="R29" s="133"/>
      <c r="S29" s="134"/>
      <c r="T29" s="133"/>
      <c r="U29" s="133"/>
      <c r="V29" s="134"/>
      <c r="W29" s="133"/>
      <c r="X29" s="133"/>
      <c r="Y29" s="134"/>
      <c r="Z29" s="133"/>
      <c r="AB29" s="21"/>
      <c r="AE29" s="21"/>
      <c r="AH29" s="21"/>
    </row>
    <row r="30" spans="1:34" ht="15">
      <c r="B30" s="136" t="s">
        <v>88</v>
      </c>
      <c r="C30" s="137"/>
      <c r="D30" s="137"/>
      <c r="E30" s="137"/>
      <c r="F30" s="137"/>
      <c r="G30" s="137"/>
      <c r="H30" s="137"/>
      <c r="I30" s="138"/>
      <c r="K30" s="135"/>
      <c r="M30" s="21"/>
      <c r="N30" s="133"/>
      <c r="O30" s="120"/>
      <c r="P30" s="121"/>
      <c r="Q30" s="120"/>
      <c r="R30" s="120"/>
      <c r="S30" s="121"/>
      <c r="T30" s="120"/>
      <c r="U30" s="120"/>
      <c r="V30" s="121"/>
      <c r="W30" s="120"/>
      <c r="X30" s="120"/>
      <c r="Y30" s="121"/>
      <c r="Z30" s="120"/>
      <c r="AB30" s="21"/>
      <c r="AE30" s="21"/>
      <c r="AH30" s="21"/>
    </row>
    <row r="31" spans="1:34" ht="15">
      <c r="B31" s="136" t="s">
        <v>89</v>
      </c>
      <c r="C31" s="137"/>
      <c r="D31" s="137"/>
      <c r="E31" s="137"/>
      <c r="F31" s="137"/>
      <c r="G31" s="137"/>
      <c r="H31" s="137"/>
      <c r="I31" s="138"/>
      <c r="K31" s="135"/>
      <c r="L31" s="133"/>
      <c r="M31" s="21"/>
      <c r="N31" s="133"/>
      <c r="O31" s="120"/>
      <c r="P31" s="121"/>
      <c r="Q31" s="120"/>
      <c r="R31" s="120"/>
      <c r="S31" s="121"/>
      <c r="T31" s="120"/>
      <c r="U31" s="120"/>
      <c r="V31" s="121"/>
      <c r="W31" s="120"/>
      <c r="X31" s="120"/>
      <c r="Y31" s="121"/>
      <c r="Z31" s="120"/>
      <c r="AB31" s="21"/>
      <c r="AE31" s="21"/>
      <c r="AH31" s="21"/>
    </row>
    <row r="32" spans="1:34" ht="15">
      <c r="B32" s="102" t="s">
        <v>90</v>
      </c>
      <c r="C32" s="103"/>
      <c r="D32" s="103"/>
      <c r="E32" s="103"/>
      <c r="F32" s="103"/>
      <c r="G32" s="103"/>
      <c r="H32" s="103"/>
      <c r="I32" s="104"/>
      <c r="K32" s="139"/>
      <c r="L32" s="148"/>
      <c r="M32" s="21"/>
      <c r="N32" s="133"/>
      <c r="O32" s="120"/>
      <c r="P32" s="121"/>
      <c r="Q32" s="120"/>
      <c r="R32" s="120"/>
      <c r="S32" s="121"/>
      <c r="T32" s="120"/>
      <c r="U32" s="120"/>
      <c r="V32" s="121"/>
      <c r="W32" s="120"/>
      <c r="X32" s="120"/>
      <c r="Y32" s="121"/>
      <c r="Z32" s="120"/>
      <c r="AB32" s="21"/>
      <c r="AE32" s="21"/>
      <c r="AH32" s="21"/>
    </row>
    <row r="33" spans="2:34" ht="15">
      <c r="B33" s="102" t="s">
        <v>91</v>
      </c>
      <c r="C33" s="103"/>
      <c r="D33" s="103"/>
      <c r="E33" s="103"/>
      <c r="F33" s="103"/>
      <c r="G33" s="103"/>
      <c r="H33" s="103"/>
      <c r="I33" s="104"/>
      <c r="K33" s="139"/>
      <c r="L33" s="148"/>
      <c r="M33" s="21"/>
      <c r="N33" s="133"/>
      <c r="O33" s="120"/>
      <c r="P33" s="121"/>
      <c r="Q33" s="120"/>
      <c r="R33" s="120"/>
      <c r="S33" s="121"/>
      <c r="T33" s="120"/>
      <c r="U33" s="120"/>
      <c r="V33" s="121"/>
      <c r="W33" s="120"/>
      <c r="X33" s="120"/>
      <c r="Y33" s="121"/>
      <c r="Z33" s="120"/>
      <c r="AB33" s="21"/>
      <c r="AE33" s="21"/>
      <c r="AH33" s="21"/>
    </row>
    <row r="34" spans="2:34" ht="15">
      <c r="B34" s="102" t="s">
        <v>92</v>
      </c>
      <c r="C34" s="103"/>
      <c r="D34" s="103"/>
      <c r="E34" s="103"/>
      <c r="F34" s="103"/>
      <c r="G34" s="103"/>
      <c r="H34" s="103"/>
      <c r="I34" s="104"/>
      <c r="K34" s="139"/>
      <c r="L34" s="148"/>
      <c r="M34" s="21"/>
      <c r="N34" s="133"/>
      <c r="O34" s="120"/>
      <c r="P34" s="121"/>
      <c r="Q34" s="120"/>
      <c r="R34" s="120"/>
      <c r="S34" s="121"/>
      <c r="T34" s="120"/>
      <c r="U34" s="120"/>
      <c r="V34" s="121"/>
      <c r="W34" s="120"/>
      <c r="X34" s="120"/>
      <c r="Y34" s="121"/>
      <c r="Z34" s="120"/>
      <c r="AB34" s="21"/>
      <c r="AE34" s="21"/>
      <c r="AH34" s="21"/>
    </row>
    <row r="35" spans="2:34" ht="15">
      <c r="B35" s="102" t="s">
        <v>93</v>
      </c>
      <c r="C35" s="103"/>
      <c r="D35" s="103"/>
      <c r="E35" s="103"/>
      <c r="F35" s="103"/>
      <c r="G35" s="103"/>
      <c r="H35" s="103"/>
      <c r="I35" s="104"/>
      <c r="K35" s="141"/>
      <c r="L35" s="147"/>
      <c r="M35" s="143"/>
      <c r="N35" s="144"/>
      <c r="O35" s="145"/>
      <c r="P35" s="146"/>
      <c r="Q35" s="145"/>
      <c r="R35" s="145"/>
      <c r="S35" s="146"/>
      <c r="T35" s="145"/>
      <c r="U35" s="145"/>
      <c r="V35" s="146"/>
      <c r="W35" s="145"/>
      <c r="X35" s="145"/>
      <c r="Y35" s="146"/>
      <c r="Z35" s="145"/>
      <c r="AA35" s="142"/>
      <c r="AB35" s="143"/>
      <c r="AC35" s="142"/>
      <c r="AD35" s="142"/>
      <c r="AE35" s="143"/>
      <c r="AF35" s="142"/>
      <c r="AG35" s="142"/>
      <c r="AH35" s="143"/>
    </row>
    <row r="36" spans="2:34" ht="14.45" customHeight="1">
      <c r="C36" s="6"/>
      <c r="D36" s="6"/>
      <c r="E36" s="6"/>
      <c r="J36" s="6"/>
      <c r="K36" s="5"/>
      <c r="L36" s="6"/>
      <c r="M36" s="6"/>
      <c r="N36" s="5"/>
      <c r="O36" s="6"/>
      <c r="P36" s="6"/>
      <c r="Q36" s="5"/>
      <c r="R36" s="6"/>
      <c r="S36" s="6"/>
      <c r="T36" s="5"/>
      <c r="U36" s="6"/>
      <c r="V36" s="6"/>
      <c r="W36" s="5"/>
      <c r="X36" s="6"/>
      <c r="Y36" s="6"/>
      <c r="Z36" s="5"/>
      <c r="AA36" s="6"/>
      <c r="AB36" s="6"/>
      <c r="AC36" s="5"/>
      <c r="AD36" s="6"/>
      <c r="AF36" s="23"/>
    </row>
    <row r="37" spans="2:34" ht="15">
      <c r="B37" s="102" t="s">
        <v>94</v>
      </c>
      <c r="C37" s="103"/>
      <c r="D37" s="103"/>
      <c r="E37" s="103"/>
      <c r="F37" s="103"/>
      <c r="G37" s="103"/>
      <c r="H37" s="103"/>
      <c r="I37" s="104"/>
      <c r="K37" s="4"/>
      <c r="L37" s="17"/>
      <c r="M37" s="115"/>
      <c r="N37" s="149"/>
      <c r="O37" s="149"/>
      <c r="P37" s="19"/>
      <c r="Q37" s="17"/>
      <c r="R37" s="17"/>
      <c r="S37" s="19"/>
      <c r="T37" s="17"/>
      <c r="U37" s="17"/>
      <c r="V37" s="19"/>
      <c r="W37" s="17"/>
      <c r="X37" s="17"/>
      <c r="Y37" s="19"/>
      <c r="Z37" s="17"/>
      <c r="AA37" s="17"/>
      <c r="AB37" s="19"/>
      <c r="AC37" s="17"/>
      <c r="AD37" s="17"/>
      <c r="AE37" s="19"/>
      <c r="AF37" s="17"/>
      <c r="AG37" s="17"/>
      <c r="AH37" s="19"/>
    </row>
    <row r="38" spans="2:34" ht="14.45" customHeight="1">
      <c r="B38" s="102" t="s">
        <v>95</v>
      </c>
      <c r="C38" s="103"/>
      <c r="D38" s="103"/>
      <c r="E38" s="103"/>
      <c r="F38" s="103"/>
      <c r="G38" s="103"/>
      <c r="H38" s="103"/>
      <c r="I38" s="104"/>
      <c r="K38" s="11"/>
      <c r="M38" s="150"/>
      <c r="N38" s="148"/>
      <c r="P38" s="21"/>
      <c r="S38" s="21"/>
      <c r="V38" s="21"/>
      <c r="Y38" s="21"/>
      <c r="AB38" s="21"/>
      <c r="AE38" s="21"/>
      <c r="AH38" s="21"/>
    </row>
    <row r="39" spans="2:34" ht="14.45" customHeight="1">
      <c r="B39" s="102" t="s">
        <v>96</v>
      </c>
      <c r="C39" s="103"/>
      <c r="D39" s="103"/>
      <c r="E39" s="103"/>
      <c r="F39" s="103"/>
      <c r="G39" s="103"/>
      <c r="H39" s="103"/>
      <c r="I39" s="104"/>
      <c r="K39" s="11"/>
      <c r="M39" s="150"/>
      <c r="N39" s="148"/>
      <c r="P39" s="21"/>
      <c r="S39" s="21"/>
      <c r="V39" s="21"/>
      <c r="Y39" s="21"/>
      <c r="AB39" s="21"/>
      <c r="AE39" s="21"/>
      <c r="AH39" s="21"/>
    </row>
    <row r="40" spans="2:34" ht="15">
      <c r="B40" s="102" t="s">
        <v>97</v>
      </c>
      <c r="C40" s="103"/>
      <c r="D40" s="103"/>
      <c r="E40" s="103"/>
      <c r="F40" s="103"/>
      <c r="G40" s="103"/>
      <c r="H40" s="103"/>
      <c r="I40" s="104"/>
      <c r="K40" s="11"/>
      <c r="M40" s="150"/>
      <c r="N40" s="148"/>
      <c r="O40" s="148"/>
      <c r="P40" s="21"/>
      <c r="S40" s="21"/>
      <c r="V40" s="21"/>
      <c r="Y40" s="21"/>
      <c r="AB40" s="21"/>
      <c r="AE40" s="21"/>
      <c r="AH40" s="21"/>
    </row>
    <row r="41" spans="2:34" ht="15">
      <c r="B41" s="102" t="s">
        <v>98</v>
      </c>
      <c r="C41" s="103"/>
      <c r="D41" s="103"/>
      <c r="E41" s="103"/>
      <c r="F41" s="103"/>
      <c r="G41" s="103"/>
      <c r="H41" s="103"/>
      <c r="I41" s="104"/>
      <c r="K41" s="151"/>
      <c r="L41" s="142"/>
      <c r="M41" s="152"/>
      <c r="N41" s="147"/>
      <c r="O41" s="147"/>
      <c r="P41" s="143"/>
      <c r="Q41" s="142"/>
      <c r="R41" s="142"/>
      <c r="S41" s="143"/>
      <c r="T41" s="142"/>
      <c r="U41" s="142"/>
      <c r="V41" s="143"/>
      <c r="W41" s="142"/>
      <c r="X41" s="142"/>
      <c r="Y41" s="143"/>
      <c r="Z41" s="142"/>
      <c r="AA41" s="142"/>
      <c r="AB41" s="143"/>
      <c r="AC41" s="142"/>
      <c r="AD41" s="142"/>
      <c r="AE41" s="143"/>
      <c r="AF41" s="142"/>
      <c r="AG41" s="142"/>
      <c r="AH41" s="143"/>
    </row>
    <row r="42" spans="2:34" ht="14.45" customHeight="1">
      <c r="C42" s="6"/>
      <c r="D42" s="6"/>
      <c r="E42" s="6"/>
      <c r="J42" s="6"/>
      <c r="K42" s="5"/>
      <c r="L42" s="6"/>
      <c r="M42" s="6"/>
      <c r="N42" s="5"/>
      <c r="O42" s="6"/>
      <c r="P42" s="6"/>
      <c r="Q42" s="5"/>
      <c r="R42" s="6"/>
      <c r="S42" s="5"/>
      <c r="T42" s="6"/>
      <c r="U42" s="6"/>
      <c r="V42" s="6"/>
      <c r="W42" s="5"/>
      <c r="X42" s="6"/>
      <c r="Y42" s="5"/>
      <c r="Z42" s="6"/>
      <c r="AA42" s="6"/>
      <c r="AB42" s="5"/>
      <c r="AC42" s="6"/>
      <c r="AD42" s="6"/>
      <c r="AE42" s="23"/>
      <c r="AH42" s="23"/>
    </row>
    <row r="43" spans="2:34">
      <c r="B43" s="102" t="s">
        <v>99</v>
      </c>
      <c r="C43" s="103"/>
      <c r="D43" s="103"/>
      <c r="E43" s="103"/>
      <c r="F43" s="103"/>
      <c r="G43" s="103"/>
      <c r="H43" s="103"/>
      <c r="I43" s="104"/>
      <c r="K43" s="4"/>
      <c r="L43" s="17"/>
      <c r="M43" s="19"/>
      <c r="N43" s="17"/>
      <c r="O43" s="17"/>
      <c r="P43" s="115"/>
      <c r="Q43" s="149"/>
      <c r="R43" s="149"/>
      <c r="S43" s="115"/>
      <c r="T43" s="149"/>
      <c r="U43" s="149"/>
      <c r="V43" s="115"/>
      <c r="W43" s="149"/>
      <c r="X43" s="17"/>
      <c r="Y43" s="19"/>
      <c r="Z43" s="17"/>
      <c r="AA43" s="17"/>
      <c r="AB43" s="19"/>
      <c r="AC43" s="17"/>
      <c r="AD43" s="17"/>
      <c r="AE43" s="19"/>
      <c r="AF43" s="17"/>
      <c r="AG43" s="17"/>
      <c r="AH43" s="19"/>
    </row>
    <row r="44" spans="2:34">
      <c r="B44" s="102" t="s">
        <v>100</v>
      </c>
      <c r="C44" s="103"/>
      <c r="D44" s="103"/>
      <c r="E44" s="103"/>
      <c r="F44" s="103"/>
      <c r="G44" s="103"/>
      <c r="H44" s="103"/>
      <c r="I44" s="104"/>
      <c r="K44" s="11"/>
      <c r="M44" s="21"/>
      <c r="P44" s="150"/>
      <c r="Q44" s="148"/>
      <c r="S44" s="21"/>
      <c r="V44" s="21"/>
      <c r="Y44" s="21"/>
      <c r="AB44" s="21"/>
      <c r="AE44" s="21"/>
      <c r="AH44" s="21"/>
    </row>
    <row r="45" spans="2:34" ht="15">
      <c r="B45" s="102" t="s">
        <v>101</v>
      </c>
      <c r="C45" s="103"/>
      <c r="D45" s="103"/>
      <c r="E45" s="103"/>
      <c r="F45" s="103"/>
      <c r="G45" s="103"/>
      <c r="H45" s="103"/>
      <c r="I45" s="104"/>
      <c r="K45" s="11"/>
      <c r="M45" s="21"/>
      <c r="P45" s="21"/>
      <c r="R45" s="148"/>
      <c r="S45" s="150"/>
      <c r="V45" s="21"/>
      <c r="Y45" s="21"/>
      <c r="AB45" s="21"/>
      <c r="AE45" s="21"/>
      <c r="AH45" s="21"/>
    </row>
    <row r="46" spans="2:34" ht="15">
      <c r="B46" s="102" t="s">
        <v>102</v>
      </c>
      <c r="C46" s="103"/>
      <c r="D46" s="103"/>
      <c r="E46" s="103"/>
      <c r="F46" s="103"/>
      <c r="G46" s="103"/>
      <c r="H46" s="103"/>
      <c r="I46" s="104"/>
      <c r="K46" s="11"/>
      <c r="M46" s="21"/>
      <c r="P46" s="21"/>
      <c r="S46" s="21"/>
      <c r="T46" s="148"/>
      <c r="U46" s="148"/>
      <c r="V46" s="21"/>
      <c r="Y46" s="21"/>
      <c r="AB46" s="21"/>
      <c r="AE46" s="21"/>
      <c r="AH46" s="21"/>
    </row>
    <row r="47" spans="2:34" ht="15">
      <c r="B47" s="102" t="s">
        <v>103</v>
      </c>
      <c r="C47" s="103"/>
      <c r="D47" s="103"/>
      <c r="E47" s="103"/>
      <c r="F47" s="103"/>
      <c r="G47" s="103"/>
      <c r="H47" s="103"/>
      <c r="I47" s="104"/>
      <c r="K47" s="22"/>
      <c r="L47" s="23"/>
      <c r="M47" s="24"/>
      <c r="N47" s="23"/>
      <c r="O47" s="23"/>
      <c r="P47" s="24"/>
      <c r="Q47" s="23"/>
      <c r="R47" s="23"/>
      <c r="S47" s="24"/>
      <c r="T47" s="23"/>
      <c r="U47" s="23"/>
      <c r="V47" s="130"/>
      <c r="W47" s="129"/>
      <c r="X47" s="23"/>
      <c r="Y47" s="24"/>
      <c r="Z47" s="23"/>
      <c r="AA47" s="23"/>
      <c r="AB47" s="24"/>
      <c r="AC47" s="23"/>
      <c r="AD47" s="23"/>
      <c r="AE47" s="24"/>
      <c r="AF47" s="23"/>
      <c r="AG47" s="23"/>
      <c r="AH47" s="24"/>
    </row>
    <row r="48" spans="2:34" ht="14.45" customHeight="1">
      <c r="C48" s="6"/>
      <c r="D48" s="6"/>
      <c r="E48" s="6"/>
      <c r="J48" s="6"/>
      <c r="K48" s="6"/>
      <c r="L48" s="6"/>
      <c r="M48" s="6"/>
      <c r="N48" s="12"/>
      <c r="O48" s="6"/>
      <c r="P48" s="12"/>
      <c r="Q48" s="6"/>
      <c r="R48" s="6"/>
      <c r="S48" s="6"/>
      <c r="T48" s="12"/>
      <c r="U48" s="6"/>
      <c r="V48" s="6"/>
      <c r="W48" s="12"/>
      <c r="X48" s="6"/>
      <c r="Y48" s="6"/>
      <c r="Z48" s="12"/>
      <c r="AA48" s="6"/>
      <c r="AB48" s="12"/>
      <c r="AC48" s="6"/>
      <c r="AD48" s="6"/>
      <c r="AE48" s="9"/>
      <c r="AH48" s="9"/>
    </row>
    <row r="49" spans="2:34">
      <c r="B49" s="102" t="s">
        <v>104</v>
      </c>
      <c r="C49" s="103"/>
      <c r="D49" s="103"/>
      <c r="E49" s="103"/>
      <c r="F49" s="103"/>
      <c r="G49" s="103"/>
      <c r="H49" s="103"/>
      <c r="I49" s="104"/>
      <c r="K49" s="4"/>
      <c r="L49" s="17"/>
      <c r="M49" s="19"/>
      <c r="N49" s="17"/>
      <c r="O49" s="17"/>
      <c r="P49" s="19"/>
      <c r="Q49" s="17"/>
      <c r="R49" s="17"/>
      <c r="S49" s="19"/>
      <c r="T49" s="17"/>
      <c r="U49" s="17"/>
      <c r="V49" s="19"/>
      <c r="W49" s="17"/>
      <c r="X49" s="149"/>
      <c r="Y49" s="115"/>
      <c r="Z49" s="17"/>
      <c r="AA49" s="17"/>
      <c r="AB49" s="19"/>
      <c r="AC49" s="17"/>
      <c r="AD49" s="17"/>
      <c r="AE49" s="19"/>
      <c r="AF49" s="17"/>
      <c r="AG49" s="17"/>
      <c r="AH49" s="19"/>
    </row>
    <row r="50" spans="2:34" ht="15">
      <c r="B50" s="102" t="s">
        <v>105</v>
      </c>
      <c r="C50" s="103"/>
      <c r="D50" s="103"/>
      <c r="E50" s="103"/>
      <c r="F50" s="103"/>
      <c r="G50" s="103"/>
      <c r="H50" s="103"/>
      <c r="I50" s="104"/>
      <c r="K50" s="11"/>
      <c r="M50" s="21"/>
      <c r="P50" s="21"/>
      <c r="S50" s="21"/>
      <c r="V50" s="21"/>
      <c r="X50" s="148"/>
      <c r="Y50" s="21"/>
      <c r="AB50" s="21"/>
      <c r="AE50" s="21"/>
      <c r="AH50" s="21"/>
    </row>
    <row r="51" spans="2:34" ht="15">
      <c r="B51" s="102" t="s">
        <v>106</v>
      </c>
      <c r="C51" s="103"/>
      <c r="D51" s="103"/>
      <c r="E51" s="103"/>
      <c r="F51" s="103"/>
      <c r="G51" s="103"/>
      <c r="H51" s="103"/>
      <c r="I51" s="104"/>
      <c r="K51" s="11"/>
      <c r="M51" s="21"/>
      <c r="P51" s="21"/>
      <c r="S51" s="21"/>
      <c r="V51" s="21"/>
      <c r="X51" s="148"/>
      <c r="Y51" s="150"/>
      <c r="AB51" s="21"/>
      <c r="AE51" s="21"/>
      <c r="AH51" s="21"/>
    </row>
    <row r="52" spans="2:34" ht="15">
      <c r="B52" s="102" t="s">
        <v>107</v>
      </c>
      <c r="C52" s="103"/>
      <c r="D52" s="103"/>
      <c r="E52" s="103"/>
      <c r="F52" s="103"/>
      <c r="G52" s="103"/>
      <c r="H52" s="103"/>
      <c r="I52" s="104"/>
      <c r="K52" s="11"/>
      <c r="M52" s="21"/>
      <c r="P52" s="21"/>
      <c r="S52" s="21"/>
      <c r="V52" s="21"/>
      <c r="X52" s="148"/>
      <c r="Y52" s="150"/>
      <c r="AB52" s="21"/>
      <c r="AE52" s="21"/>
      <c r="AH52" s="21"/>
    </row>
    <row r="53" spans="2:34" ht="15">
      <c r="B53" s="102" t="s">
        <v>108</v>
      </c>
      <c r="C53" s="103"/>
      <c r="D53" s="103"/>
      <c r="E53" s="103"/>
      <c r="F53" s="103"/>
      <c r="G53" s="103"/>
      <c r="H53" s="103"/>
      <c r="I53" s="104"/>
      <c r="K53" s="22"/>
      <c r="L53" s="23"/>
      <c r="M53" s="24"/>
      <c r="N53" s="23"/>
      <c r="O53" s="23"/>
      <c r="P53" s="24"/>
      <c r="Q53" s="23"/>
      <c r="R53" s="23"/>
      <c r="S53" s="24"/>
      <c r="T53" s="23"/>
      <c r="U53" s="23"/>
      <c r="V53" s="24"/>
      <c r="W53" s="23"/>
      <c r="X53" s="129"/>
      <c r="Y53" s="130"/>
      <c r="Z53" s="23"/>
      <c r="AA53" s="23"/>
      <c r="AB53" s="24"/>
      <c r="AC53" s="23"/>
      <c r="AD53" s="23"/>
      <c r="AE53" s="24"/>
      <c r="AF53" s="23"/>
      <c r="AG53" s="23"/>
      <c r="AH53" s="24"/>
    </row>
    <row r="56" spans="2:34">
      <c r="B56" s="105" t="s">
        <v>109</v>
      </c>
      <c r="C56" s="106"/>
      <c r="D56" s="106"/>
      <c r="E56" s="106"/>
      <c r="F56" s="106"/>
      <c r="G56" s="106"/>
      <c r="H56" s="107"/>
      <c r="I56" s="13" t="s">
        <v>81</v>
      </c>
      <c r="J56" s="6"/>
      <c r="K56" s="10">
        <v>1</v>
      </c>
      <c r="L56" s="10">
        <v>2</v>
      </c>
      <c r="M56" s="10">
        <v>3</v>
      </c>
      <c r="N56" s="10">
        <v>4</v>
      </c>
      <c r="O56" s="10">
        <v>5</v>
      </c>
      <c r="P56" s="10">
        <v>6</v>
      </c>
      <c r="Q56" s="10">
        <v>7</v>
      </c>
      <c r="R56" s="10">
        <v>8</v>
      </c>
      <c r="S56" s="10">
        <v>9</v>
      </c>
      <c r="T56" s="10">
        <v>10</v>
      </c>
      <c r="U56" s="10">
        <v>11</v>
      </c>
      <c r="V56" s="10">
        <v>12</v>
      </c>
      <c r="W56" s="10">
        <v>13</v>
      </c>
      <c r="X56" s="10">
        <v>14</v>
      </c>
      <c r="Y56" s="10">
        <v>15</v>
      </c>
      <c r="Z56" s="10">
        <v>16</v>
      </c>
      <c r="AA56" s="10">
        <v>17</v>
      </c>
      <c r="AB56" s="10">
        <v>18</v>
      </c>
      <c r="AC56" s="10">
        <v>19</v>
      </c>
      <c r="AD56" s="10">
        <v>20</v>
      </c>
      <c r="AE56" s="10">
        <v>21</v>
      </c>
      <c r="AF56" s="10">
        <v>22</v>
      </c>
      <c r="AG56" s="10">
        <v>23</v>
      </c>
      <c r="AH56" s="10">
        <v>24</v>
      </c>
    </row>
    <row r="57" spans="2:34" ht="15"/>
    <row r="58" spans="2:34" ht="15">
      <c r="B58" s="102" t="s">
        <v>110</v>
      </c>
      <c r="C58" s="103"/>
      <c r="D58" s="103"/>
      <c r="E58" s="103"/>
      <c r="F58" s="103"/>
      <c r="G58" s="103"/>
      <c r="H58" s="103"/>
      <c r="I58" s="104"/>
      <c r="J58" s="6"/>
      <c r="K58" s="163"/>
      <c r="L58" s="164"/>
      <c r="M58" s="165"/>
      <c r="N58" s="166"/>
      <c r="O58" s="167"/>
      <c r="P58" s="168"/>
      <c r="Q58" s="167"/>
      <c r="R58" s="164"/>
      <c r="S58" s="165"/>
      <c r="T58" s="164"/>
      <c r="U58" s="164"/>
      <c r="V58" s="165"/>
      <c r="W58" s="164"/>
      <c r="X58" s="164"/>
      <c r="Y58" s="165"/>
      <c r="Z58" s="164"/>
      <c r="AA58" s="164"/>
      <c r="AB58" s="165"/>
      <c r="AC58" s="164"/>
      <c r="AD58" s="164"/>
      <c r="AE58" s="165"/>
      <c r="AF58" s="164"/>
      <c r="AG58" s="164"/>
      <c r="AH58" s="165"/>
    </row>
    <row r="59" spans="2:34">
      <c r="B59" s="102" t="s">
        <v>111</v>
      </c>
      <c r="C59" s="103"/>
      <c r="D59" s="103"/>
      <c r="E59" s="103"/>
      <c r="F59" s="103"/>
      <c r="G59" s="103"/>
      <c r="H59" s="103"/>
      <c r="I59" s="104"/>
      <c r="J59" s="6"/>
      <c r="K59" s="157"/>
      <c r="L59" s="155"/>
      <c r="M59" s="154"/>
      <c r="N59" s="155"/>
      <c r="O59" s="155"/>
      <c r="P59" s="154"/>
      <c r="Q59" s="159"/>
      <c r="R59" s="155"/>
      <c r="S59" s="154"/>
      <c r="T59" s="155"/>
      <c r="U59" s="155"/>
      <c r="V59" s="154"/>
      <c r="W59" s="155"/>
      <c r="X59" s="155"/>
      <c r="Y59" s="154"/>
      <c r="AB59" s="21"/>
      <c r="AE59" s="21"/>
      <c r="AH59" s="21"/>
    </row>
    <row r="60" spans="2:34">
      <c r="B60" s="102" t="s">
        <v>112</v>
      </c>
      <c r="C60" s="103"/>
      <c r="D60" s="103"/>
      <c r="E60" s="103"/>
      <c r="F60" s="103"/>
      <c r="G60" s="103"/>
      <c r="H60" s="103"/>
      <c r="I60" s="104"/>
      <c r="J60" s="6"/>
      <c r="K60" s="160"/>
      <c r="L60" s="161"/>
      <c r="M60" s="162"/>
      <c r="N60" s="161"/>
      <c r="O60" s="161"/>
      <c r="P60" s="162"/>
      <c r="Q60" s="161"/>
      <c r="R60" s="161"/>
      <c r="S60" s="162"/>
      <c r="T60" s="161"/>
      <c r="U60" s="161"/>
      <c r="V60" s="162"/>
      <c r="W60" s="161"/>
      <c r="X60" s="161"/>
      <c r="Y60" s="162"/>
      <c r="Z60" s="23"/>
      <c r="AA60" s="23"/>
      <c r="AB60" s="24"/>
      <c r="AC60" s="23"/>
      <c r="AD60" s="23"/>
      <c r="AE60" s="24"/>
      <c r="AF60" s="23"/>
      <c r="AG60" s="23"/>
      <c r="AH60" s="24"/>
    </row>
    <row r="62" spans="2:34" ht="15">
      <c r="B62" s="102" t="s">
        <v>113</v>
      </c>
      <c r="C62" s="103"/>
      <c r="D62" s="103"/>
      <c r="E62" s="103"/>
      <c r="F62" s="103"/>
      <c r="G62" s="103"/>
      <c r="H62" s="103"/>
      <c r="I62" s="104"/>
      <c r="J62" s="6"/>
      <c r="K62" s="29"/>
      <c r="L62" s="116"/>
      <c r="M62" s="131"/>
      <c r="N62" s="17"/>
      <c r="O62" s="17"/>
      <c r="P62" s="26"/>
      <c r="Q62" s="18"/>
      <c r="R62" s="18"/>
      <c r="S62" s="26"/>
      <c r="T62" s="18"/>
      <c r="U62" s="18"/>
      <c r="V62" s="26"/>
      <c r="W62" s="18"/>
      <c r="X62" s="18"/>
      <c r="Y62" s="26"/>
      <c r="Z62" s="18"/>
      <c r="AA62" s="18"/>
      <c r="AB62" s="26"/>
      <c r="AC62" s="18"/>
      <c r="AD62" s="18"/>
      <c r="AE62" s="26"/>
      <c r="AF62" s="18"/>
      <c r="AG62" s="18"/>
      <c r="AH62" s="26"/>
    </row>
    <row r="63" spans="2:34" ht="15">
      <c r="B63" s="102" t="s">
        <v>114</v>
      </c>
      <c r="C63" s="103"/>
      <c r="D63" s="103"/>
      <c r="E63" s="103"/>
      <c r="F63" s="103"/>
      <c r="G63" s="103"/>
      <c r="H63" s="103"/>
      <c r="I63" s="104"/>
      <c r="J63" s="6"/>
      <c r="K63" s="157"/>
      <c r="M63" s="21"/>
      <c r="P63" s="21"/>
      <c r="S63" s="134"/>
      <c r="T63" s="158"/>
      <c r="U63" s="133"/>
      <c r="V63" s="134"/>
      <c r="W63" s="133"/>
      <c r="Y63" s="21"/>
      <c r="AB63" s="21"/>
      <c r="AE63" s="21"/>
      <c r="AH63" s="21"/>
    </row>
    <row r="64" spans="2:34" ht="15">
      <c r="B64" s="102" t="s">
        <v>115</v>
      </c>
      <c r="C64" s="103"/>
      <c r="D64" s="103"/>
      <c r="E64" s="103"/>
      <c r="F64" s="103"/>
      <c r="G64" s="103"/>
      <c r="H64" s="103"/>
      <c r="I64" s="104"/>
      <c r="J64" s="6"/>
      <c r="K64" s="157"/>
      <c r="M64" s="21"/>
      <c r="P64" s="21"/>
      <c r="S64" s="134"/>
      <c r="T64" s="133"/>
      <c r="U64" s="133"/>
      <c r="V64" s="172"/>
      <c r="W64" s="133"/>
      <c r="Y64" s="21"/>
      <c r="AB64" s="21"/>
      <c r="AE64" s="21"/>
      <c r="AH64" s="21"/>
    </row>
    <row r="65" spans="2:34" ht="15">
      <c r="B65" s="102" t="s">
        <v>116</v>
      </c>
      <c r="C65" s="103"/>
      <c r="D65" s="103"/>
      <c r="E65" s="103"/>
      <c r="F65" s="103"/>
      <c r="G65" s="103"/>
      <c r="H65" s="103"/>
      <c r="I65" s="104"/>
      <c r="J65" s="6"/>
      <c r="K65" s="139"/>
      <c r="L65" s="155"/>
      <c r="M65" s="21"/>
      <c r="P65" s="21"/>
      <c r="S65" s="134"/>
      <c r="T65" s="133"/>
      <c r="U65" s="133"/>
      <c r="V65" s="172"/>
      <c r="W65" s="133"/>
      <c r="Y65" s="21"/>
      <c r="AB65" s="21"/>
      <c r="AE65" s="21"/>
      <c r="AH65" s="21"/>
    </row>
    <row r="66" spans="2:34" ht="15">
      <c r="B66" s="102" t="s">
        <v>117</v>
      </c>
      <c r="C66" s="103"/>
      <c r="D66" s="103"/>
      <c r="E66" s="103"/>
      <c r="F66" s="103"/>
      <c r="G66" s="103"/>
      <c r="H66" s="103"/>
      <c r="I66" s="104"/>
      <c r="J66" s="6"/>
      <c r="K66" s="139"/>
      <c r="L66" s="155"/>
      <c r="M66" s="21"/>
      <c r="P66" s="21"/>
      <c r="S66" s="134"/>
      <c r="T66" s="133"/>
      <c r="U66" s="133"/>
      <c r="V66" s="172"/>
      <c r="W66" s="133"/>
      <c r="Y66" s="21"/>
      <c r="AB66" s="21"/>
      <c r="AE66" s="21"/>
      <c r="AH66" s="21"/>
    </row>
    <row r="67" spans="2:34" ht="15">
      <c r="B67" s="102" t="s">
        <v>118</v>
      </c>
      <c r="C67" s="103"/>
      <c r="D67" s="103"/>
      <c r="E67" s="103"/>
      <c r="F67" s="103"/>
      <c r="G67" s="103"/>
      <c r="H67" s="103"/>
      <c r="I67" s="104"/>
      <c r="J67" s="6"/>
      <c r="K67" s="139"/>
      <c r="L67" s="155"/>
      <c r="M67" s="21"/>
      <c r="P67" s="21"/>
      <c r="S67" s="134"/>
      <c r="T67" s="133"/>
      <c r="U67" s="133"/>
      <c r="V67" s="172"/>
      <c r="W67" s="133"/>
      <c r="Y67" s="21"/>
      <c r="AB67" s="21"/>
      <c r="AE67" s="21"/>
      <c r="AH67" s="21"/>
    </row>
    <row r="68" spans="2:34" ht="15">
      <c r="B68" s="102" t="s">
        <v>119</v>
      </c>
      <c r="C68" s="103"/>
      <c r="D68" s="103"/>
      <c r="E68" s="103"/>
      <c r="F68" s="103"/>
      <c r="G68" s="103"/>
      <c r="H68" s="103"/>
      <c r="I68" s="104"/>
      <c r="J68" s="6"/>
      <c r="K68" s="140"/>
      <c r="L68" s="161"/>
      <c r="M68" s="24"/>
      <c r="N68" s="23"/>
      <c r="O68" s="23"/>
      <c r="P68" s="24"/>
      <c r="Q68" s="23"/>
      <c r="R68" s="23"/>
      <c r="S68" s="24"/>
      <c r="T68" s="23"/>
      <c r="U68" s="23"/>
      <c r="V68" s="24"/>
      <c r="W68" s="23"/>
      <c r="X68" s="23"/>
      <c r="Y68" s="24"/>
      <c r="Z68" s="23"/>
      <c r="AA68" s="23"/>
      <c r="AB68" s="24"/>
      <c r="AC68" s="23"/>
      <c r="AD68" s="23"/>
      <c r="AE68" s="24"/>
      <c r="AF68" s="23"/>
      <c r="AG68" s="23"/>
      <c r="AH68" s="24"/>
    </row>
    <row r="70" spans="2:34">
      <c r="B70" s="102" t="s">
        <v>120</v>
      </c>
      <c r="C70" s="103"/>
      <c r="D70" s="103"/>
      <c r="E70" s="103"/>
      <c r="F70" s="103"/>
      <c r="G70" s="103"/>
      <c r="H70" s="103"/>
      <c r="I70" s="104"/>
      <c r="J70" s="6"/>
      <c r="K70" s="29"/>
      <c r="L70" s="18"/>
      <c r="M70" s="131"/>
      <c r="N70" s="173"/>
      <c r="O70" s="149"/>
      <c r="P70" s="174"/>
      <c r="Q70" s="175"/>
      <c r="R70" s="175"/>
      <c r="S70" s="174"/>
      <c r="T70" s="175"/>
      <c r="U70" s="175"/>
      <c r="V70" s="174"/>
      <c r="W70" s="18"/>
      <c r="X70" s="18"/>
      <c r="Y70" s="26"/>
      <c r="Z70" s="18"/>
      <c r="AA70" s="18"/>
      <c r="AB70" s="26"/>
      <c r="AC70" s="18"/>
      <c r="AD70" s="18"/>
      <c r="AE70" s="26"/>
      <c r="AF70" s="18"/>
      <c r="AG70" s="18"/>
      <c r="AH70" s="26"/>
    </row>
    <row r="71" spans="2:34">
      <c r="B71" s="102" t="s">
        <v>121</v>
      </c>
      <c r="C71" s="103"/>
      <c r="D71" s="103"/>
      <c r="E71" s="103"/>
      <c r="F71" s="103"/>
      <c r="G71" s="103"/>
      <c r="H71" s="103"/>
      <c r="I71" s="104"/>
      <c r="J71" s="6"/>
      <c r="K71" s="14"/>
      <c r="L71" s="6"/>
      <c r="M71" s="171"/>
      <c r="N71" s="170"/>
      <c r="O71" s="153"/>
      <c r="P71" s="171"/>
      <c r="Q71" s="170"/>
      <c r="R71" s="133"/>
      <c r="S71" s="169"/>
      <c r="T71" s="170"/>
      <c r="U71" s="170"/>
      <c r="V71" s="171"/>
      <c r="W71" s="6"/>
      <c r="X71" s="6"/>
      <c r="Y71" s="20"/>
      <c r="Z71" s="6"/>
      <c r="AA71" s="6"/>
      <c r="AB71" s="20"/>
      <c r="AC71" s="6"/>
      <c r="AD71" s="6"/>
      <c r="AE71" s="20"/>
      <c r="AF71" s="6"/>
      <c r="AG71" s="6"/>
      <c r="AH71" s="20"/>
    </row>
    <row r="72" spans="2:34">
      <c r="B72" s="102" t="s">
        <v>122</v>
      </c>
      <c r="C72" s="103"/>
      <c r="D72" s="103"/>
      <c r="E72" s="103"/>
      <c r="F72" s="103"/>
      <c r="G72" s="103"/>
      <c r="H72" s="103"/>
      <c r="I72" s="104"/>
      <c r="J72" s="6"/>
      <c r="K72" s="11"/>
      <c r="M72" s="134"/>
      <c r="N72" s="155"/>
      <c r="O72" s="133"/>
      <c r="P72" s="134"/>
      <c r="Q72" s="133"/>
      <c r="R72" s="133"/>
      <c r="S72" s="134"/>
      <c r="T72" s="133"/>
      <c r="U72" s="133"/>
      <c r="V72" s="134"/>
      <c r="Y72" s="21"/>
      <c r="AB72" s="21"/>
      <c r="AE72" s="21"/>
      <c r="AH72" s="21"/>
    </row>
    <row r="73" spans="2:34">
      <c r="B73" s="102" t="s">
        <v>123</v>
      </c>
      <c r="C73" s="103"/>
      <c r="D73" s="103"/>
      <c r="E73" s="103"/>
      <c r="F73" s="103"/>
      <c r="G73" s="103"/>
      <c r="H73" s="103"/>
      <c r="I73" s="104"/>
      <c r="J73" s="6"/>
      <c r="K73" s="11"/>
      <c r="M73" s="134"/>
      <c r="N73" s="133"/>
      <c r="O73" s="155"/>
      <c r="P73" s="134"/>
      <c r="Q73" s="133"/>
      <c r="R73" s="133"/>
      <c r="S73" s="134"/>
      <c r="T73" s="158"/>
      <c r="U73" s="133"/>
      <c r="V73" s="134"/>
      <c r="Y73" s="21"/>
      <c r="AB73" s="21"/>
      <c r="AE73" s="21"/>
      <c r="AH73" s="21"/>
    </row>
    <row r="74" spans="2:34">
      <c r="B74" s="102" t="s">
        <v>124</v>
      </c>
      <c r="C74" s="103"/>
      <c r="D74" s="103"/>
      <c r="E74" s="103"/>
      <c r="F74" s="103"/>
      <c r="G74" s="103"/>
      <c r="H74" s="103"/>
      <c r="I74" s="104"/>
      <c r="J74" s="6"/>
      <c r="K74" s="11"/>
      <c r="M74" s="134"/>
      <c r="N74" s="133"/>
      <c r="O74" s="155"/>
      <c r="P74" s="134"/>
      <c r="Q74" s="133"/>
      <c r="R74" s="133"/>
      <c r="S74" s="134"/>
      <c r="T74" s="133"/>
      <c r="U74" s="133"/>
      <c r="V74" s="172"/>
      <c r="Y74" s="21"/>
      <c r="AB74" s="21"/>
      <c r="AE74" s="21"/>
      <c r="AH74" s="21"/>
    </row>
    <row r="75" spans="2:34">
      <c r="B75" s="102" t="s">
        <v>125</v>
      </c>
      <c r="C75" s="103"/>
      <c r="D75" s="103"/>
      <c r="E75" s="103"/>
      <c r="F75" s="103"/>
      <c r="G75" s="103"/>
      <c r="H75" s="103"/>
      <c r="I75" s="104"/>
      <c r="J75" s="6"/>
      <c r="K75" s="22"/>
      <c r="L75" s="23"/>
      <c r="M75" s="24"/>
      <c r="N75" s="161"/>
      <c r="O75" s="23"/>
      <c r="P75" s="24"/>
      <c r="Q75" s="23"/>
      <c r="R75" s="23"/>
      <c r="S75" s="24"/>
      <c r="T75" s="23"/>
      <c r="U75" s="23"/>
      <c r="V75" s="24"/>
      <c r="W75" s="23"/>
      <c r="X75" s="23"/>
      <c r="Y75" s="24"/>
      <c r="Z75" s="23"/>
      <c r="AA75" s="23"/>
      <c r="AB75" s="24"/>
      <c r="AC75" s="23"/>
      <c r="AD75" s="23"/>
      <c r="AE75" s="24"/>
      <c r="AF75" s="23"/>
      <c r="AG75" s="23"/>
      <c r="AH75" s="24"/>
    </row>
    <row r="76" spans="2:34" ht="15"/>
    <row r="77" spans="2:34" ht="15">
      <c r="B77" s="102" t="s">
        <v>126</v>
      </c>
      <c r="C77" s="103"/>
      <c r="D77" s="103"/>
      <c r="E77" s="103"/>
      <c r="F77" s="103"/>
      <c r="G77" s="103"/>
      <c r="H77" s="103"/>
      <c r="I77" s="104"/>
      <c r="J77" s="6"/>
      <c r="K77" s="29"/>
      <c r="L77" s="18"/>
      <c r="M77" s="131"/>
      <c r="N77" s="173"/>
      <c r="O77" s="173"/>
      <c r="P77" s="174"/>
      <c r="Q77" s="116"/>
      <c r="R77" s="175"/>
      <c r="S77" s="174"/>
      <c r="T77" s="175"/>
      <c r="U77" s="175"/>
      <c r="V77" s="174"/>
      <c r="W77" s="18"/>
      <c r="X77" s="18"/>
      <c r="Y77" s="26"/>
      <c r="Z77" s="18"/>
      <c r="AA77" s="18"/>
      <c r="AB77" s="26"/>
      <c r="AC77" s="18"/>
      <c r="AD77" s="18"/>
      <c r="AE77" s="26"/>
      <c r="AF77" s="18"/>
      <c r="AG77" s="18"/>
      <c r="AH77" s="26"/>
    </row>
    <row r="78" spans="2:34" ht="15">
      <c r="B78" s="102" t="s">
        <v>127</v>
      </c>
      <c r="C78" s="103"/>
      <c r="D78" s="103"/>
      <c r="E78" s="103"/>
      <c r="F78" s="103"/>
      <c r="G78" s="103"/>
      <c r="H78" s="103"/>
      <c r="I78" s="104"/>
      <c r="J78" s="6"/>
      <c r="K78" s="14"/>
      <c r="L78" s="176"/>
      <c r="M78" s="177"/>
      <c r="N78" s="178"/>
      <c r="O78" s="178"/>
      <c r="P78" s="171"/>
      <c r="Q78" s="179"/>
      <c r="R78" s="179"/>
      <c r="S78" s="181"/>
      <c r="T78" s="179"/>
      <c r="U78" s="179"/>
      <c r="V78" s="171"/>
      <c r="W78" s="176"/>
      <c r="X78" s="176"/>
      <c r="Y78" s="20"/>
      <c r="Z78" s="176"/>
      <c r="AA78" s="176"/>
      <c r="AB78" s="20"/>
      <c r="AC78" s="176"/>
      <c r="AD78" s="176"/>
      <c r="AE78" s="20"/>
      <c r="AF78" s="176"/>
      <c r="AG78" s="176"/>
      <c r="AH78" s="20"/>
    </row>
    <row r="79" spans="2:34" ht="15">
      <c r="B79" s="102" t="s">
        <v>128</v>
      </c>
      <c r="C79" s="103"/>
      <c r="D79" s="103"/>
      <c r="E79" s="103"/>
      <c r="F79" s="103"/>
      <c r="G79" s="103"/>
      <c r="H79" s="103"/>
      <c r="I79" s="104"/>
      <c r="J79" s="6"/>
      <c r="K79" s="14"/>
      <c r="L79" s="176"/>
      <c r="M79" s="177"/>
      <c r="N79" s="178"/>
      <c r="O79" s="178"/>
      <c r="P79" s="171"/>
      <c r="Q79" s="179"/>
      <c r="R79" s="179"/>
      <c r="S79" s="171"/>
      <c r="T79" s="179"/>
      <c r="U79" s="182"/>
      <c r="V79" s="171"/>
      <c r="W79" s="176"/>
      <c r="X79" s="176"/>
      <c r="Y79" s="20"/>
      <c r="Z79" s="176"/>
      <c r="AA79" s="176"/>
      <c r="AB79" s="20"/>
      <c r="AC79" s="176"/>
      <c r="AD79" s="176"/>
      <c r="AE79" s="20"/>
      <c r="AF79" s="176"/>
      <c r="AG79" s="176"/>
      <c r="AH79" s="20"/>
    </row>
    <row r="80" spans="2:34" ht="15">
      <c r="B80" s="102" t="s">
        <v>129</v>
      </c>
      <c r="C80" s="103"/>
      <c r="D80" s="103"/>
      <c r="E80" s="103"/>
      <c r="F80" s="103"/>
      <c r="G80" s="103"/>
      <c r="H80" s="103"/>
      <c r="I80" s="104"/>
      <c r="J80" s="6"/>
      <c r="K80" s="14"/>
      <c r="L80" s="6"/>
      <c r="M80" s="171"/>
      <c r="N80" s="170"/>
      <c r="O80" s="133"/>
      <c r="P80" s="171"/>
      <c r="Q80" s="170"/>
      <c r="R80" s="133"/>
      <c r="S80" s="169"/>
      <c r="T80" s="170"/>
      <c r="U80" s="170"/>
      <c r="V80" s="171"/>
      <c r="W80" s="183"/>
      <c r="X80" s="6"/>
      <c r="Y80" s="20"/>
      <c r="Z80" s="6"/>
      <c r="AA80" s="6"/>
      <c r="AB80" s="20"/>
      <c r="AC80" s="6"/>
      <c r="AD80" s="6"/>
      <c r="AE80" s="20"/>
      <c r="AF80" s="6"/>
      <c r="AG80" s="6"/>
      <c r="AH80" s="20"/>
    </row>
    <row r="81" spans="2:34" ht="15">
      <c r="B81" s="102" t="s">
        <v>130</v>
      </c>
      <c r="C81" s="103"/>
      <c r="D81" s="103"/>
      <c r="E81" s="103"/>
      <c r="F81" s="103"/>
      <c r="G81" s="103"/>
      <c r="H81" s="103"/>
      <c r="I81" s="104"/>
      <c r="J81" s="6"/>
      <c r="K81" s="11"/>
      <c r="M81" s="134"/>
      <c r="N81" s="133"/>
      <c r="O81" s="133"/>
      <c r="P81" s="134"/>
      <c r="Q81" s="155"/>
      <c r="R81" s="133"/>
      <c r="S81" s="134"/>
      <c r="T81" s="133"/>
      <c r="U81" s="133"/>
      <c r="V81" s="134"/>
      <c r="Y81" s="21"/>
      <c r="AB81" s="21"/>
      <c r="AE81" s="21"/>
      <c r="AH81" s="21"/>
    </row>
    <row r="82" spans="2:34" ht="15">
      <c r="B82" s="102" t="s">
        <v>131</v>
      </c>
      <c r="C82" s="103"/>
      <c r="D82" s="103"/>
      <c r="E82" s="103"/>
      <c r="F82" s="103"/>
      <c r="G82" s="103"/>
      <c r="H82" s="103"/>
      <c r="I82" s="104"/>
      <c r="J82" s="6"/>
      <c r="K82" s="11"/>
      <c r="M82" s="134"/>
      <c r="N82" s="133"/>
      <c r="O82" s="133"/>
      <c r="P82" s="134"/>
      <c r="Q82" s="133"/>
      <c r="R82" s="133"/>
      <c r="S82" s="154"/>
      <c r="T82" s="158"/>
      <c r="U82" s="133"/>
      <c r="V82" s="134"/>
      <c r="Y82" s="21"/>
      <c r="AB82" s="21"/>
      <c r="AE82" s="21"/>
      <c r="AH82" s="21"/>
    </row>
    <row r="83" spans="2:34" ht="15">
      <c r="B83" s="102" t="s">
        <v>132</v>
      </c>
      <c r="C83" s="103"/>
      <c r="D83" s="103"/>
      <c r="E83" s="103"/>
      <c r="F83" s="103"/>
      <c r="G83" s="103"/>
      <c r="H83" s="103"/>
      <c r="I83" s="104"/>
      <c r="J83" s="6"/>
      <c r="K83" s="11"/>
      <c r="M83" s="134"/>
      <c r="N83" s="133"/>
      <c r="O83" s="133"/>
      <c r="P83" s="134"/>
      <c r="Q83" s="133"/>
      <c r="R83" s="133"/>
      <c r="S83" s="134"/>
      <c r="T83" s="133"/>
      <c r="U83" s="155"/>
      <c r="V83" s="172"/>
      <c r="Y83" s="21"/>
      <c r="AB83" s="21"/>
      <c r="AE83" s="21"/>
      <c r="AH83" s="21"/>
    </row>
    <row r="84" spans="2:34" ht="15">
      <c r="B84" s="102" t="s">
        <v>133</v>
      </c>
      <c r="C84" s="103"/>
      <c r="D84" s="103"/>
      <c r="E84" s="103"/>
      <c r="F84" s="103"/>
      <c r="G84" s="103"/>
      <c r="H84" s="103"/>
      <c r="I84" s="104"/>
      <c r="J84" s="6"/>
      <c r="K84" s="22"/>
      <c r="L84" s="23"/>
      <c r="M84" s="180"/>
      <c r="N84" s="156"/>
      <c r="O84" s="156"/>
      <c r="P84" s="180"/>
      <c r="Q84" s="156"/>
      <c r="R84" s="156"/>
      <c r="S84" s="180"/>
      <c r="T84" s="156"/>
      <c r="U84" s="156"/>
      <c r="V84" s="180"/>
      <c r="W84" s="161"/>
      <c r="X84" s="23"/>
      <c r="Y84" s="24"/>
      <c r="Z84" s="23"/>
      <c r="AA84" s="23"/>
      <c r="AB84" s="24"/>
      <c r="AC84" s="23"/>
      <c r="AD84" s="23"/>
      <c r="AE84" s="24"/>
      <c r="AF84" s="23"/>
      <c r="AG84" s="23"/>
      <c r="AH84" s="24"/>
    </row>
    <row r="85" spans="2:34" ht="15">
      <c r="M85" s="133"/>
      <c r="N85" s="133"/>
      <c r="O85" s="133"/>
      <c r="P85" s="133"/>
      <c r="Q85" s="133"/>
      <c r="R85" s="133"/>
      <c r="S85" s="133"/>
      <c r="T85" s="133"/>
      <c r="U85" s="133"/>
      <c r="V85" s="133"/>
    </row>
    <row r="86" spans="2:34" ht="15">
      <c r="B86" s="102" t="s">
        <v>134</v>
      </c>
      <c r="C86" s="103"/>
      <c r="D86" s="103"/>
      <c r="E86" s="103"/>
      <c r="F86" s="103"/>
      <c r="G86" s="103"/>
      <c r="H86" s="103"/>
      <c r="I86" s="104"/>
      <c r="J86" s="6"/>
      <c r="K86" s="29"/>
      <c r="L86" s="18"/>
      <c r="M86" s="131"/>
      <c r="N86" s="173"/>
      <c r="O86" s="173"/>
      <c r="P86" s="174"/>
      <c r="Q86" s="175"/>
      <c r="R86" s="175"/>
      <c r="S86" s="174"/>
      <c r="T86" s="175"/>
      <c r="U86" s="175"/>
      <c r="V86" s="174"/>
      <c r="W86" s="18"/>
      <c r="X86" s="18"/>
      <c r="Y86" s="117"/>
      <c r="Z86" s="18"/>
      <c r="AA86" s="18"/>
      <c r="AB86" s="26"/>
      <c r="AC86" s="18"/>
      <c r="AD86" s="18"/>
      <c r="AE86" s="26"/>
      <c r="AF86" s="18"/>
      <c r="AG86" s="18"/>
      <c r="AH86" s="26"/>
    </row>
    <row r="87" spans="2:34" ht="15">
      <c r="B87" s="102" t="s">
        <v>135</v>
      </c>
      <c r="C87" s="103"/>
      <c r="D87" s="103"/>
      <c r="E87" s="103"/>
      <c r="F87" s="103"/>
      <c r="G87" s="103"/>
      <c r="H87" s="103"/>
      <c r="I87" s="104"/>
      <c r="J87" s="6"/>
      <c r="K87" s="11"/>
      <c r="M87" s="134"/>
      <c r="N87" s="133"/>
      <c r="O87" s="133"/>
      <c r="P87" s="134"/>
      <c r="Q87" s="133"/>
      <c r="R87" s="133"/>
      <c r="S87" s="134"/>
      <c r="T87" s="158"/>
      <c r="U87" s="133"/>
      <c r="V87" s="134"/>
      <c r="X87" s="155"/>
      <c r="Y87" s="21"/>
      <c r="AB87" s="21"/>
      <c r="AE87" s="21"/>
      <c r="AH87" s="21"/>
    </row>
    <row r="88" spans="2:34" ht="15">
      <c r="B88" s="102" t="s">
        <v>136</v>
      </c>
      <c r="C88" s="103"/>
      <c r="D88" s="103"/>
      <c r="E88" s="103"/>
      <c r="F88" s="103"/>
      <c r="G88" s="103"/>
      <c r="H88" s="103"/>
      <c r="I88" s="104"/>
      <c r="J88" s="6"/>
      <c r="K88" s="11"/>
      <c r="M88" s="134"/>
      <c r="N88" s="133"/>
      <c r="O88" s="133"/>
      <c r="P88" s="134"/>
      <c r="Q88" s="133"/>
      <c r="R88" s="133"/>
      <c r="S88" s="134"/>
      <c r="T88" s="133"/>
      <c r="U88" s="133"/>
      <c r="V88" s="172"/>
      <c r="Y88" s="154"/>
      <c r="AB88" s="21"/>
      <c r="AE88" s="21"/>
      <c r="AH88" s="21"/>
    </row>
    <row r="89" spans="2:34" ht="15">
      <c r="B89" s="102" t="s">
        <v>137</v>
      </c>
      <c r="C89" s="103"/>
      <c r="D89" s="103"/>
      <c r="E89" s="103"/>
      <c r="F89" s="103"/>
      <c r="G89" s="103"/>
      <c r="H89" s="103"/>
      <c r="I89" s="104"/>
      <c r="J89" s="6"/>
      <c r="K89" s="22"/>
      <c r="L89" s="23"/>
      <c r="M89" s="24"/>
      <c r="N89" s="23"/>
      <c r="O89" s="23"/>
      <c r="P89" s="24"/>
      <c r="Q89" s="23"/>
      <c r="R89" s="23"/>
      <c r="S89" s="24"/>
      <c r="T89" s="23"/>
      <c r="U89" s="23"/>
      <c r="V89" s="24"/>
      <c r="W89" s="23"/>
      <c r="X89" s="23"/>
      <c r="Y89" s="162"/>
      <c r="Z89" s="23"/>
      <c r="AA89" s="23"/>
      <c r="AB89" s="24"/>
      <c r="AC89" s="23"/>
      <c r="AD89" s="23"/>
      <c r="AE89" s="24"/>
      <c r="AF89" s="23"/>
      <c r="AG89" s="23"/>
      <c r="AH89" s="24"/>
    </row>
    <row r="90" spans="2:34" ht="15"/>
    <row r="91" spans="2:34" ht="15"/>
  </sheetData>
  <mergeCells count="63">
    <mergeCell ref="B89:I89"/>
    <mergeCell ref="B78:I78"/>
    <mergeCell ref="B79:I79"/>
    <mergeCell ref="B86:I86"/>
    <mergeCell ref="B87:I87"/>
    <mergeCell ref="B88:I88"/>
    <mergeCell ref="B80:I80"/>
    <mergeCell ref="B81:I81"/>
    <mergeCell ref="B82:I82"/>
    <mergeCell ref="B83:I83"/>
    <mergeCell ref="B84:I84"/>
    <mergeCell ref="B65:I65"/>
    <mergeCell ref="B66:I66"/>
    <mergeCell ref="B67:I67"/>
    <mergeCell ref="B77:I77"/>
    <mergeCell ref="B41:I41"/>
    <mergeCell ref="B39:I39"/>
    <mergeCell ref="B46:I46"/>
    <mergeCell ref="B51:I51"/>
    <mergeCell ref="B52:I52"/>
    <mergeCell ref="D18:G18"/>
    <mergeCell ref="B14:C14"/>
    <mergeCell ref="D14:G14"/>
    <mergeCell ref="B16:C16"/>
    <mergeCell ref="D16:G16"/>
    <mergeCell ref="D17:G17"/>
    <mergeCell ref="B29:I29"/>
    <mergeCell ref="B30:I30"/>
    <mergeCell ref="B49:I49"/>
    <mergeCell ref="B68:I68"/>
    <mergeCell ref="B63:I63"/>
    <mergeCell ref="B64:I64"/>
    <mergeCell ref="B62:I62"/>
    <mergeCell ref="B50:I50"/>
    <mergeCell ref="B31:I31"/>
    <mergeCell ref="B35:I35"/>
    <mergeCell ref="B32:I32"/>
    <mergeCell ref="B34:I34"/>
    <mergeCell ref="B33:I33"/>
    <mergeCell ref="B21:H21"/>
    <mergeCell ref="B56:H56"/>
    <mergeCell ref="B53:I53"/>
    <mergeCell ref="B37:I37"/>
    <mergeCell ref="B38:I38"/>
    <mergeCell ref="B40:I40"/>
    <mergeCell ref="B43:I43"/>
    <mergeCell ref="B44:I44"/>
    <mergeCell ref="B45:I45"/>
    <mergeCell ref="B47:I47"/>
    <mergeCell ref="B23:I23"/>
    <mergeCell ref="B24:I24"/>
    <mergeCell ref="B25:I25"/>
    <mergeCell ref="B26:I26"/>
    <mergeCell ref="B28:I28"/>
    <mergeCell ref="B75:I75"/>
    <mergeCell ref="B58:I58"/>
    <mergeCell ref="B59:I59"/>
    <mergeCell ref="B60:I60"/>
    <mergeCell ref="B70:I70"/>
    <mergeCell ref="B71:I71"/>
    <mergeCell ref="B72:I72"/>
    <mergeCell ref="B73:I73"/>
    <mergeCell ref="B74:I7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45E2ABDA6714382740C9CFA0B7B01" ma:contentTypeVersion="2" ma:contentTypeDescription="Create a new document." ma:contentTypeScope="" ma:versionID="fdf0b7e38e7a1c5cfd014b15fb431b3f">
  <xsd:schema xmlns:xsd="http://www.w3.org/2001/XMLSchema" xmlns:xs="http://www.w3.org/2001/XMLSchema" xmlns:p="http://schemas.microsoft.com/office/2006/metadata/properties" xmlns:ns2="b6bf3990-80f4-498c-8dd3-75c7b92eff4f" targetNamespace="http://schemas.microsoft.com/office/2006/metadata/properties" ma:root="true" ma:fieldsID="3f29a82e7c3133f9623720223e295fab" ns2:_="">
    <xsd:import namespace="b6bf3990-80f4-498c-8dd3-75c7b92ef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f3990-80f4-498c-8dd3-75c7b92e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38932-03FA-4C09-B6D5-42C5D8A341D3}"/>
</file>

<file path=customXml/itemProps2.xml><?xml version="1.0" encoding="utf-8"?>
<ds:datastoreItem xmlns:ds="http://schemas.openxmlformats.org/officeDocument/2006/customXml" ds:itemID="{8DA0E9DD-652F-4712-B7BA-1B99086BE15F}"/>
</file>

<file path=customXml/itemProps3.xml><?xml version="1.0" encoding="utf-8"?>
<ds:datastoreItem xmlns:ds="http://schemas.openxmlformats.org/officeDocument/2006/customXml" ds:itemID="{28E81D3B-BD2D-41E0-B776-78D6D73008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>Бранислав Којић</cp:lastModifiedBy>
  <cp:revision/>
  <dcterms:created xsi:type="dcterms:W3CDTF">2022-01-17T13:39:22Z</dcterms:created>
  <dcterms:modified xsi:type="dcterms:W3CDTF">2022-06-05T21:18:38Z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0x010100BB545E2ABDA6714382740C9CFA0B7B01</vt:lpwstr>
  </property>
</Properties>
</file>