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R2" i="7"/>
  <c r="S2"/>
  <c r="T2"/>
  <c r="R3"/>
  <c r="S3"/>
  <c r="T3"/>
  <c r="R4"/>
  <c r="S4"/>
  <c r="T4"/>
  <c r="R5"/>
  <c r="S5"/>
  <c r="T5"/>
  <c r="R6"/>
  <c r="S6"/>
  <c r="T6"/>
  <c r="Q2"/>
  <c r="Q3"/>
  <c r="Q4"/>
  <c r="Q5"/>
  <c r="Q6"/>
  <c r="O4"/>
  <c r="P4"/>
  <c r="O5"/>
  <c r="P5"/>
  <c r="O6"/>
  <c r="P6"/>
  <c r="C4"/>
  <c r="D4"/>
  <c r="E4"/>
  <c r="F4"/>
  <c r="G4"/>
  <c r="H4"/>
  <c r="I4"/>
  <c r="J4"/>
  <c r="K4"/>
  <c r="L4"/>
  <c r="M4"/>
  <c r="N4"/>
  <c r="C5"/>
  <c r="D5"/>
  <c r="E5"/>
  <c r="F5"/>
  <c r="G5"/>
  <c r="H5"/>
  <c r="I5"/>
  <c r="J5"/>
  <c r="K5"/>
  <c r="L5"/>
  <c r="M5"/>
  <c r="N5"/>
  <c r="C6"/>
  <c r="D6"/>
  <c r="E6"/>
  <c r="F6"/>
  <c r="G6"/>
  <c r="H6"/>
  <c r="I6"/>
  <c r="J6"/>
  <c r="K6"/>
  <c r="L6"/>
  <c r="M6"/>
  <c r="N6"/>
  <c r="B6"/>
  <c r="B5"/>
  <c r="B4"/>
  <c r="H3"/>
  <c r="I3"/>
  <c r="J3"/>
  <c r="K3"/>
  <c r="L3"/>
  <c r="M3"/>
  <c r="N3"/>
  <c r="O3"/>
  <c r="P3"/>
  <c r="C3"/>
  <c r="D3"/>
  <c r="E3"/>
  <c r="F3"/>
  <c r="G3"/>
  <c r="B3"/>
  <c r="P2"/>
  <c r="O2"/>
  <c r="N2"/>
  <c r="M2"/>
  <c r="L2"/>
  <c r="K2"/>
  <c r="J2"/>
  <c r="I2"/>
  <c r="H2"/>
  <c r="G2"/>
  <c r="F2"/>
  <c r="E2"/>
  <c r="D2"/>
  <c r="C2"/>
  <c r="B2"/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<sst xmlns="http://schemas.openxmlformats.org/spreadsheetml/2006/main" count="17" uniqueCount="12">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</sst>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95</c:v>
                </c:pt>
                <c:pt idx="1">
                  <c:v>193.5</c:v>
                </c:pt>
                <c:pt idx="2">
                  <c:v>51.25</c:v>
                </c:pt>
                <c:pt idx="3">
                  <c:v>57</c:v>
                </c:pt>
                <c:pt idx="4">
                  <c:v>40.5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134.5</c:v>
                </c:pt>
                <c:pt idx="1">
                  <c:v>249.5</c:v>
                </c:pt>
                <c:pt idx="2">
                  <c:v>83.25</c:v>
                </c:pt>
                <c:pt idx="3">
                  <c:v>103.5</c:v>
                </c:pt>
                <c:pt idx="4">
                  <c:v>83.5</c:v>
                </c:pt>
              </c:numCache>
            </c:numRef>
          </c:val>
        </c:ser>
        <c:axId val="70929408"/>
        <c:axId val="70939392"/>
      </c:barChart>
      <c:catAx>
        <c:axId val="709294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0939392"/>
        <c:crosses val="autoZero"/>
        <c:auto val="1"/>
        <c:lblAlgn val="ctr"/>
        <c:lblOffset val="100"/>
      </c:catAx>
      <c:valAx>
        <c:axId val="709393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70929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32.5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6.5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yyyy/mm/dd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4</c:v>
                </c:pt>
                <c:pt idx="12">
                  <c:v>2.5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69508096"/>
        <c:axId val="81046528"/>
      </c:lineChart>
      <c:dateAx>
        <c:axId val="69508096"/>
        <c:scaling>
          <c:orientation val="minMax"/>
        </c:scaling>
        <c:axPos val="b"/>
        <c:numFmt formatCode="yyyy/mm/dd" sourceLinked="1"/>
        <c:tickLblPos val="nextTo"/>
        <c:crossAx val="81046528"/>
        <c:crosses val="autoZero"/>
        <c:auto val="1"/>
        <c:lblOffset val="100"/>
      </c:dateAx>
      <c:valAx>
        <c:axId val="81046528"/>
        <c:scaling>
          <c:orientation val="minMax"/>
        </c:scaling>
        <c:axPos val="l"/>
        <c:majorGridlines/>
        <c:numFmt formatCode="General" sourceLinked="1"/>
        <c:tickLblPos val="nextTo"/>
        <c:crossAx val="6950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</v>
          </cell>
          <cell r="C49" t="str">
            <v>Machine Shop: Rotating Base cutting and milling</v>
          </cell>
        </row>
        <row r="50">
          <cell r="A50">
            <v>40283</v>
          </cell>
          <cell r="B50">
            <v>4</v>
          </cell>
          <cell r="C50" t="str">
            <v>Machine Shop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40283</v>
          </cell>
          <cell r="B48">
            <v>4</v>
          </cell>
          <cell r="C48" t="str">
            <v>Machining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N16" sqref="N16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95</v>
      </c>
      <c r="C2">
        <f>SUMIF(david!C:C,"*meeting*",david!B:B)</f>
        <v>39.5</v>
      </c>
      <c r="D2">
        <f>SUM(david!B:B)</f>
        <v>134.5</v>
      </c>
    </row>
    <row r="3" spans="1:4">
      <c r="A3" s="2" t="s">
        <v>0</v>
      </c>
      <c r="B3">
        <f t="shared" ref="B3:B6" si="0">D3-C3</f>
        <v>193.5</v>
      </c>
      <c r="C3">
        <f>SUMIF(davy!C:C,"*meeting*",davy!B:B)-SUMIF(davy!C:C,"*meeting preparation*",davy!B:B)</f>
        <v>56</v>
      </c>
      <c r="D3">
        <f>SUM(davy!B:B)</f>
        <v>249.5</v>
      </c>
    </row>
    <row r="4" spans="1:4">
      <c r="A4" s="2" t="s">
        <v>2</v>
      </c>
      <c r="B4">
        <f t="shared" si="0"/>
        <v>51.25</v>
      </c>
      <c r="C4">
        <f>SUMIF(erica!C:C,"*meeting*",erica!B:B)</f>
        <v>32</v>
      </c>
      <c r="D4">
        <f>SUM(erica!B:B)</f>
        <v>83.25</v>
      </c>
    </row>
    <row r="5" spans="1:4">
      <c r="A5" s="2" t="s">
        <v>3</v>
      </c>
      <c r="B5">
        <f t="shared" si="0"/>
        <v>57</v>
      </c>
      <c r="C5">
        <f>SUMIF(ibrahim!C:C,"*meeting*",ibrahim!B:B)</f>
        <v>46.5</v>
      </c>
      <c r="D5">
        <f>SUM(ibrahim!B:B)</f>
        <v>103.5</v>
      </c>
    </row>
    <row r="6" spans="1:4" ht="14.25" thickBot="1">
      <c r="A6" s="3" t="s">
        <v>4</v>
      </c>
      <c r="B6" s="1">
        <f t="shared" si="0"/>
        <v>40.5</v>
      </c>
      <c r="C6" s="1">
        <f>SUMIF(nicholas!C:C,"*meeting*",nicholas!B:B)</f>
        <v>43</v>
      </c>
      <c r="D6" s="1">
        <f>SUM(nicholas!B:B)</f>
        <v>83.5</v>
      </c>
    </row>
    <row r="7" spans="1:4" ht="14.25" thickTop="1">
      <c r="A7" s="4" t="s">
        <v>8</v>
      </c>
      <c r="B7">
        <f t="shared" ref="B7:D7" si="1">SUM(B2:B6)</f>
        <v>437.25</v>
      </c>
      <c r="C7">
        <f t="shared" si="1"/>
        <v>217</v>
      </c>
      <c r="D7">
        <f t="shared" si="1"/>
        <v>654.25</v>
      </c>
    </row>
    <row r="8" spans="1:4">
      <c r="A8" s="4" t="s">
        <v>10</v>
      </c>
      <c r="B8">
        <f>B7/5</f>
        <v>87.45</v>
      </c>
      <c r="C8">
        <f t="shared" ref="C8:D8" si="2">C7/5</f>
        <v>43.4</v>
      </c>
      <c r="D8">
        <f t="shared" si="2"/>
        <v>130.85</v>
      </c>
    </row>
    <row r="9" spans="1:4">
      <c r="A9" s="4" t="s">
        <v>9</v>
      </c>
      <c r="B9" s="8">
        <f ca="1">B8/$B$11</f>
        <v>6.0014705882352946</v>
      </c>
      <c r="C9" s="8">
        <f t="shared" ref="C9:D9" ca="1" si="3">C8/$B$11</f>
        <v>2.9784313725490197</v>
      </c>
      <c r="D9" s="8">
        <f t="shared" ca="1" si="3"/>
        <v>8.9799019607843142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14.571428571428571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3.5"/>
  <cols>
    <col min="1" max="1" width="9.5" bestFit="1" customWidth="1"/>
    <col min="2" max="5" width="10.5" bestFit="1" customWidth="1"/>
    <col min="6" max="6" width="9.5" bestFit="1" customWidth="1"/>
    <col min="7" max="9" width="10.5" bestFit="1" customWidth="1"/>
    <col min="10" max="10" width="9.5" bestFit="1" customWidth="1"/>
    <col min="11" max="13" width="10.5" bestFit="1" customWidth="1"/>
    <col min="14" max="14" width="9.5" bestFit="1" customWidth="1"/>
    <col min="15" max="17" width="10.5" bestFit="1" customWidth="1"/>
    <col min="18" max="19" width="9.5" bestFit="1" customWidth="1"/>
    <col min="20" max="20" width="10.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10</v>
      </c>
      <c r="Q2">
        <f>SUMIF(david!$A$2:$A$100,"&lt;="&amp;Q1,david!$B$2:$B$100)-SUMIF(david!$A$2:$A$100,"&lt;"&amp;P1,david!$B$2:$B$100)</f>
        <v>0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32.5</v>
      </c>
      <c r="Q3">
        <f>SUMIF(davy!$A$2:$A$100,"&lt;="&amp;Q$1,davy!$B$2:$B$100)-SUMIF(davy!$A$2:$A$100,"&lt;"&amp;P$1,davy!$B$2:$B$100)</f>
        <v>0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0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6.5</v>
      </c>
      <c r="O5">
        <f>SUMIF(ibrahim!$A$2:$A$100,"&lt;="&amp;O$1,ibrahim!$B$2:$B$100)-SUMIF(ibrahim!$A$2:$A$100,"&lt;"&amp;N$1,ibrahim!$B$2:$B$100)</f>
        <v>0</v>
      </c>
      <c r="P5">
        <f>SUMIF(ibrahim!$A$2:$A$100,"&lt;="&amp;P$1,ibrahim!$B$2:$B$100)-SUMIF(ibrahim!$A$2:$A$100,"&lt;"&amp;O$1,ibrahim!$B$2:$B$100)</f>
        <v>4</v>
      </c>
      <c r="Q5">
        <f>SUMIF(ibrahim!$A$2:$A$100,"&lt;="&amp;Q$1,ibrahim!$B$2:$B$100)-SUMIF(ibrahim!$A$2:$A$100,"&lt;"&amp;P$1,ibrahim!$B$2:$B$100)</f>
        <v>0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3</v>
      </c>
      <c r="K6">
        <f>SUMIF(nicholas!$A$2:$A$100,"&lt;="&amp;K$1,nicholas!$B$2:$B$100)-SUMIF(nicholas!$A$2:$A$100,"&lt;"&amp;J$1,nicholas!$B$2:$B$100)</f>
        <v>2.5</v>
      </c>
      <c r="L6">
        <f>SUMIF(nicholas!$A$2:$A$100,"&lt;="&amp;L$1,nicholas!$B$2:$B$100)-SUMIF(nicholas!$A$2:$A$100,"&lt;"&amp;K$1,nicholas!$B$2:$B$100)</f>
        <v>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0</v>
      </c>
      <c r="P6">
        <f>SUMIF(nicholas!$A$2:$A$100,"&lt;="&amp;P$1,nicholas!$B$2:$B$100)-SUMIF(nicholas!$A$2:$A$100,"&lt;"&amp;O$1,nicholas!$B$2:$B$100)</f>
        <v>4</v>
      </c>
      <c r="Q6">
        <f>SUMIF(nicholas!$A$2:$A$100,"&lt;="&amp;Q$1,nicholas!$B$2:$B$100)-SUMIF(nicholas!$A$2:$A$100,"&lt;"&amp;P$1,nicholas!$B$2:$B$100)</f>
        <v>0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</v>
      </c>
      <c r="C49" t="str">
        <f>[4]Sheet1!C49</f>
        <v>Machine Shop: Rotating Base cutting and milling</v>
      </c>
    </row>
    <row r="50" spans="1:3">
      <c r="A50" s="10">
        <f>[4]Sheet1!A50</f>
        <v>40283</v>
      </c>
      <c r="B50">
        <f>[4]Sheet1!B50</f>
        <v>4</v>
      </c>
      <c r="C50" t="str">
        <f>[4]Sheet1!C50</f>
        <v>Machine Shop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40283</v>
      </c>
      <c r="B48">
        <f>[5]Sheet1!B48</f>
        <v>4</v>
      </c>
      <c r="C48" t="str">
        <f>[5]Sheet1!C48</f>
        <v>Machining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2010-04-16T10:59:43Z</dcterms:modified>
</cp:coreProperties>
</file>