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192.168.0.100\a07_営業グループ\23_情報分析演習（産学連携）\2020年度版補助教材\情報分析演習（配布用_Excelデータ）\"/>
    </mc:Choice>
  </mc:AlternateContent>
  <xr:revisionPtr revIDLastSave="0" documentId="13_ncr:1_{D7742A1E-9DAF-430F-B8DB-3524E7B77D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お見積書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C19" i="1"/>
  <c r="D19" i="1"/>
  <c r="F19" i="1" s="1"/>
  <c r="G19" i="1"/>
  <c r="C20" i="1"/>
  <c r="D20" i="1"/>
  <c r="F20" i="1" s="1"/>
  <c r="G20" i="1"/>
  <c r="C21" i="1"/>
  <c r="D21" i="1"/>
  <c r="F21" i="1" s="1"/>
  <c r="G21" i="1"/>
  <c r="C22" i="1"/>
  <c r="D22" i="1"/>
  <c r="F22" i="1"/>
  <c r="G22" i="1"/>
  <c r="C23" i="1"/>
  <c r="D23" i="1"/>
  <c r="F23" i="1"/>
  <c r="G23" i="1"/>
  <c r="C24" i="1"/>
  <c r="D24" i="1"/>
  <c r="F24" i="1"/>
  <c r="G24" i="1"/>
  <c r="C25" i="1"/>
  <c r="D25" i="1"/>
  <c r="F25" i="1"/>
  <c r="G25" i="1"/>
  <c r="E26" i="1"/>
  <c r="G26" i="1" l="1"/>
  <c r="F28" i="1" s="1"/>
  <c r="F29" i="1" s="1"/>
  <c r="F26" i="1"/>
  <c r="F30" i="1" l="1"/>
  <c r="F31" i="1" s="1"/>
  <c r="C16" i="1" s="1"/>
</calcChain>
</file>

<file path=xl/sharedStrings.xml><?xml version="1.0" encoding="utf-8"?>
<sst xmlns="http://schemas.openxmlformats.org/spreadsheetml/2006/main" count="44" uniqueCount="39">
  <si>
    <t>合計金額</t>
    <rPh sb="0" eb="2">
      <t>ゴウケイ</t>
    </rPh>
    <rPh sb="2" eb="4">
      <t>キンガク</t>
    </rPh>
    <phoneticPr fontId="2"/>
  </si>
  <si>
    <t>消費税</t>
    <rPh sb="0" eb="3">
      <t>ショウヒゼイ</t>
    </rPh>
    <phoneticPr fontId="2"/>
  </si>
  <si>
    <t>割引</t>
    <rPh sb="0" eb="2">
      <t>ワリビキ</t>
    </rPh>
    <phoneticPr fontId="2"/>
  </si>
  <si>
    <t>割引額</t>
    <rPh sb="0" eb="3">
      <t>ワリビキガク</t>
    </rPh>
    <phoneticPr fontId="2"/>
  </si>
  <si>
    <t>合計</t>
    <rPh sb="0" eb="2">
      <t>ゴウケイ</t>
    </rPh>
    <phoneticPr fontId="2"/>
  </si>
  <si>
    <t>B5用紙（1ダース）</t>
    <rPh sb="2" eb="4">
      <t>ヨウシ</t>
    </rPh>
    <phoneticPr fontId="2"/>
  </si>
  <si>
    <t>B-300</t>
  </si>
  <si>
    <t>B5用紙（1箱）</t>
    <rPh sb="2" eb="4">
      <t>ヨウシ</t>
    </rPh>
    <rPh sb="6" eb="7">
      <t>ハコ</t>
    </rPh>
    <phoneticPr fontId="2"/>
  </si>
  <si>
    <t>B-200</t>
    <phoneticPr fontId="2"/>
  </si>
  <si>
    <t>B5用紙（100枚）</t>
    <rPh sb="2" eb="4">
      <t>ヨウシ</t>
    </rPh>
    <rPh sb="8" eb="9">
      <t>マイ</t>
    </rPh>
    <phoneticPr fontId="2"/>
  </si>
  <si>
    <t>B-100</t>
    <phoneticPr fontId="2"/>
  </si>
  <si>
    <t>A4用紙（1ダース）</t>
    <rPh sb="2" eb="4">
      <t>ヨウシ</t>
    </rPh>
    <phoneticPr fontId="2"/>
  </si>
  <si>
    <t>A-300</t>
  </si>
  <si>
    <t>A-200</t>
  </si>
  <si>
    <t>A4用紙（1箱）</t>
    <rPh sb="2" eb="4">
      <t>ヨウシ</t>
    </rPh>
    <rPh sb="6" eb="7">
      <t>ハコ</t>
    </rPh>
    <phoneticPr fontId="2"/>
  </si>
  <si>
    <t>A-200</t>
    <phoneticPr fontId="2"/>
  </si>
  <si>
    <t>B-200</t>
  </si>
  <si>
    <t>A4用紙（100枚）</t>
    <rPh sb="2" eb="4">
      <t>ヨウシ</t>
    </rPh>
    <rPh sb="8" eb="9">
      <t>マイ</t>
    </rPh>
    <phoneticPr fontId="2"/>
  </si>
  <si>
    <t>A-100</t>
    <phoneticPr fontId="2"/>
  </si>
  <si>
    <t>単価</t>
    <rPh sb="0" eb="2">
      <t>タンカ</t>
    </rPh>
    <phoneticPr fontId="2"/>
  </si>
  <si>
    <t>商品名</t>
    <rPh sb="0" eb="3">
      <t>ショウヒンメイ</t>
    </rPh>
    <phoneticPr fontId="2"/>
  </si>
  <si>
    <t>ID</t>
    <phoneticPr fontId="2"/>
  </si>
  <si>
    <t>金額</t>
    <rPh sb="0" eb="2">
      <t>キンガク</t>
    </rPh>
    <phoneticPr fontId="2"/>
  </si>
  <si>
    <t>数量</t>
    <rPh sb="0" eb="2">
      <t>スウリョウ</t>
    </rPh>
    <phoneticPr fontId="2"/>
  </si>
  <si>
    <t>No.</t>
    <phoneticPr fontId="2"/>
  </si>
  <si>
    <t>合計金額：</t>
    <rPh sb="0" eb="2">
      <t>ゴウケイ</t>
    </rPh>
    <rPh sb="2" eb="4">
      <t>キンガク</t>
    </rPh>
    <phoneticPr fontId="2"/>
  </si>
  <si>
    <t>支払い条件：</t>
    <rPh sb="0" eb="2">
      <t>シハラ</t>
    </rPh>
    <rPh sb="3" eb="5">
      <t>ジョウケン</t>
    </rPh>
    <phoneticPr fontId="2"/>
  </si>
  <si>
    <t>納期：</t>
    <rPh sb="0" eb="2">
      <t>ノウキ</t>
    </rPh>
    <phoneticPr fontId="2"/>
  </si>
  <si>
    <t>よろしくお願い致します。</t>
    <rPh sb="5" eb="6">
      <t>ネガ</t>
    </rPh>
    <rPh sb="7" eb="8">
      <t>イタ</t>
    </rPh>
    <phoneticPr fontId="2"/>
  </si>
  <si>
    <t>下記の通りお見積り申し上げます。</t>
    <rPh sb="0" eb="2">
      <t>カキ</t>
    </rPh>
    <rPh sb="3" eb="4">
      <t>トオ</t>
    </rPh>
    <rPh sb="6" eb="8">
      <t>ミツモ</t>
    </rPh>
    <rPh sb="9" eb="10">
      <t>モウ</t>
    </rPh>
    <rPh sb="11" eb="12">
      <t>ア</t>
    </rPh>
    <phoneticPr fontId="2"/>
  </si>
  <si>
    <t>平素は格別のご高配を賜り厚く御礼申し上げます。</t>
    <rPh sb="0" eb="2">
      <t>ヘイソ</t>
    </rPh>
    <rPh sb="3" eb="5">
      <t>カクベツ</t>
    </rPh>
    <rPh sb="7" eb="9">
      <t>コウハイ</t>
    </rPh>
    <rPh sb="10" eb="11">
      <t>タマワ</t>
    </rPh>
    <rPh sb="12" eb="13">
      <t>アツ</t>
    </rPh>
    <rPh sb="14" eb="16">
      <t>オンレイ</t>
    </rPh>
    <rPh sb="16" eb="17">
      <t>モウ</t>
    </rPh>
    <rPh sb="18" eb="19">
      <t>ア</t>
    </rPh>
    <phoneticPr fontId="2"/>
  </si>
  <si>
    <t>お見積り書</t>
    <rPh sb="1" eb="3">
      <t>ミツモ</t>
    </rPh>
    <rPh sb="4" eb="5">
      <t>ショ</t>
    </rPh>
    <phoneticPr fontId="2"/>
  </si>
  <si>
    <t>TEL：03-1234-5678</t>
    <phoneticPr fontId="2"/>
  </si>
  <si>
    <t>関東支店　大崎支部</t>
    <rPh sb="0" eb="2">
      <t>カントウ</t>
    </rPh>
    <rPh sb="2" eb="4">
      <t>シテン</t>
    </rPh>
    <rPh sb="5" eb="7">
      <t>オオサキ</t>
    </rPh>
    <rPh sb="7" eb="9">
      <t>シブ</t>
    </rPh>
    <phoneticPr fontId="2"/>
  </si>
  <si>
    <t>〇△□株式会社</t>
    <rPh sb="3" eb="7">
      <t>カブシキガイシャ</t>
    </rPh>
    <phoneticPr fontId="2"/>
  </si>
  <si>
    <t>PT</t>
  </si>
  <si>
    <t>獲得PT</t>
    <rPh sb="0" eb="2">
      <t>カクトク</t>
    </rPh>
    <phoneticPr fontId="2"/>
  </si>
  <si>
    <t>PT合計</t>
    <rPh sb="2" eb="4">
      <t>ゴウケイ</t>
    </rPh>
    <phoneticPr fontId="2"/>
  </si>
  <si>
    <t>株式会社　〇〇文具</t>
    <rPh sb="0" eb="4">
      <t>カブシキガイシャ</t>
    </rPh>
    <rPh sb="7" eb="9">
      <t>ブング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</si>
</sst>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¥&quot;#,##0;[Red]&quot;¥&quot;\-#,##0"/>
    <numFmt numFmtId="176" formatCode="@&quot;御&quot;&quot;中&quot;"/>
    <numFmt numFmtId="177" formatCode="&quot;見積もり日：&quot;ggge&quot;年&quot;m&quot;月&quot;d&quot;日&quot;"/>
    <numFmt numFmtId="178" formatCode="&quot;見積もりNo.&quot;000000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6" fontId="0" fillId="0" borderId="1" xfId="2" applyFont="1" applyBorder="1">
      <alignment vertical="center"/>
    </xf>
    <xf numFmtId="0" fontId="0" fillId="0" borderId="2" xfId="0" applyBorder="1">
      <alignment vertical="center"/>
    </xf>
    <xf numFmtId="6" fontId="0" fillId="0" borderId="4" xfId="2" applyFont="1" applyBorder="1">
      <alignment vertical="center"/>
    </xf>
    <xf numFmtId="0" fontId="0" fillId="0" borderId="5" xfId="0" applyBorder="1">
      <alignment vertical="center"/>
    </xf>
    <xf numFmtId="9" fontId="0" fillId="0" borderId="0" xfId="0" applyNumberForma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6" fontId="0" fillId="0" borderId="17" xfId="2" applyFont="1" applyBorder="1" applyAlignment="1">
      <alignment horizontal="right" vertical="center"/>
    </xf>
    <xf numFmtId="38" fontId="0" fillId="0" borderId="17" xfId="0" applyNumberForma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3" xfId="2" applyFont="1" applyBorder="1" applyAlignment="1">
      <alignment horizontal="right" vertical="center"/>
    </xf>
    <xf numFmtId="38" fontId="0" fillId="0" borderId="3" xfId="1" applyFont="1" applyBorder="1" applyAlignment="1">
      <alignment horizontal="center" vertical="center"/>
    </xf>
    <xf numFmtId="6" fontId="0" fillId="0" borderId="3" xfId="2" applyFont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6" fontId="0" fillId="0" borderId="19" xfId="2" applyFont="1" applyBorder="1" applyAlignment="1">
      <alignment horizontal="right" vertical="center"/>
    </xf>
    <xf numFmtId="38" fontId="0" fillId="0" borderId="19" xfId="1" applyFont="1" applyBorder="1" applyAlignment="1">
      <alignment horizontal="center" vertical="center"/>
    </xf>
    <xf numFmtId="6" fontId="0" fillId="0" borderId="19" xfId="2" applyFont="1" applyBorder="1">
      <alignment vertical="center"/>
    </xf>
    <xf numFmtId="0" fontId="0" fillId="0" borderId="19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5" xfId="0" applyBorder="1" applyAlignment="1">
      <alignment horizontal="center" vertical="center"/>
    </xf>
    <xf numFmtId="38" fontId="0" fillId="0" borderId="4" xfId="1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vertical="center"/>
    </xf>
    <xf numFmtId="0" fontId="6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78" fontId="0" fillId="0" borderId="0" xfId="0" applyNumberFormat="1" applyAlignment="1">
      <alignment horizontal="right" vertical="center"/>
    </xf>
    <xf numFmtId="0" fontId="0" fillId="2" borderId="21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176" fontId="7" fillId="0" borderId="0" xfId="0" applyNumberFormat="1" applyFont="1" applyBorder="1" applyAlignment="1">
      <alignment horizontal="left" vertical="center"/>
    </xf>
    <xf numFmtId="6" fontId="4" fillId="0" borderId="21" xfId="0" applyNumberFormat="1" applyFont="1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0" fontId="3" fillId="2" borderId="13" xfId="0" applyFont="1" applyFill="1" applyBorder="1" applyAlignment="1">
      <alignment horizontal="distributed" vertical="center"/>
    </xf>
    <xf numFmtId="0" fontId="3" fillId="2" borderId="12" xfId="0" applyFont="1" applyFill="1" applyBorder="1" applyAlignment="1">
      <alignment horizontal="distributed" vertical="center"/>
    </xf>
    <xf numFmtId="0" fontId="3" fillId="2" borderId="9" xfId="0" applyFont="1" applyFill="1" applyBorder="1" applyAlignment="1">
      <alignment horizontal="distributed" vertical="center"/>
    </xf>
    <xf numFmtId="0" fontId="3" fillId="2" borderId="8" xfId="0" applyFont="1" applyFill="1" applyBorder="1" applyAlignment="1">
      <alignment horizontal="distributed" vertical="center"/>
    </xf>
    <xf numFmtId="0" fontId="3" fillId="2" borderId="2" xfId="0" applyFont="1" applyFill="1" applyBorder="1" applyAlignment="1">
      <alignment horizontal="distributed" vertical="center"/>
    </xf>
    <xf numFmtId="0" fontId="3" fillId="2" borderId="3" xfId="0" applyFont="1" applyFill="1" applyBorder="1" applyAlignment="1">
      <alignment horizontal="distributed" vertical="center"/>
    </xf>
    <xf numFmtId="0" fontId="0" fillId="0" borderId="11" xfId="0" applyNumberFormat="1" applyBorder="1" applyAlignment="1">
      <alignment horizontal="right" vertical="center"/>
    </xf>
    <xf numFmtId="0" fontId="0" fillId="0" borderId="10" xfId="0" applyNumberFormat="1" applyBorder="1" applyAlignment="1">
      <alignment horizontal="right" vertical="center"/>
    </xf>
    <xf numFmtId="6" fontId="0" fillId="0" borderId="3" xfId="0" applyNumberFormat="1" applyBorder="1" applyAlignment="1">
      <alignment horizontal="right" vertical="center"/>
    </xf>
    <xf numFmtId="6" fontId="0" fillId="0" borderId="1" xfId="0" applyNumberFormat="1" applyBorder="1" applyAlignment="1">
      <alignment horizontal="right" vertical="center"/>
    </xf>
    <xf numFmtId="6" fontId="0" fillId="0" borderId="7" xfId="0" applyNumberFormat="1" applyBorder="1" applyAlignment="1">
      <alignment horizontal="right" vertical="center"/>
    </xf>
    <xf numFmtId="6" fontId="0" fillId="0" borderId="6" xfId="0" applyNumberFormat="1" applyBorder="1" applyAlignment="1">
      <alignment horizontal="right" vertical="center"/>
    </xf>
    <xf numFmtId="6" fontId="0" fillId="0" borderId="7" xfId="2" applyFont="1" applyBorder="1" applyAlignment="1">
      <alignment horizontal="right" vertical="center"/>
    </xf>
    <xf numFmtId="6" fontId="0" fillId="0" borderId="6" xfId="2" applyFont="1" applyBorder="1" applyAlignment="1">
      <alignment horizontal="right" vertical="center"/>
    </xf>
  </cellXfs>
  <cellStyles count="3">
    <cellStyle name="桁区切り" xfId="1" builtinId="6"/>
    <cellStyle name="通貨" xfId="2" builtinId="7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Normal="100" workbookViewId="0">
      <selection activeCell="A2" sqref="A2"/>
    </sheetView>
  </sheetViews>
  <sheetFormatPr defaultRowHeight="13.5" x14ac:dyDescent="0.15"/>
  <cols>
    <col min="1" max="1" width="5.875" customWidth="1"/>
    <col min="2" max="2" width="7.875" customWidth="1"/>
    <col min="3" max="3" width="15.375" customWidth="1"/>
    <col min="4" max="4" width="8.25" customWidth="1"/>
    <col min="5" max="5" width="5.625" customWidth="1"/>
    <col min="6" max="6" width="11.25" customWidth="1"/>
    <col min="7" max="7" width="8.5" customWidth="1"/>
    <col min="10" max="10" width="16" customWidth="1"/>
    <col min="11" max="11" width="13.125" customWidth="1"/>
  </cols>
  <sheetData>
    <row r="1" spans="1:7" x14ac:dyDescent="0.15">
      <c r="E1" s="36">
        <v>123</v>
      </c>
      <c r="F1" s="36"/>
      <c r="G1" s="36"/>
    </row>
    <row r="2" spans="1:7" x14ac:dyDescent="0.15">
      <c r="D2" s="43">
        <f ca="1">TODAY()</f>
        <v>43915</v>
      </c>
      <c r="E2" s="43"/>
      <c r="F2" s="43"/>
      <c r="G2" s="43"/>
    </row>
    <row r="3" spans="1:7" ht="37.5" customHeight="1" x14ac:dyDescent="0.15">
      <c r="A3" s="39" t="s">
        <v>38</v>
      </c>
      <c r="B3" s="39"/>
      <c r="C3" s="39"/>
      <c r="D3" s="39"/>
    </row>
    <row r="4" spans="1:7" ht="13.5" customHeight="1" x14ac:dyDescent="0.15">
      <c r="A4" s="33"/>
      <c r="B4" s="33"/>
      <c r="C4" s="33"/>
      <c r="D4" s="33"/>
      <c r="G4" s="32" t="s">
        <v>34</v>
      </c>
    </row>
    <row r="5" spans="1:7" x14ac:dyDescent="0.15">
      <c r="G5" s="32" t="s">
        <v>33</v>
      </c>
    </row>
    <row r="6" spans="1:7" x14ac:dyDescent="0.15">
      <c r="G6" s="32" t="s">
        <v>32</v>
      </c>
    </row>
    <row r="8" spans="1:7" ht="27" customHeight="1" thickBot="1" x14ac:dyDescent="0.2">
      <c r="A8" s="34" t="s">
        <v>31</v>
      </c>
      <c r="B8" s="35"/>
      <c r="C8" s="35"/>
      <c r="D8" s="35"/>
    </row>
    <row r="9" spans="1:7" ht="14.25" thickTop="1" x14ac:dyDescent="0.15"/>
    <row r="10" spans="1:7" x14ac:dyDescent="0.15">
      <c r="A10" t="s">
        <v>30</v>
      </c>
    </row>
    <row r="11" spans="1:7" x14ac:dyDescent="0.15">
      <c r="A11" t="s">
        <v>29</v>
      </c>
    </row>
    <row r="12" spans="1:7" x14ac:dyDescent="0.15">
      <c r="A12" t="s">
        <v>28</v>
      </c>
    </row>
    <row r="14" spans="1:7" ht="17.25" customHeight="1" x14ac:dyDescent="0.15">
      <c r="A14" s="37" t="s">
        <v>27</v>
      </c>
      <c r="B14" s="37"/>
      <c r="C14" s="42"/>
      <c r="D14" s="42"/>
    </row>
    <row r="15" spans="1:7" ht="17.25" customHeight="1" x14ac:dyDescent="0.15">
      <c r="A15" s="38" t="s">
        <v>26</v>
      </c>
      <c r="B15" s="38"/>
      <c r="C15" s="41"/>
      <c r="D15" s="41"/>
    </row>
    <row r="16" spans="1:7" ht="17.25" customHeight="1" x14ac:dyDescent="0.15">
      <c r="A16" s="38" t="s">
        <v>25</v>
      </c>
      <c r="B16" s="38"/>
      <c r="C16" s="40">
        <f>F31</f>
        <v>67608</v>
      </c>
      <c r="D16" s="40"/>
    </row>
    <row r="17" spans="1:12" ht="14.25" thickBot="1" x14ac:dyDescent="0.2"/>
    <row r="18" spans="1:12" x14ac:dyDescent="0.15">
      <c r="A18" s="7" t="s">
        <v>24</v>
      </c>
      <c r="B18" s="31" t="s">
        <v>21</v>
      </c>
      <c r="C18" s="31" t="s">
        <v>20</v>
      </c>
      <c r="D18" s="31" t="s">
        <v>19</v>
      </c>
      <c r="E18" s="31" t="s">
        <v>23</v>
      </c>
      <c r="F18" s="31" t="s">
        <v>22</v>
      </c>
      <c r="G18" s="6" t="s">
        <v>35</v>
      </c>
      <c r="I18" s="7" t="s">
        <v>21</v>
      </c>
      <c r="J18" s="31" t="s">
        <v>20</v>
      </c>
      <c r="K18" s="31" t="s">
        <v>36</v>
      </c>
      <c r="L18" s="6" t="s">
        <v>19</v>
      </c>
    </row>
    <row r="19" spans="1:12" x14ac:dyDescent="0.15">
      <c r="A19" s="27">
        <v>1</v>
      </c>
      <c r="B19" s="26" t="s">
        <v>12</v>
      </c>
      <c r="C19" s="25" t="str">
        <f t="shared" ref="C19:C25" si="0">IF(B19="","",VLOOKUP(B19,$I$19:$L$24,2,0))</f>
        <v>A4用紙（1ダース）</v>
      </c>
      <c r="D19" s="24">
        <f t="shared" ref="D19:D25" si="1">IF(B19="","",VLOOKUP(B19,$I$19:$L$24,4,0))</f>
        <v>55000</v>
      </c>
      <c r="E19" s="23">
        <v>1</v>
      </c>
      <c r="F19" s="22">
        <f t="shared" ref="F19:F25" si="2">IF(B19="","",D19*E19)</f>
        <v>55000</v>
      </c>
      <c r="G19" s="30">
        <f t="shared" ref="G19:G25" si="3">IF(E19="","",E19*VLOOKUP(B19,$I$19:$L$24,3,0))</f>
        <v>500</v>
      </c>
      <c r="I19" s="29" t="s">
        <v>18</v>
      </c>
      <c r="J19" s="28" t="s">
        <v>17</v>
      </c>
      <c r="K19" s="28">
        <v>10</v>
      </c>
      <c r="L19" s="3">
        <v>1300</v>
      </c>
    </row>
    <row r="20" spans="1:12" x14ac:dyDescent="0.15">
      <c r="A20" s="27">
        <v>2</v>
      </c>
      <c r="B20" s="26" t="s">
        <v>16</v>
      </c>
      <c r="C20" s="25" t="str">
        <f t="shared" si="0"/>
        <v>B5用紙（1箱）</v>
      </c>
      <c r="D20" s="24">
        <f t="shared" si="1"/>
        <v>4800</v>
      </c>
      <c r="E20" s="23">
        <v>1</v>
      </c>
      <c r="F20" s="22">
        <f t="shared" si="2"/>
        <v>4800</v>
      </c>
      <c r="G20" s="21">
        <f t="shared" si="3"/>
        <v>100</v>
      </c>
      <c r="I20" s="29" t="s">
        <v>15</v>
      </c>
      <c r="J20" s="28" t="s">
        <v>14</v>
      </c>
      <c r="K20" s="28">
        <v>100</v>
      </c>
      <c r="L20" s="3">
        <v>4800</v>
      </c>
    </row>
    <row r="21" spans="1:12" x14ac:dyDescent="0.15">
      <c r="A21" s="27">
        <v>3</v>
      </c>
      <c r="B21" s="26" t="s">
        <v>13</v>
      </c>
      <c r="C21" s="25" t="str">
        <f t="shared" si="0"/>
        <v>A4用紙（1箱）</v>
      </c>
      <c r="D21" s="24">
        <f t="shared" si="1"/>
        <v>4800</v>
      </c>
      <c r="E21" s="23">
        <v>1</v>
      </c>
      <c r="F21" s="22">
        <f t="shared" si="2"/>
        <v>4800</v>
      </c>
      <c r="G21" s="21">
        <f t="shared" si="3"/>
        <v>100</v>
      </c>
      <c r="I21" s="29" t="s">
        <v>12</v>
      </c>
      <c r="J21" s="28" t="s">
        <v>11</v>
      </c>
      <c r="K21" s="28">
        <v>500</v>
      </c>
      <c r="L21" s="3">
        <v>55000</v>
      </c>
    </row>
    <row r="22" spans="1:12" x14ac:dyDescent="0.15">
      <c r="A22" s="27">
        <v>4</v>
      </c>
      <c r="B22" s="26"/>
      <c r="C22" s="25" t="str">
        <f t="shared" si="0"/>
        <v/>
      </c>
      <c r="D22" s="24" t="str">
        <f t="shared" si="1"/>
        <v/>
      </c>
      <c r="E22" s="23"/>
      <c r="F22" s="22" t="str">
        <f t="shared" si="2"/>
        <v/>
      </c>
      <c r="G22" s="21" t="str">
        <f t="shared" si="3"/>
        <v/>
      </c>
      <c r="I22" s="29" t="s">
        <v>10</v>
      </c>
      <c r="J22" s="28" t="s">
        <v>9</v>
      </c>
      <c r="K22" s="28">
        <v>10</v>
      </c>
      <c r="L22" s="3">
        <v>1300</v>
      </c>
    </row>
    <row r="23" spans="1:12" x14ac:dyDescent="0.15">
      <c r="A23" s="27">
        <v>5</v>
      </c>
      <c r="B23" s="26"/>
      <c r="C23" s="25" t="str">
        <f t="shared" si="0"/>
        <v/>
      </c>
      <c r="D23" s="24" t="str">
        <f t="shared" si="1"/>
        <v/>
      </c>
      <c r="E23" s="23"/>
      <c r="F23" s="22" t="str">
        <f t="shared" si="2"/>
        <v/>
      </c>
      <c r="G23" s="21" t="str">
        <f t="shared" si="3"/>
        <v/>
      </c>
      <c r="I23" s="29" t="s">
        <v>8</v>
      </c>
      <c r="J23" s="28" t="s">
        <v>7</v>
      </c>
      <c r="K23" s="28">
        <v>100</v>
      </c>
      <c r="L23" s="3">
        <v>4800</v>
      </c>
    </row>
    <row r="24" spans="1:12" ht="14.25" thickBot="1" x14ac:dyDescent="0.2">
      <c r="A24" s="27">
        <v>6</v>
      </c>
      <c r="B24" s="26"/>
      <c r="C24" s="25" t="str">
        <f t="shared" si="0"/>
        <v/>
      </c>
      <c r="D24" s="24" t="str">
        <f t="shared" si="1"/>
        <v/>
      </c>
      <c r="E24" s="23"/>
      <c r="F24" s="22" t="str">
        <f t="shared" si="2"/>
        <v/>
      </c>
      <c r="G24" s="21" t="str">
        <f t="shared" si="3"/>
        <v/>
      </c>
      <c r="I24" s="20" t="s">
        <v>6</v>
      </c>
      <c r="J24" s="19" t="s">
        <v>5</v>
      </c>
      <c r="K24" s="19">
        <v>500</v>
      </c>
      <c r="L24" s="1">
        <v>55000</v>
      </c>
    </row>
    <row r="25" spans="1:12" ht="14.25" thickBot="1" x14ac:dyDescent="0.2">
      <c r="A25" s="18">
        <v>7</v>
      </c>
      <c r="B25" s="17"/>
      <c r="C25" s="16" t="str">
        <f t="shared" si="0"/>
        <v/>
      </c>
      <c r="D25" s="15" t="str">
        <f t="shared" si="1"/>
        <v/>
      </c>
      <c r="E25" s="14"/>
      <c r="F25" s="13" t="str">
        <f t="shared" si="2"/>
        <v/>
      </c>
      <c r="G25" s="12" t="str">
        <f t="shared" si="3"/>
        <v/>
      </c>
    </row>
    <row r="26" spans="1:12" ht="14.25" thickBot="1" x14ac:dyDescent="0.2">
      <c r="D26" s="11" t="s">
        <v>4</v>
      </c>
      <c r="E26" s="10">
        <f>SUM(E19:E25)</f>
        <v>3</v>
      </c>
      <c r="F26" s="9">
        <f>SUM(F19:F25)</f>
        <v>64600</v>
      </c>
      <c r="G26" s="8">
        <f>SUM(G19:G25)</f>
        <v>700</v>
      </c>
      <c r="K26" s="7" t="s">
        <v>37</v>
      </c>
      <c r="L26" s="6" t="s">
        <v>3</v>
      </c>
    </row>
    <row r="27" spans="1:12" ht="14.25" thickBot="1" x14ac:dyDescent="0.2">
      <c r="K27" s="4">
        <v>0</v>
      </c>
      <c r="L27" s="3">
        <v>0</v>
      </c>
    </row>
    <row r="28" spans="1:12" x14ac:dyDescent="0.15">
      <c r="D28" s="44" t="s">
        <v>37</v>
      </c>
      <c r="E28" s="45"/>
      <c r="F28" s="50">
        <f>G26</f>
        <v>700</v>
      </c>
      <c r="G28" s="51"/>
      <c r="K28" s="4">
        <v>50</v>
      </c>
      <c r="L28" s="3">
        <v>100</v>
      </c>
    </row>
    <row r="29" spans="1:12" ht="13.5" customHeight="1" x14ac:dyDescent="0.15">
      <c r="D29" s="46" t="s">
        <v>2</v>
      </c>
      <c r="E29" s="47"/>
      <c r="F29" s="56">
        <f>IF(F28="","",VLOOKUP(F28,K27:L31,2,1))</f>
        <v>2000</v>
      </c>
      <c r="G29" s="57"/>
      <c r="J29" s="5"/>
      <c r="K29" s="4">
        <v>100</v>
      </c>
      <c r="L29" s="3">
        <v>300</v>
      </c>
    </row>
    <row r="30" spans="1:12" x14ac:dyDescent="0.15">
      <c r="D30" s="46" t="s">
        <v>1</v>
      </c>
      <c r="E30" s="47"/>
      <c r="F30" s="54">
        <f>(F26-F29)*8%</f>
        <v>5008</v>
      </c>
      <c r="G30" s="55"/>
      <c r="K30" s="4">
        <v>500</v>
      </c>
      <c r="L30" s="3">
        <v>2000</v>
      </c>
    </row>
    <row r="31" spans="1:12" ht="14.25" thickBot="1" x14ac:dyDescent="0.2">
      <c r="D31" s="48" t="s">
        <v>0</v>
      </c>
      <c r="E31" s="49"/>
      <c r="F31" s="52">
        <f>F26-F29+F30</f>
        <v>67608</v>
      </c>
      <c r="G31" s="53"/>
      <c r="K31" s="2">
        <v>1000</v>
      </c>
      <c r="L31" s="1">
        <v>5000</v>
      </c>
    </row>
  </sheetData>
  <mergeCells count="18">
    <mergeCell ref="D28:E28"/>
    <mergeCell ref="D29:E29"/>
    <mergeCell ref="D30:E30"/>
    <mergeCell ref="D31:E31"/>
    <mergeCell ref="F28:G28"/>
    <mergeCell ref="F31:G31"/>
    <mergeCell ref="F30:G30"/>
    <mergeCell ref="F29:G29"/>
    <mergeCell ref="A8:D8"/>
    <mergeCell ref="E1:G1"/>
    <mergeCell ref="A14:B14"/>
    <mergeCell ref="A16:B16"/>
    <mergeCell ref="A15:B15"/>
    <mergeCell ref="A3:D3"/>
    <mergeCell ref="C16:D16"/>
    <mergeCell ref="C15:D15"/>
    <mergeCell ref="C14:D14"/>
    <mergeCell ref="D2:G2"/>
  </mergeCells>
  <phoneticPr fontId="2"/>
  <dataValidations disablePrompts="1" count="1">
    <dataValidation type="list" allowBlank="1" showInputMessage="1" showErrorMessage="1" sqref="B19:B25" xr:uid="{00000000-0002-0000-0000-000000000000}">
      <formula1>$I$19:$I$24</formula1>
    </dataValidation>
  </dataValidations>
  <printOptions horizontalCentered="1"/>
  <pageMargins left="0.25" right="0.25" top="0.75" bottom="0.75" header="0.3" footer="0.3"/>
  <pageSetup paperSize="9" scale="110" orientation="landscape" cellComments="asDisplayed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お見積書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education016</dc:creator>
  <cp:lastModifiedBy>its-design</cp:lastModifiedBy>
  <dcterms:created xsi:type="dcterms:W3CDTF">2017-03-15T05:31:56Z</dcterms:created>
  <dcterms:modified xsi:type="dcterms:W3CDTF">2020-03-25T04:01:41Z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76a18e1e-a278-4b76-aae9-30633132fb94</vt:lpwstr>
  </property>
</Properties>
</file>