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#통계청\20190513\"/>
    </mc:Choice>
  </mc:AlternateContent>
  <bookViews>
    <workbookView xWindow="0" yWindow="0" windowWidth="23040" windowHeight="10584"/>
  </bookViews>
  <sheets>
    <sheet name="SGIS 포털 리디자인" sheetId="1" r:id="rId1"/>
  </sheets>
  <externalReferences>
    <externalReference r:id="rId2"/>
  </externalReferences>
  <definedNames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f" localSheetId="0" hidden="1">#REF!</definedName>
    <definedName name="_f" hidden="1">#REF!</definedName>
    <definedName name="_Fill" localSheetId="0" hidden="1">#REF!</definedName>
    <definedName name="_Fill" hidden="1">#REF!</definedName>
    <definedName name="_Filll" localSheetId="0" hidden="1">#REF!</definedName>
    <definedName name="_Filll" hidden="1">#REF!</definedName>
    <definedName name="_Key" localSheetId="0" hidden="1">#REF!</definedName>
    <definedName name="_Key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하하하" localSheetId="0" hidden="1">#REF!</definedName>
    <definedName name="_하하하" hidden="1">#REF!</definedName>
    <definedName name="adsf\asdf\asdf\" localSheetId="0" hidden="1">#REF!</definedName>
    <definedName name="adsf\asdf\asdf\" hidden="1">#REF!</definedName>
    <definedName name="ff" localSheetId="0" hidden="1">#REF!</definedName>
    <definedName name="ff" hidden="1">#REF!</definedName>
    <definedName name="fff" localSheetId="0" hidden="1">#REF!</definedName>
    <definedName name="fff" hidden="1">#REF!</definedName>
    <definedName name="qq" localSheetId="0" hidden="1">{#N/A,#N/A,FALSE,"정공"}</definedName>
    <definedName name="qq" hidden="1">{#N/A,#N/A,FALSE,"정공"}</definedName>
    <definedName name="qweqwe" localSheetId="0" hidden="1">#REF!</definedName>
    <definedName name="qweqwe" hidden="1">#REF!</definedName>
    <definedName name="qweqweqwe" localSheetId="0" hidden="1">#REF!</definedName>
    <definedName name="qweqweqwe" hidden="1">#REF!</definedName>
    <definedName name="S" localSheetId="0" hidden="1">#REF!</definedName>
    <definedName name="S" hidden="1">#REF!</definedName>
    <definedName name="sss" localSheetId="0" hidden="1">#REF!</definedName>
    <definedName name="sss" hidden="1">#REF!</definedName>
    <definedName name="test" localSheetId="0" hidden="1">#REF!</definedName>
    <definedName name="test" hidden="1">#REF!</definedName>
    <definedName name="tttt" localSheetId="0" hidden="1">#REF!</definedName>
    <definedName name="tttt" hidden="1">#REF!</definedName>
    <definedName name="wrn.현대정공구매현황." localSheetId="0" hidden="1">{#N/A,#N/A,FALSE,"정공"}</definedName>
    <definedName name="wrn.현대정공구매현황." hidden="1">{#N/A,#N/A,FALSE,"정공"}</definedName>
    <definedName name="yyyyyyy" localSheetId="0" hidden="1">#REF!</definedName>
    <definedName name="yyyyyyy" hidden="1">#REF!</definedName>
    <definedName name="ㄱㄱㄱ" localSheetId="0" hidden="1">{#N/A,#N/A,FALSE,"정공"}</definedName>
    <definedName name="ㄱㄱㄱ" hidden="1">{#N/A,#N/A,FALSE,"정공"}</definedName>
    <definedName name="가가" localSheetId="0" hidden="1">{#N/A,#N/A,FALSE,"정공"}</definedName>
    <definedName name="가가" hidden="1">{#N/A,#N/A,FALSE,"정공"}</definedName>
    <definedName name="갤로" localSheetId="0" hidden="1">{#N/A,#N/A,FALSE,"정공"}</definedName>
    <definedName name="갤로" hidden="1">{#N/A,#N/A,FALSE,"정공"}</definedName>
    <definedName name="계획2" localSheetId="0" hidden="1">{#N/A,#N/A,FALSE,"정공"}</definedName>
    <definedName name="계획2" hidden="1">{#N/A,#N/A,FALSE,"정공"}</definedName>
    <definedName name="공수투입" localSheetId="0" hidden="1">{#N/A,#N/A,FALSE,"정공"}</definedName>
    <definedName name="공수투입" hidden="1">{#N/A,#N/A,FALSE,"정공"}</definedName>
    <definedName name="기아모텍" localSheetId="0" hidden="1">{#N/A,#N/A,FALSE,"정공"}</definedName>
    <definedName name="기아모텍" hidden="1">{#N/A,#N/A,FALSE,"정공"}</definedName>
    <definedName name="기아전자" localSheetId="0" hidden="1">{#N/A,#N/A,FALSE,"정공"}</definedName>
    <definedName name="기아전자" hidden="1">{#N/A,#N/A,FALSE,"정공"}</definedName>
    <definedName name="ㄴㅇ" localSheetId="0" hidden="1">{#N/A,#N/A,FALSE,"정공"}</definedName>
    <definedName name="ㄴㅇ" hidden="1">{#N/A,#N/A,FALSE,"정공"}</definedName>
    <definedName name="너라" localSheetId="0" hidden="1">{#N/A,#N/A,FALSE,"정공"}</definedName>
    <definedName name="너라" hidden="1">{#N/A,#N/A,FALSE,"정공"}</definedName>
    <definedName name="ㄷㅈㄷ" localSheetId="0" hidden="1">#REF!</definedName>
    <definedName name="ㄷㅈㄷ" hidden="1">#REF!</definedName>
    <definedName name="라" localSheetId="0" hidden="1">{#N/A,#N/A,FALSE,"정공"}</definedName>
    <definedName name="라" hidden="1">{#N/A,#N/A,FALSE,"정공"}</definedName>
    <definedName name="ㄻㄴ" localSheetId="0" hidden="1">#REF!</definedName>
    <definedName name="ㄻㄴ" hidden="1">#REF!</definedName>
    <definedName name="미석" localSheetId="0" hidden="1">{#N/A,#N/A,FALSE,"정공"}</definedName>
    <definedName name="미석" hidden="1">{#N/A,#N/A,FALSE,"정공"}</definedName>
    <definedName name="ㅂㅂ" localSheetId="0" hidden="1">#REF!</definedName>
    <definedName name="ㅂㅂ" hidden="1">#REF!</definedName>
    <definedName name="별도BEP" localSheetId="0" hidden="1">{#N/A,#N/A,FALSE,"정공"}</definedName>
    <definedName name="별도BEP" hidden="1">{#N/A,#N/A,FALSE,"정공"}</definedName>
    <definedName name="사업추진" localSheetId="0" hidden="1">{#N/A,#N/A,FALSE,"정공"}</definedName>
    <definedName name="사업추진" hidden="1">{#N/A,#N/A,FALSE,"정공"}</definedName>
    <definedName name="삼성" localSheetId="0" hidden="1">{#N/A,#N/A,FALSE,"정공"}</definedName>
    <definedName name="삼성" hidden="1">{#N/A,#N/A,FALSE,"정공"}</definedName>
    <definedName name="송익" localSheetId="0" hidden="1">{#N/A,#N/A,FALSE,"정공"}</definedName>
    <definedName name="송익" hidden="1">{#N/A,#N/A,FALSE,"정공"}</definedName>
    <definedName name="수량추정" localSheetId="0" hidden="1">{#N/A,#N/A,FALSE,"정공"}</definedName>
    <definedName name="수량추정" hidden="1">{#N/A,#N/A,FALSE,"정공"}</definedName>
    <definedName name="ㅇㄹ" localSheetId="0" hidden="1">#REF!</definedName>
    <definedName name="ㅇㄹ" hidden="1">#REF!</definedName>
    <definedName name="ㅇㄹㅇㄹㅇ" localSheetId="0" hidden="1">{#N/A,#N/A,FALSE,"정공"}</definedName>
    <definedName name="ㅇㄹㅇㄹㅇ" hidden="1">{#N/A,#N/A,FALSE,"정공"}</definedName>
    <definedName name="ㅇㅇㅇ" localSheetId="0" hidden="1">{#N/A,#N/A,FALSE,"정공"}</definedName>
    <definedName name="ㅇㅇㅇ" hidden="1">{#N/A,#N/A,FALSE,"정공"}</definedName>
    <definedName name="아" localSheetId="0" hidden="1">{#N/A,#N/A,FALSE,"정공"}</definedName>
    <definedName name="아" hidden="1">{#N/A,#N/A,FALSE,"정공"}</definedName>
    <definedName name="아라" localSheetId="0" hidden="1">{#N/A,#N/A,FALSE,"정공"}</definedName>
    <definedName name="아라" hidden="1">{#N/A,#N/A,FALSE,"정공"}</definedName>
    <definedName name="아야" localSheetId="0" hidden="1">{#N/A,#N/A,FALSE,"정공"}</definedName>
    <definedName name="아야" hidden="1">{#N/A,#N/A,FALSE,"정공"}</definedName>
    <definedName name="어어" localSheetId="0" hidden="1">{#N/A,#N/A,FALSE,"정공"}</definedName>
    <definedName name="어어" hidden="1">{#N/A,#N/A,FALSE,"정공"}</definedName>
    <definedName name="원가적용" localSheetId="0" hidden="1">{#N/A,#N/A,FALSE,"정공"}</definedName>
    <definedName name="원가적용" hidden="1">{#N/A,#N/A,FALSE,"정공"}</definedName>
    <definedName name="전2" localSheetId="0" hidden="1">{#N/A,#N/A,FALSE,"정공"}</definedName>
    <definedName name="전2" hidden="1">{#N/A,#N/A,FALSE,"정공"}</definedName>
    <definedName name="전략" localSheetId="0" hidden="1">{#N/A,#N/A,FALSE,"정공"}</definedName>
    <definedName name="전략" hidden="1">{#N/A,#N/A,FALSE,"정공"}</definedName>
    <definedName name="전략2" localSheetId="0" hidden="1">{#N/A,#N/A,FALSE,"정공"}</definedName>
    <definedName name="전략2" hidden="1">{#N/A,#N/A,FALSE,"정공"}</definedName>
    <definedName name="전략투" localSheetId="0" hidden="1">{#N/A,#N/A,FALSE,"정공"}</definedName>
    <definedName name="전략투" hidden="1">{#N/A,#N/A,FALSE,"정공"}</definedName>
    <definedName name="종합2" localSheetId="0" hidden="1">{#N/A,#N/A,FALSE,"정공"}</definedName>
    <definedName name="종합2" hidden="1">{#N/A,#N/A,FALSE,"정공"}</definedName>
    <definedName name="종합미래2" localSheetId="0" hidden="1">{#N/A,#N/A,FALSE,"정공"}</definedName>
    <definedName name="종합미래2" hidden="1">{#N/A,#N/A,FALSE,"정공"}</definedName>
    <definedName name="차트" localSheetId="0" hidden="1">{#N/A,#N/A,FALSE,"정공"}</definedName>
    <definedName name="차트" hidden="1">{#N/A,#N/A,FALSE,"정공"}</definedName>
    <definedName name="최영" localSheetId="0" hidden="1">{#N/A,#N/A,FALSE,"정공"}</definedName>
    <definedName name="최영" hidden="1">{#N/A,#N/A,FALSE,"정공"}</definedName>
    <definedName name="추진" localSheetId="0" hidden="1">{#N/A,#N/A,FALSE,"정공"}</definedName>
    <definedName name="추진" hidden="1">{#N/A,#N/A,FALSE,"정공"}</definedName>
    <definedName name="추진전략" localSheetId="0" hidden="1">{#N/A,#N/A,FALSE,"정공"}</definedName>
    <definedName name="추진전략" hidden="1">{#N/A,#N/A,FALSE,"정공"}</definedName>
    <definedName name="현대" localSheetId="0" hidden="1">{#N/A,#N/A,FALSE,"정공"}</definedName>
    <definedName name="현대" hidden="1">{#N/A,#N/A,FALSE,"정공"}</definedName>
    <definedName name="ㅏㅏ" localSheetId="0" hidden="1">#REF!</definedName>
    <definedName name="ㅏㅏ" hidden="1">#REF!</definedName>
    <definedName name="ㅕㅑ" localSheetId="0" hidden="1">#REF!</definedName>
    <definedName name="ㅕㅑ" hidden="1">#REF!</definedName>
    <definedName name="ㅗㅗㅗ" localSheetId="0" hidden="1">#REF!</definedName>
    <definedName name="ㅗㅗㅗ" hidden="1">#REF!</definedName>
    <definedName name="ㅛㅛㅛ" localSheetId="0" hidden="1">#REF!</definedName>
    <definedName name="ㅛㅛㅛ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1" l="1"/>
  <c r="H125" i="1"/>
  <c r="G125" i="1"/>
  <c r="H15" i="1" s="1"/>
  <c r="H16" i="1" s="1"/>
  <c r="F125" i="1"/>
  <c r="G15" i="1" s="1"/>
  <c r="G16" i="1" s="1"/>
  <c r="E125" i="1"/>
  <c r="I61" i="1"/>
  <c r="H61" i="1"/>
  <c r="G61" i="1"/>
  <c r="F61" i="1"/>
  <c r="E61" i="1"/>
  <c r="E55" i="1"/>
  <c r="E51" i="1"/>
  <c r="E50" i="1"/>
  <c r="D48" i="1"/>
  <c r="D49" i="1" s="1"/>
  <c r="E49" i="1" s="1"/>
  <c r="D47" i="1"/>
  <c r="D46" i="1"/>
  <c r="C46" i="1"/>
  <c r="G37" i="1"/>
  <c r="B37" i="1"/>
  <c r="G36" i="1"/>
  <c r="F36" i="1"/>
  <c r="B36" i="1"/>
  <c r="B35" i="1"/>
  <c r="F34" i="1"/>
  <c r="B34" i="1"/>
  <c r="I30" i="1"/>
  <c r="F37" i="1" s="1"/>
  <c r="I26" i="1"/>
  <c r="I23" i="1"/>
  <c r="E36" i="1" s="1"/>
  <c r="D16" i="1"/>
  <c r="F15" i="1"/>
  <c r="F16" i="1" s="1"/>
  <c r="E15" i="1"/>
  <c r="E16" i="1" s="1"/>
  <c r="D15" i="1"/>
  <c r="G11" i="1"/>
  <c r="F11" i="1"/>
  <c r="H9" i="1"/>
  <c r="H11" i="1" s="1"/>
  <c r="G9" i="1"/>
  <c r="F9" i="1"/>
  <c r="E9" i="1"/>
  <c r="E11" i="1" s="1"/>
  <c r="D9" i="1"/>
  <c r="D11" i="1" s="1"/>
  <c r="I11" i="1" s="1"/>
  <c r="I22" i="1" l="1"/>
  <c r="I16" i="1"/>
  <c r="I17" i="1" s="1"/>
  <c r="I18" i="1" s="1"/>
  <c r="C34" i="1" s="1"/>
  <c r="E35" i="1"/>
  <c r="F35" i="1"/>
  <c r="E37" i="1"/>
  <c r="B38" i="1"/>
  <c r="E34" i="1"/>
  <c r="C35" i="1" l="1"/>
  <c r="D37" i="1"/>
  <c r="D35" i="1"/>
  <c r="D36" i="1"/>
  <c r="D34" i="1"/>
  <c r="I34" i="1" s="1"/>
  <c r="I35" i="1" l="1"/>
  <c r="C36" i="1"/>
  <c r="C37" i="1" l="1"/>
  <c r="I36" i="1"/>
  <c r="C38" i="1" l="1"/>
  <c r="I37" i="1"/>
  <c r="I38" i="1" s="1"/>
  <c r="D5" i="1" s="1"/>
</calcChain>
</file>

<file path=xl/sharedStrings.xml><?xml version="1.0" encoding="utf-8"?>
<sst xmlns="http://schemas.openxmlformats.org/spreadsheetml/2006/main" count="280" uniqueCount="251">
  <si>
    <t>1.4 SGIS 포털 개발</t>
    <phoneticPr fontId="4" type="noConversion"/>
  </si>
  <si>
    <t>1.4.1 개발원가</t>
    <phoneticPr fontId="9" type="noConversion"/>
  </si>
  <si>
    <t>총괄</t>
    <phoneticPr fontId="9" type="noConversion"/>
  </si>
  <si>
    <t>금액(원)</t>
    <phoneticPr fontId="9" type="noConversion"/>
  </si>
  <si>
    <t>비고</t>
    <phoneticPr fontId="9" type="noConversion"/>
  </si>
  <si>
    <t>개발원가</t>
    <phoneticPr fontId="9" type="noConversion"/>
  </si>
  <si>
    <t>1.4.2 개발규모</t>
    <phoneticPr fontId="9" type="noConversion"/>
  </si>
  <si>
    <t>구분</t>
    <phoneticPr fontId="9" type="noConversion"/>
  </si>
  <si>
    <t>ILF</t>
    <phoneticPr fontId="9" type="noConversion"/>
  </si>
  <si>
    <t>EIF</t>
    <phoneticPr fontId="9" type="noConversion"/>
  </si>
  <si>
    <t>EI</t>
    <phoneticPr fontId="9" type="noConversion"/>
  </si>
  <si>
    <t>EO</t>
    <phoneticPr fontId="9" type="noConversion"/>
  </si>
  <si>
    <t>EQ</t>
    <phoneticPr fontId="9" type="noConversion"/>
  </si>
  <si>
    <t>FP</t>
    <phoneticPr fontId="9" type="noConversion"/>
  </si>
  <si>
    <t>신규</t>
    <phoneticPr fontId="9" type="noConversion"/>
  </si>
  <si>
    <t>개발내역</t>
    <phoneticPr fontId="9" type="noConversion"/>
  </si>
  <si>
    <t>FP가중치</t>
    <phoneticPr fontId="9" type="noConversion"/>
  </si>
  <si>
    <t>점수계</t>
    <phoneticPr fontId="9" type="noConversion"/>
  </si>
  <si>
    <t>구분</t>
  </si>
  <si>
    <t>ILF</t>
  </si>
  <si>
    <t>EIF</t>
  </si>
  <si>
    <t>EI</t>
  </si>
  <si>
    <t>EO</t>
  </si>
  <si>
    <t>EQ</t>
  </si>
  <si>
    <t>FP</t>
  </si>
  <si>
    <t>비고</t>
  </si>
  <si>
    <t>재개발</t>
    <phoneticPr fontId="9" type="noConversion"/>
  </si>
  <si>
    <t>FP가중치</t>
  </si>
  <si>
    <t>개발내역</t>
  </si>
  <si>
    <t>재개발소프트웨어 규모(총변경율 &lt;= 50의 경우) = 재사용소프트웨어 규모 X [재사용 소프트웨어 평가 노력 + 총변경율 X {1+0.02(재사용난이도 x 재사용소프트웨어친숙도)}] / 100</t>
    <phoneticPr fontId="9" type="noConversion"/>
  </si>
  <si>
    <t>개발규모 합계</t>
    <phoneticPr fontId="9" type="noConversion"/>
  </si>
  <si>
    <t>1.4.3 보정계수</t>
    <phoneticPr fontId="9" type="noConversion"/>
  </si>
  <si>
    <t>산정기준</t>
    <phoneticPr fontId="9" type="noConversion"/>
  </si>
  <si>
    <t>보정계수</t>
    <phoneticPr fontId="9" type="noConversion"/>
  </si>
  <si>
    <t>비 고</t>
    <phoneticPr fontId="9" type="noConversion"/>
  </si>
  <si>
    <t>규모 보정계수</t>
    <phoneticPr fontId="9" type="noConversion"/>
  </si>
  <si>
    <t xml:space="preserve"> 0.108 * log e(기능점수) + 0.2229,  단, 기능점수 300 미만은 0.65 적용</t>
    <phoneticPr fontId="9" type="noConversion"/>
  </si>
  <si>
    <t>어플리케이션 보정계수</t>
    <phoneticPr fontId="9" type="noConversion"/>
  </si>
  <si>
    <t>어플리케이션 유형</t>
    <phoneticPr fontId="9" type="noConversion"/>
  </si>
  <si>
    <t>비중</t>
    <phoneticPr fontId="9" type="noConversion"/>
  </si>
  <si>
    <t>업무처리용</t>
  </si>
  <si>
    <t>멀티미디어용(지리정보시스템)</t>
    <phoneticPr fontId="9" type="noConversion"/>
  </si>
  <si>
    <t>언어 보정계수</t>
    <phoneticPr fontId="9" type="noConversion"/>
  </si>
  <si>
    <t>언어구분</t>
    <phoneticPr fontId="9" type="noConversion"/>
  </si>
  <si>
    <t>Java</t>
  </si>
  <si>
    <t>JSP</t>
    <phoneticPr fontId="4" type="noConversion"/>
  </si>
  <si>
    <t xml:space="preserve">품질 보정계수  </t>
    <phoneticPr fontId="9" type="noConversion"/>
  </si>
  <si>
    <t>보정요소</t>
    <phoneticPr fontId="9" type="noConversion"/>
  </si>
  <si>
    <t>분산처리</t>
    <phoneticPr fontId="9" type="noConversion"/>
  </si>
  <si>
    <t>성능</t>
    <phoneticPr fontId="9" type="noConversion"/>
  </si>
  <si>
    <t>신뢰성</t>
    <phoneticPr fontId="9" type="noConversion"/>
  </si>
  <si>
    <t>다중사이트</t>
    <phoneticPr fontId="9" type="noConversion"/>
  </si>
  <si>
    <t>( 0.025 * 총영향도(분산/성능/신뢰성/다중) + 1 )</t>
    <phoneticPr fontId="9" type="noConversion"/>
  </si>
  <si>
    <t>영향도</t>
    <phoneticPr fontId="9" type="noConversion"/>
  </si>
  <si>
    <t>1.4.4 개발원가</t>
    <phoneticPr fontId="9" type="noConversion"/>
  </si>
  <si>
    <t>공 정</t>
    <phoneticPr fontId="9" type="noConversion"/>
  </si>
  <si>
    <t>FP단가</t>
    <phoneticPr fontId="9" type="noConversion"/>
  </si>
  <si>
    <t>기능점수</t>
    <phoneticPr fontId="9" type="noConversion"/>
  </si>
  <si>
    <t>규모</t>
    <phoneticPr fontId="9" type="noConversion"/>
  </si>
  <si>
    <t>형태</t>
    <phoneticPr fontId="9" type="noConversion"/>
  </si>
  <si>
    <t>품질</t>
    <phoneticPr fontId="9" type="noConversion"/>
  </si>
  <si>
    <t>언어</t>
    <phoneticPr fontId="9" type="noConversion"/>
  </si>
  <si>
    <t>적용율</t>
    <phoneticPr fontId="9" type="noConversion"/>
  </si>
  <si>
    <t>금 액</t>
    <phoneticPr fontId="9" type="noConversion"/>
  </si>
  <si>
    <t>비 고</t>
    <phoneticPr fontId="9" type="noConversion"/>
  </si>
  <si>
    <t>분석</t>
    <phoneticPr fontId="9" type="noConversion"/>
  </si>
  <si>
    <t>-</t>
    <phoneticPr fontId="9" type="noConversion"/>
  </si>
  <si>
    <t>설계</t>
    <phoneticPr fontId="9" type="noConversion"/>
  </si>
  <si>
    <t>-</t>
    <phoneticPr fontId="9" type="noConversion"/>
  </si>
  <si>
    <t>구현</t>
    <phoneticPr fontId="9" type="noConversion"/>
  </si>
  <si>
    <t>시험</t>
    <phoneticPr fontId="9" type="noConversion"/>
  </si>
  <si>
    <t>합계</t>
    <phoneticPr fontId="9" type="noConversion"/>
  </si>
  <si>
    <t>1.4.5 재개발비 산정</t>
    <phoneticPr fontId="9" type="noConversion"/>
  </si>
  <si>
    <t>총 변경율 계산 구성 요소</t>
    <phoneticPr fontId="9" type="noConversion"/>
  </si>
  <si>
    <t>가중치</t>
    <phoneticPr fontId="9" type="noConversion"/>
  </si>
  <si>
    <t>변경율</t>
    <phoneticPr fontId="9" type="noConversion"/>
  </si>
  <si>
    <t>설계변경율</t>
    <phoneticPr fontId="9" type="noConversion"/>
  </si>
  <si>
    <t>사용자인터페이스(UI)</t>
    <phoneticPr fontId="9" type="noConversion"/>
  </si>
  <si>
    <t>a</t>
    <phoneticPr fontId="9" type="noConversion"/>
  </si>
  <si>
    <t>업무처리로직(BL)</t>
    <phoneticPr fontId="9" type="noConversion"/>
  </si>
  <si>
    <t>b</t>
    <phoneticPr fontId="9" type="noConversion"/>
  </si>
  <si>
    <t>데이터처리로직(DL)</t>
    <phoneticPr fontId="9" type="noConversion"/>
  </si>
  <si>
    <t>c</t>
    <phoneticPr fontId="9" type="noConversion"/>
  </si>
  <si>
    <t>데이터 변경</t>
    <phoneticPr fontId="9" type="noConversion"/>
  </si>
  <si>
    <t>d</t>
    <phoneticPr fontId="9" type="noConversion"/>
  </si>
  <si>
    <t>계</t>
    <phoneticPr fontId="9" type="noConversion"/>
  </si>
  <si>
    <t>UI변경률 *a+ BL변령률*b+DL처리로직*c+데이터변경률*d</t>
    <phoneticPr fontId="9" type="noConversion"/>
  </si>
  <si>
    <t>코드변경율</t>
    <phoneticPr fontId="9" type="noConversion"/>
  </si>
  <si>
    <t>통합 및 시험 변경율</t>
    <phoneticPr fontId="9" type="noConversion"/>
  </si>
  <si>
    <t xml:space="preserve"> (1) 총변경율</t>
    <phoneticPr fontId="9" type="noConversion"/>
  </si>
  <si>
    <t xml:space="preserve"> (2) 수정후 재사용 소프트웨어 평가 노력 판단</t>
    <phoneticPr fontId="9" type="noConversion"/>
  </si>
  <si>
    <t xml:space="preserve"> (3) 재사용난이도 판단</t>
    <phoneticPr fontId="9" type="noConversion"/>
  </si>
  <si>
    <t xml:space="preserve">  - 재사용 프로그램의 구조화 정도</t>
    <phoneticPr fontId="9" type="noConversion"/>
  </si>
  <si>
    <t>낮음</t>
    <phoneticPr fontId="9" type="noConversion"/>
  </si>
  <si>
    <t xml:space="preserve">  - 재사용 프로그램이 어플리케이션 관점에서 명확성</t>
    <phoneticPr fontId="9" type="noConversion"/>
  </si>
  <si>
    <t xml:space="preserve">  - 재사용 프로그램 소스코드의 서술정도</t>
    <phoneticPr fontId="9" type="noConversion"/>
  </si>
  <si>
    <t xml:space="preserve"> (4) 재사용 소프트웨어 친숙도 판단: 거의 친숙하지 않음</t>
    <phoneticPr fontId="9" type="noConversion"/>
  </si>
  <si>
    <t>1.4.5 기능 및 기능점수 목록</t>
    <phoneticPr fontId="9" type="noConversion"/>
  </si>
  <si>
    <t>대분류</t>
    <phoneticPr fontId="9" type="noConversion"/>
  </si>
  <si>
    <t>중분류</t>
    <phoneticPr fontId="9" type="noConversion"/>
  </si>
  <si>
    <t>소분류</t>
    <phoneticPr fontId="9" type="noConversion"/>
  </si>
  <si>
    <t>기능</t>
    <phoneticPr fontId="9" type="noConversion"/>
  </si>
  <si>
    <t>트랜잭션 기능</t>
    <phoneticPr fontId="9" type="noConversion"/>
  </si>
  <si>
    <t>데이터기능</t>
    <phoneticPr fontId="9" type="noConversion"/>
  </si>
  <si>
    <t>외부입력(EI)</t>
    <phoneticPr fontId="9" type="noConversion"/>
  </si>
  <si>
    <t>외부출력(EO)</t>
    <phoneticPr fontId="9" type="noConversion"/>
  </si>
  <si>
    <t>외부조회(EQ)</t>
    <phoneticPr fontId="9" type="noConversion"/>
  </si>
  <si>
    <t>내부논리파일(ILF)</t>
    <phoneticPr fontId="9" type="noConversion"/>
  </si>
  <si>
    <t>외부연계파일(EIF)</t>
    <phoneticPr fontId="9" type="noConversion"/>
  </si>
  <si>
    <t>1단계</t>
    <phoneticPr fontId="9" type="noConversion"/>
  </si>
  <si>
    <t>SGIS 포털리모델링</t>
    <phoneticPr fontId="9" type="noConversion"/>
  </si>
  <si>
    <t>자료제공</t>
    <phoneticPr fontId="9" type="noConversion"/>
  </si>
  <si>
    <t>자료신청목록 데이터</t>
    <phoneticPr fontId="9" type="noConversion"/>
  </si>
  <si>
    <t>자료구분 조회</t>
    <phoneticPr fontId="9" type="noConversion"/>
  </si>
  <si>
    <t>대상목록 조회</t>
    <phoneticPr fontId="9" type="noConversion"/>
  </si>
  <si>
    <t>세부자료명 조회</t>
    <phoneticPr fontId="9" type="noConversion"/>
  </si>
  <si>
    <t>신청지역 조회</t>
    <phoneticPr fontId="9" type="noConversion"/>
  </si>
  <si>
    <t>자료신청 추가기능</t>
    <phoneticPr fontId="9" type="noConversion"/>
  </si>
  <si>
    <t>자료신청 삭제기능</t>
    <phoneticPr fontId="9" type="noConversion"/>
  </si>
  <si>
    <t>자료신청 수정기능</t>
    <phoneticPr fontId="9" type="noConversion"/>
  </si>
  <si>
    <t>자료신청 상세 등록기능</t>
    <phoneticPr fontId="9" type="noConversion"/>
  </si>
  <si>
    <t>신청내역 조회</t>
    <phoneticPr fontId="9" type="noConversion"/>
  </si>
  <si>
    <t>신청내역 수정</t>
    <phoneticPr fontId="9" type="noConversion"/>
  </si>
  <si>
    <t>신청내역 삭제</t>
    <phoneticPr fontId="9" type="noConversion"/>
  </si>
  <si>
    <t>실시간 자료제공 신청 기능</t>
    <phoneticPr fontId="9" type="noConversion"/>
  </si>
  <si>
    <t>Shape형식 자료 제공</t>
    <phoneticPr fontId="9" type="noConversion"/>
  </si>
  <si>
    <t>Text형식 자료 제공</t>
    <phoneticPr fontId="9" type="noConversion"/>
  </si>
  <si>
    <t>XML형식 자료 제공</t>
    <phoneticPr fontId="9" type="noConversion"/>
  </si>
  <si>
    <t>Excel 형식 자료제공</t>
    <phoneticPr fontId="9" type="noConversion"/>
  </si>
  <si>
    <t>자료다운로드 내역 조회</t>
    <phoneticPr fontId="9" type="noConversion"/>
  </si>
  <si>
    <t>다운로드 도움말 생성</t>
    <phoneticPr fontId="9" type="noConversion"/>
  </si>
  <si>
    <t>자료제공 목록화면 추가</t>
    <phoneticPr fontId="9" type="noConversion"/>
  </si>
  <si>
    <t>제공파일 검증</t>
    <phoneticPr fontId="9" type="noConversion"/>
  </si>
  <si>
    <t>시도별 인구 자료제공 파일 자동 생성</t>
    <phoneticPr fontId="9" type="noConversion"/>
  </si>
  <si>
    <t>시도별 가구 자료제공 파일 자동 생성</t>
    <phoneticPr fontId="9" type="noConversion"/>
  </si>
  <si>
    <t>시도별 주택 자료제공 파일 자동 생성</t>
    <phoneticPr fontId="9" type="noConversion"/>
  </si>
  <si>
    <t>시도별 사업체 자료제공 파일 자동 생성</t>
    <phoneticPr fontId="9" type="noConversion"/>
  </si>
  <si>
    <t>시군구별 인구 자료제공 파일 자동 생성</t>
    <phoneticPr fontId="9" type="noConversion"/>
  </si>
  <si>
    <t>시군구별 가구 자료제공 파일 자동 생성</t>
    <phoneticPr fontId="9" type="noConversion"/>
  </si>
  <si>
    <t>시군구별 주택 자료제공 파일 자동 생성</t>
    <phoneticPr fontId="9" type="noConversion"/>
  </si>
  <si>
    <t>시군구별 사업체 자료제공 파일 자동 생성</t>
    <phoneticPr fontId="9" type="noConversion"/>
  </si>
  <si>
    <t>검증내역 데이터</t>
    <phoneticPr fontId="9" type="noConversion"/>
  </si>
  <si>
    <t>자료제공 파일 검증_KOSIS비교(인구)</t>
    <phoneticPr fontId="9" type="noConversion"/>
  </si>
  <si>
    <t>자료제공 파일 검증_KOSIS비교(가구)</t>
    <phoneticPr fontId="9" type="noConversion"/>
  </si>
  <si>
    <t>자료제공 파일 검증_KOSIS비교(주택)</t>
    <phoneticPr fontId="9" type="noConversion"/>
  </si>
  <si>
    <t>자료제공 파일 검증_KOSIS비교(사업체)</t>
    <phoneticPr fontId="9" type="noConversion"/>
  </si>
  <si>
    <t>자료제공 파일 검증_전년도 대비 비교(인구)</t>
    <phoneticPr fontId="9" type="noConversion"/>
  </si>
  <si>
    <t>자료제공 파일 검증_전년도 대비 비교(가구)</t>
    <phoneticPr fontId="9" type="noConversion"/>
  </si>
  <si>
    <t>자료제공 파일 검증_전년도 대비 비교(주택)</t>
    <phoneticPr fontId="9" type="noConversion"/>
  </si>
  <si>
    <t>자료제공 파일 검증_전년도 대비 비교(사업체)</t>
    <phoneticPr fontId="9" type="noConversion"/>
  </si>
  <si>
    <t>자료제공 파일 검증_이상치 추출(인구)</t>
    <phoneticPr fontId="9" type="noConversion"/>
  </si>
  <si>
    <t>자료제공 파일 검증_이상치 추출(가구)</t>
    <phoneticPr fontId="9" type="noConversion"/>
  </si>
  <si>
    <t>자료제공 파일 검증_이상치 추출(주택)</t>
    <phoneticPr fontId="9" type="noConversion"/>
  </si>
  <si>
    <t>자료제공 파일 검증_이상치 추출(사업체)</t>
    <phoneticPr fontId="9" type="noConversion"/>
  </si>
  <si>
    <t>자료제공 파일 검증_선택집계구 대화형통계지 비교(인구)</t>
    <phoneticPr fontId="9" type="noConversion"/>
  </si>
  <si>
    <t>자료제공 파일 검증_선택집계구 대화형통계지 비교(가구)</t>
    <phoneticPr fontId="9" type="noConversion"/>
  </si>
  <si>
    <t>자료제공 파일 검증_선택집계구 대화형통계지 비교(주택)</t>
    <phoneticPr fontId="9" type="noConversion"/>
  </si>
  <si>
    <t>자료제공 파일 검증_선택집계구 대화형통계지 비교(사업체)</t>
    <phoneticPr fontId="9" type="noConversion"/>
  </si>
  <si>
    <t>집계구별 변동 많은지역 조회</t>
    <phoneticPr fontId="9" type="noConversion"/>
  </si>
  <si>
    <t>개발자지원시스템</t>
    <phoneticPr fontId="9" type="noConversion"/>
  </si>
  <si>
    <t>샘플추가</t>
    <phoneticPr fontId="9" type="noConversion"/>
  </si>
  <si>
    <t>지도API 샘플작성</t>
    <phoneticPr fontId="9" type="noConversion"/>
  </si>
  <si>
    <t xml:space="preserve">지도 API 샘플결과보기 </t>
    <phoneticPr fontId="9" type="noConversion"/>
  </si>
  <si>
    <t>증감형 주제도 따라하기</t>
    <phoneticPr fontId="9" type="noConversion"/>
  </si>
  <si>
    <t>색상형 주제도 따라하기</t>
    <phoneticPr fontId="9" type="noConversion"/>
  </si>
  <si>
    <t>시계열 주제도 따라하기</t>
    <phoneticPr fontId="9" type="noConversion"/>
  </si>
  <si>
    <t>분할뷰 주제도 따라하기</t>
    <phoneticPr fontId="9" type="noConversion"/>
  </si>
  <si>
    <t>POI 주제도 따라하기</t>
    <phoneticPr fontId="9" type="noConversion"/>
  </si>
  <si>
    <t>응용샘플작성</t>
    <phoneticPr fontId="9" type="noConversion"/>
  </si>
  <si>
    <t>응용샘플 결과보기</t>
    <phoneticPr fontId="9" type="noConversion"/>
  </si>
  <si>
    <t>SGIS 포털리모델링</t>
    <phoneticPr fontId="9" type="noConversion"/>
  </si>
  <si>
    <t>통계지도체험</t>
    <phoneticPr fontId="9" type="noConversion"/>
  </si>
  <si>
    <t>통계지도체험 사용자데이터</t>
    <phoneticPr fontId="9" type="noConversion"/>
  </si>
  <si>
    <t>집계데이터 업로드기능</t>
    <phoneticPr fontId="9" type="noConversion"/>
  </si>
  <si>
    <t>시계열데이터 업로드기능</t>
    <phoneticPr fontId="9" type="noConversion"/>
  </si>
  <si>
    <t>POI데이터 업로드기능</t>
    <phoneticPr fontId="9" type="noConversion"/>
  </si>
  <si>
    <t>POI데이터 좌표변환기능</t>
    <phoneticPr fontId="9" type="noConversion"/>
  </si>
  <si>
    <t>전국지역선택 기능</t>
    <phoneticPr fontId="9" type="noConversion"/>
  </si>
  <si>
    <t>개별지역선택(시도)기능</t>
    <phoneticPr fontId="9" type="noConversion"/>
  </si>
  <si>
    <t xml:space="preserve">통계그래프 시각화 기능 </t>
    <phoneticPr fontId="9" type="noConversion"/>
  </si>
  <si>
    <t>통계표 시각화 기능</t>
    <phoneticPr fontId="9" type="noConversion"/>
  </si>
  <si>
    <t>통계데이터 직접 입력기능</t>
    <phoneticPr fontId="9" type="noConversion"/>
  </si>
  <si>
    <t>통계데이터 엑셀 입력기능</t>
    <phoneticPr fontId="9" type="noConversion"/>
  </si>
  <si>
    <t>통계데이터 색상지도 표출 기능</t>
    <phoneticPr fontId="9" type="noConversion"/>
  </si>
  <si>
    <t>통계데이터 버블지도 표출기능</t>
    <phoneticPr fontId="9" type="noConversion"/>
  </si>
  <si>
    <t>통계데이터 점지도 표출기능</t>
    <phoneticPr fontId="9" type="noConversion"/>
  </si>
  <si>
    <t>통계데이터 열지도 표출기능</t>
    <phoneticPr fontId="9" type="noConversion"/>
  </si>
  <si>
    <t>통계데이터 POI 표출기능</t>
    <phoneticPr fontId="9" type="noConversion"/>
  </si>
  <si>
    <t>통계데이터 POI 클러스터 기능</t>
    <phoneticPr fontId="9" type="noConversion"/>
  </si>
  <si>
    <t>맵표출 데이터</t>
    <phoneticPr fontId="9" type="noConversion"/>
  </si>
  <si>
    <t>통계데이터 색상선택 및 표출기능</t>
    <phoneticPr fontId="9" type="noConversion"/>
  </si>
  <si>
    <t>통계데이터 지도레벨 선택 및 표출기능</t>
    <phoneticPr fontId="9" type="noConversion"/>
  </si>
  <si>
    <t>범례 히스토그램 기능</t>
    <phoneticPr fontId="9" type="noConversion"/>
  </si>
  <si>
    <t>시계열 데이터</t>
    <phoneticPr fontId="9" type="noConversion"/>
  </si>
  <si>
    <t>시계열 데이터 선택 및 표출기능</t>
    <phoneticPr fontId="9" type="noConversion"/>
  </si>
  <si>
    <t>보고서 생성기능</t>
    <phoneticPr fontId="9" type="noConversion"/>
  </si>
  <si>
    <t>보고서 제목 및 설명 입력기능</t>
    <phoneticPr fontId="9" type="noConversion"/>
  </si>
  <si>
    <t>라벨 위치조정 기능</t>
    <phoneticPr fontId="9" type="noConversion"/>
  </si>
  <si>
    <t>지도 다운로드기능</t>
    <phoneticPr fontId="9" type="noConversion"/>
  </si>
  <si>
    <t>통계데이터 다운로드기능</t>
    <phoneticPr fontId="9" type="noConversion"/>
  </si>
  <si>
    <t>통계데이터 막대차트 시각화기능</t>
    <phoneticPr fontId="9" type="noConversion"/>
  </si>
  <si>
    <t>통계데이터 원차트 시각화기능</t>
    <phoneticPr fontId="9" type="noConversion"/>
  </si>
  <si>
    <t>총괄인구통계기능 제공</t>
    <phoneticPr fontId="9" type="noConversion"/>
  </si>
  <si>
    <t>상세인구통계기능 제공</t>
    <phoneticPr fontId="9" type="noConversion"/>
  </si>
  <si>
    <t>총괄가구통계기능 제공</t>
    <phoneticPr fontId="9" type="noConversion"/>
  </si>
  <si>
    <t>상세가구통계기능 제공</t>
    <phoneticPr fontId="9" type="noConversion"/>
  </si>
  <si>
    <t>총괄주택통계기능 제공</t>
    <phoneticPr fontId="9" type="noConversion"/>
  </si>
  <si>
    <t>상세주택통계기능 제공</t>
    <phoneticPr fontId="9" type="noConversion"/>
  </si>
  <si>
    <t>총괄사업체통계기능 제공</t>
    <phoneticPr fontId="9" type="noConversion"/>
  </si>
  <si>
    <t>산업분류별 사업체통계기능 제공</t>
    <phoneticPr fontId="9" type="noConversion"/>
  </si>
  <si>
    <t>총괄농가/어가/임가 통계기능제공</t>
    <phoneticPr fontId="9" type="noConversion"/>
  </si>
  <si>
    <t>KOSIS통계 목록조회</t>
    <phoneticPr fontId="9" type="noConversion"/>
  </si>
  <si>
    <t>KOSIS통계 조건 설정 변경</t>
    <phoneticPr fontId="9" type="noConversion"/>
  </si>
  <si>
    <t>KOSIS통계 데이터 가져오기</t>
    <phoneticPr fontId="9" type="noConversion"/>
  </si>
  <si>
    <t>설정정보 데이터</t>
    <phoneticPr fontId="9" type="noConversion"/>
  </si>
  <si>
    <t>툴팁생성기능</t>
    <phoneticPr fontId="9" type="noConversion"/>
  </si>
  <si>
    <t>툴팁 표출기능</t>
    <phoneticPr fontId="9" type="noConversion"/>
  </si>
  <si>
    <t>폰트 선택기능</t>
    <phoneticPr fontId="9" type="noConversion"/>
  </si>
  <si>
    <t>경계선택기능</t>
    <phoneticPr fontId="9" type="noConversion"/>
  </si>
  <si>
    <t>지도추가기능</t>
    <phoneticPr fontId="9" type="noConversion"/>
  </si>
  <si>
    <t>지도삭제기능</t>
    <phoneticPr fontId="9" type="noConversion"/>
  </si>
  <si>
    <t>단위설정 기능</t>
    <phoneticPr fontId="9" type="noConversion"/>
  </si>
  <si>
    <t>배경 변경기능</t>
    <phoneticPr fontId="9" type="noConversion"/>
  </si>
  <si>
    <t>경계스타일변경기능</t>
    <phoneticPr fontId="9" type="noConversion"/>
  </si>
  <si>
    <t>생활업종/기술업종 통합</t>
    <phoneticPr fontId="9" type="noConversion"/>
  </si>
  <si>
    <t>우리동네 생활업종, 
기술업종 통계지도 통합</t>
    <phoneticPr fontId="9" type="noConversion"/>
  </si>
  <si>
    <t>통합업종 데이터</t>
    <phoneticPr fontId="9" type="noConversion"/>
  </si>
  <si>
    <t>시도 현황보기 기능 통합 조회</t>
    <phoneticPr fontId="9" type="noConversion"/>
  </si>
  <si>
    <t>시군구 현황보기 기능 통합 조회</t>
    <phoneticPr fontId="9" type="noConversion"/>
  </si>
  <si>
    <t>업종 밀집도 기능 통합 조회</t>
    <phoneticPr fontId="9" type="noConversion"/>
  </si>
  <si>
    <t>통계구역단위(시도/시군구/읍면동/집계구) 열지도 표출</t>
    <phoneticPr fontId="9" type="noConversion"/>
  </si>
  <si>
    <t>통계구역단위(시도/시군구/읍면동/집계구) 색상지도 표출</t>
    <phoneticPr fontId="9" type="noConversion"/>
  </si>
  <si>
    <t>통계구역단위(시도/시군구/읍면동/집계구) 버블지도 표출</t>
    <phoneticPr fontId="9" type="noConversion"/>
  </si>
  <si>
    <t>후보지검색 통합 조회</t>
    <phoneticPr fontId="9" type="noConversion"/>
  </si>
  <si>
    <t>인허가 통계보기 통합 조회</t>
    <phoneticPr fontId="9" type="noConversion"/>
  </si>
  <si>
    <t>입지계수 통합 조회</t>
    <phoneticPr fontId="9" type="noConversion"/>
  </si>
  <si>
    <t>기술업종 생태 정보 통합 조회</t>
    <phoneticPr fontId="9" type="noConversion"/>
  </si>
  <si>
    <t>대화형통계지도</t>
    <phoneticPr fontId="9" type="noConversion"/>
  </si>
  <si>
    <t>전개도</t>
    <phoneticPr fontId="9" type="noConversion"/>
  </si>
  <si>
    <t>전개도 데이터</t>
    <phoneticPr fontId="9" type="noConversion"/>
  </si>
  <si>
    <t>지역별 전개도 형상 표출</t>
    <phoneticPr fontId="9" type="noConversion"/>
  </si>
  <si>
    <t>전개도 내 사업체 조회</t>
    <phoneticPr fontId="9" type="noConversion"/>
  </si>
  <si>
    <t>지도레벨단위 전개도 표출</t>
    <phoneticPr fontId="9" type="noConversion"/>
  </si>
  <si>
    <t>3D 전개도 표출</t>
    <phoneticPr fontId="9" type="noConversion"/>
  </si>
  <si>
    <t>2D 전개도 표출</t>
    <phoneticPr fontId="9" type="noConversion"/>
  </si>
  <si>
    <t>산업분류별 사업체 통계 조회</t>
    <phoneticPr fontId="9" type="noConversion"/>
  </si>
  <si>
    <t>산업분류별 POI 표출</t>
    <phoneticPr fontId="9" type="noConversion"/>
  </si>
  <si>
    <t>층별 사업체 통계 표출</t>
    <phoneticPr fontId="9" type="noConversion"/>
  </si>
  <si>
    <t>테마업종별 사업체 위치 조회</t>
    <phoneticPr fontId="9" type="noConversion"/>
  </si>
  <si>
    <t>테마업종별 사업체 통계 조회</t>
    <phoneticPr fontId="9" type="noConversion"/>
  </si>
  <si>
    <t>층별 편의시설 표출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</si>
</sst>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_);[Red]\(#,##0\)"/>
    <numFmt numFmtId="178" formatCode="#,###"/>
    <numFmt numFmtId="179" formatCode="0.0_);[Red]\(0.0\)"/>
    <numFmt numFmtId="180" formatCode="0.00_);[Red]\(0.00\)"/>
    <numFmt numFmtId="181" formatCode="0_);[Red]\(0\)"/>
    <numFmt numFmtId="182" formatCode="0.00_ "/>
    <numFmt numFmtId="183" formatCode="0.0000_ "/>
    <numFmt numFmtId="184" formatCode="0.0_ "/>
    <numFmt numFmtId="185" formatCode="0.000_ "/>
  </numFmts>
  <fonts count="20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4"/>
      <color indexed="8"/>
      <name val="HY울릉도M"/>
      <family val="1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4"/>
      <name val="HY울릉도M"/>
      <family val="1"/>
      <charset val="129"/>
    </font>
    <font>
      <sz val="10"/>
      <name val="가는각진제목체"/>
      <family val="1"/>
      <charset val="129"/>
    </font>
    <font>
      <b/>
      <sz val="10"/>
      <name val="가는각진제목체"/>
      <family val="1"/>
      <charset val="129"/>
    </font>
    <font>
      <sz val="8"/>
      <name val="돋움"/>
      <family val="3"/>
      <charset val="129"/>
    </font>
    <font>
      <sz val="10"/>
      <color indexed="10"/>
      <name val="가는각진제목체"/>
      <family val="1"/>
      <charset val="129"/>
    </font>
    <font>
      <b/>
      <sz val="10"/>
      <color rgb="FFFF0000"/>
      <name val="가는각진제목체"/>
      <family val="1"/>
      <charset val="129"/>
    </font>
    <font>
      <sz val="10"/>
      <color indexed="12"/>
      <name val="가는각진제목체"/>
      <family val="1"/>
      <charset val="129"/>
    </font>
    <font>
      <sz val="11"/>
      <name val="바탕체"/>
      <family val="1"/>
      <charset val="129"/>
    </font>
    <font>
      <sz val="10"/>
      <name val="돋움"/>
      <family val="3"/>
      <charset val="129"/>
    </font>
    <font>
      <sz val="11"/>
      <name val="바탕"/>
      <family val="1"/>
      <charset val="129"/>
    </font>
    <font>
      <sz val="8"/>
      <name val="가는각진제목체"/>
      <family val="1"/>
      <charset val="129"/>
    </font>
    <font>
      <sz val="10"/>
      <color indexed="8"/>
      <name val="Arial"/>
      <family val="2"/>
    </font>
    <font>
      <sz val="10"/>
      <color theme="1"/>
      <name val="가는각진제목체"/>
      <family val="1"/>
      <charset val="129"/>
    </font>
    <font>
      <sz val="10"/>
      <color rgb="FFFF0000"/>
      <name val="가는각진제목체"/>
      <family val="1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/>
    <xf numFmtId="9" fontId="5" fillId="0" borderId="0" applyFont="0" applyFill="0" applyBorder="0" applyAlignment="0" applyProtection="0"/>
    <xf numFmtId="0" fontId="15" fillId="0" borderId="0">
      <alignment vertical="center"/>
    </xf>
    <xf numFmtId="0" fontId="17" fillId="0" borderId="0"/>
    <xf numFmtId="0" fontId="5" fillId="0" borderId="0"/>
    <xf numFmtId="0" fontId="5" fillId="0" borderId="0"/>
  </cellStyleXfs>
  <cellXfs count="291">
    <xf numFmtId="0" fontId="0" fillId="0" borderId="0" xfId="0">
      <alignment vertical="center"/>
    </xf>
    <xf numFmtId="0" fontId="2" fillId="0" borderId="0" xfId="2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0" xfId="4" applyFont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vertical="center" wrapText="1"/>
    </xf>
    <xf numFmtId="0" fontId="8" fillId="0" borderId="0" xfId="3" applyFont="1" applyBorder="1" applyAlignment="1">
      <alignment vertical="center" wrapText="1"/>
    </xf>
    <xf numFmtId="176" fontId="8" fillId="0" borderId="0" xfId="3" applyNumberFormat="1" applyFont="1" applyAlignment="1">
      <alignment vertical="center"/>
    </xf>
    <xf numFmtId="0" fontId="8" fillId="2" borderId="1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177" fontId="8" fillId="0" borderId="9" xfId="3" applyNumberFormat="1" applyFont="1" applyBorder="1" applyAlignment="1">
      <alignment horizontal="center" vertical="center"/>
    </xf>
    <xf numFmtId="177" fontId="8" fillId="0" borderId="7" xfId="3" applyNumberFormat="1" applyFont="1" applyBorder="1" applyAlignment="1">
      <alignment horizontal="center" vertical="center"/>
    </xf>
    <xf numFmtId="177" fontId="8" fillId="0" borderId="8" xfId="3" applyNumberFormat="1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177" fontId="8" fillId="0" borderId="0" xfId="3" applyNumberFormat="1" applyFont="1" applyBorder="1" applyAlignment="1">
      <alignment vertical="center" wrapText="1"/>
    </xf>
    <xf numFmtId="0" fontId="8" fillId="0" borderId="0" xfId="3" applyFont="1" applyBorder="1" applyAlignment="1">
      <alignment vertical="center"/>
    </xf>
    <xf numFmtId="0" fontId="7" fillId="0" borderId="0" xfId="3" applyFont="1" applyBorder="1" applyAlignment="1">
      <alignment horizontal="centerContinuous" vertical="center"/>
    </xf>
    <xf numFmtId="0" fontId="7" fillId="0" borderId="0" xfId="3" applyFont="1" applyBorder="1" applyAlignment="1">
      <alignment horizontal="centerContinuous" vertical="center" wrapText="1"/>
    </xf>
    <xf numFmtId="0" fontId="8" fillId="2" borderId="11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7" fillId="3" borderId="14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178" fontId="7" fillId="4" borderId="15" xfId="4" applyNumberFormat="1" applyFont="1" applyFill="1" applyBorder="1" applyAlignment="1">
      <alignment horizontal="center" vertical="center" wrapText="1"/>
    </xf>
    <xf numFmtId="179" fontId="7" fillId="4" borderId="16" xfId="3" applyNumberFormat="1" applyFont="1" applyFill="1" applyBorder="1" applyAlignment="1">
      <alignment horizontal="center" vertical="center"/>
    </xf>
    <xf numFmtId="177" fontId="7" fillId="0" borderId="17" xfId="3" applyNumberFormat="1" applyFont="1" applyFill="1" applyBorder="1" applyAlignment="1">
      <alignment horizontal="center" vertical="center"/>
    </xf>
    <xf numFmtId="0" fontId="7" fillId="3" borderId="18" xfId="3" applyFont="1" applyFill="1" applyBorder="1" applyAlignment="1">
      <alignment horizontal="center" vertical="center"/>
    </xf>
    <xf numFmtId="0" fontId="7" fillId="0" borderId="19" xfId="3" applyFont="1" applyFill="1" applyBorder="1" applyAlignment="1">
      <alignment horizontal="center" vertical="center"/>
    </xf>
    <xf numFmtId="0" fontId="7" fillId="0" borderId="20" xfId="3" applyFont="1" applyFill="1" applyBorder="1" applyAlignment="1">
      <alignment horizontal="center" vertical="center"/>
    </xf>
    <xf numFmtId="179" fontId="10" fillId="0" borderId="21" xfId="3" applyNumberFormat="1" applyFont="1" applyFill="1" applyBorder="1" applyAlignment="1">
      <alignment horizontal="center" vertical="center" wrapText="1"/>
    </xf>
    <xf numFmtId="179" fontId="10" fillId="0" borderId="21" xfId="3" applyNumberFormat="1" applyFont="1" applyFill="1" applyBorder="1" applyAlignment="1">
      <alignment horizontal="center" vertical="center"/>
    </xf>
    <xf numFmtId="179" fontId="7" fillId="0" borderId="21" xfId="3" applyNumberFormat="1" applyFont="1" applyFill="1" applyBorder="1" applyAlignment="1">
      <alignment horizontal="center" vertical="center"/>
    </xf>
    <xf numFmtId="177" fontId="7" fillId="0" borderId="22" xfId="3" applyNumberFormat="1" applyFont="1" applyFill="1" applyBorder="1" applyAlignment="1">
      <alignment horizontal="center" vertical="center"/>
    </xf>
    <xf numFmtId="0" fontId="8" fillId="0" borderId="23" xfId="3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180" fontId="8" fillId="0" borderId="24" xfId="3" applyNumberFormat="1" applyFont="1" applyFill="1" applyBorder="1" applyAlignment="1">
      <alignment horizontal="center" vertical="center" wrapText="1"/>
    </xf>
    <xf numFmtId="180" fontId="8" fillId="0" borderId="24" xfId="3" applyNumberFormat="1" applyFont="1" applyFill="1" applyBorder="1" applyAlignment="1">
      <alignment horizontal="center" vertical="center"/>
    </xf>
    <xf numFmtId="177" fontId="7" fillId="0" borderId="25" xfId="3" applyNumberFormat="1" applyFont="1" applyFill="1" applyBorder="1" applyAlignment="1">
      <alignment horizontal="center" vertical="center"/>
    </xf>
    <xf numFmtId="0" fontId="7" fillId="0" borderId="0" xfId="3" applyFont="1" applyBorder="1" applyAlignment="1">
      <alignment vertical="center"/>
    </xf>
    <xf numFmtId="181" fontId="7" fillId="0" borderId="0" xfId="3" applyNumberFormat="1" applyFont="1" applyBorder="1" applyAlignment="1">
      <alignment vertical="center" wrapText="1"/>
    </xf>
    <xf numFmtId="0" fontId="8" fillId="3" borderId="26" xfId="3" applyFont="1" applyFill="1" applyBorder="1" applyAlignment="1">
      <alignment horizontal="center" vertical="center"/>
    </xf>
    <xf numFmtId="0" fontId="7" fillId="0" borderId="27" xfId="3" applyFont="1" applyFill="1" applyBorder="1" applyAlignment="1">
      <alignment horizontal="center" vertical="center"/>
    </xf>
    <xf numFmtId="0" fontId="7" fillId="0" borderId="28" xfId="3" applyFont="1" applyFill="1" applyBorder="1" applyAlignment="1">
      <alignment horizontal="center" vertical="center"/>
    </xf>
    <xf numFmtId="177" fontId="7" fillId="0" borderId="29" xfId="3" applyNumberFormat="1" applyFont="1" applyFill="1" applyBorder="1" applyAlignment="1">
      <alignment horizontal="center" vertical="center"/>
    </xf>
    <xf numFmtId="0" fontId="8" fillId="3" borderId="30" xfId="3" applyFont="1" applyFill="1" applyBorder="1" applyAlignment="1">
      <alignment horizontal="center" vertical="center"/>
    </xf>
    <xf numFmtId="0" fontId="7" fillId="4" borderId="9" xfId="3" applyFont="1" applyFill="1" applyBorder="1" applyAlignment="1">
      <alignment horizontal="center" vertical="center"/>
    </xf>
    <xf numFmtId="178" fontId="11" fillId="5" borderId="15" xfId="4" applyNumberFormat="1" applyFont="1" applyFill="1" applyBorder="1" applyAlignment="1">
      <alignment horizontal="center" vertical="center" wrapText="1"/>
    </xf>
    <xf numFmtId="179" fontId="7" fillId="5" borderId="16" xfId="3" applyNumberFormat="1" applyFont="1" applyFill="1" applyBorder="1" applyAlignment="1">
      <alignment horizontal="center" vertical="center"/>
    </xf>
    <xf numFmtId="177" fontId="7" fillId="4" borderId="31" xfId="3" applyNumberFormat="1" applyFont="1" applyFill="1" applyBorder="1" applyAlignment="1">
      <alignment horizontal="center" vertical="center"/>
    </xf>
    <xf numFmtId="0" fontId="8" fillId="3" borderId="32" xfId="3" applyFont="1" applyFill="1" applyBorder="1" applyAlignment="1">
      <alignment horizontal="center" vertical="center"/>
    </xf>
    <xf numFmtId="0" fontId="8" fillId="4" borderId="33" xfId="3" applyFont="1" applyFill="1" applyBorder="1" applyAlignment="1">
      <alignment horizontal="center" vertical="center"/>
    </xf>
    <xf numFmtId="0" fontId="8" fillId="4" borderId="34" xfId="3" applyFont="1" applyFill="1" applyBorder="1" applyAlignment="1">
      <alignment horizontal="center" vertical="center"/>
    </xf>
    <xf numFmtId="180" fontId="8" fillId="5" borderId="35" xfId="3" applyNumberFormat="1" applyFont="1" applyFill="1" applyBorder="1" applyAlignment="1">
      <alignment horizontal="center" vertical="center"/>
    </xf>
    <xf numFmtId="177" fontId="7" fillId="4" borderId="36" xfId="3" applyNumberFormat="1" applyFont="1" applyFill="1" applyBorder="1" applyAlignment="1">
      <alignment horizontal="center" vertical="center"/>
    </xf>
    <xf numFmtId="0" fontId="7" fillId="6" borderId="37" xfId="3" applyFont="1" applyFill="1" applyBorder="1" applyAlignment="1">
      <alignment horizontal="center" vertical="center"/>
    </xf>
    <xf numFmtId="0" fontId="7" fillId="6" borderId="38" xfId="3" applyFont="1" applyFill="1" applyBorder="1" applyAlignment="1">
      <alignment horizontal="center" vertical="center"/>
    </xf>
    <xf numFmtId="182" fontId="8" fillId="6" borderId="38" xfId="3" applyNumberFormat="1" applyFont="1" applyFill="1" applyBorder="1" applyAlignment="1">
      <alignment horizontal="center" vertical="center"/>
    </xf>
    <xf numFmtId="0" fontId="7" fillId="0" borderId="39" xfId="3" applyFont="1" applyBorder="1" applyAlignment="1">
      <alignment horizontal="center" vertical="center"/>
    </xf>
    <xf numFmtId="0" fontId="8" fillId="3" borderId="40" xfId="3" applyFont="1" applyFill="1" applyBorder="1" applyAlignment="1">
      <alignment horizontal="center" vertical="center"/>
    </xf>
    <xf numFmtId="0" fontId="8" fillId="3" borderId="41" xfId="3" applyFont="1" applyFill="1" applyBorder="1" applyAlignment="1">
      <alignment horizontal="center" vertical="center"/>
    </xf>
    <xf numFmtId="0" fontId="8" fillId="3" borderId="42" xfId="3" applyFont="1" applyFill="1" applyBorder="1" applyAlignment="1">
      <alignment horizontal="center" vertical="center"/>
    </xf>
    <xf numFmtId="182" fontId="8" fillId="3" borderId="43" xfId="3" applyNumberFormat="1" applyFont="1" applyFill="1" applyBorder="1" applyAlignment="1">
      <alignment horizontal="center" vertical="center"/>
    </xf>
    <xf numFmtId="0" fontId="7" fillId="0" borderId="44" xfId="3" applyFont="1" applyBorder="1" applyAlignment="1">
      <alignment horizontal="center" vertical="center"/>
    </xf>
    <xf numFmtId="0" fontId="7" fillId="0" borderId="0" xfId="3" applyFont="1" applyBorder="1" applyAlignment="1">
      <alignment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45" xfId="3" applyFont="1" applyFill="1" applyBorder="1" applyAlignment="1">
      <alignment horizontal="center" vertical="center"/>
    </xf>
    <xf numFmtId="0" fontId="7" fillId="2" borderId="46" xfId="3" applyFont="1" applyFill="1" applyBorder="1" applyAlignment="1">
      <alignment horizontal="center" vertical="center"/>
    </xf>
    <xf numFmtId="0" fontId="7" fillId="2" borderId="47" xfId="3" applyFont="1" applyFill="1" applyBorder="1" applyAlignment="1">
      <alignment horizontal="center" vertical="center"/>
    </xf>
    <xf numFmtId="0" fontId="7" fillId="2" borderId="48" xfId="3" applyFont="1" applyFill="1" applyBorder="1" applyAlignment="1">
      <alignment horizontal="center" vertical="center"/>
    </xf>
    <xf numFmtId="0" fontId="7" fillId="2" borderId="49" xfId="3" applyFont="1" applyFill="1" applyBorder="1" applyAlignment="1">
      <alignment horizontal="center" vertical="center"/>
    </xf>
    <xf numFmtId="0" fontId="7" fillId="0" borderId="50" xfId="3" applyFont="1" applyFill="1" applyBorder="1" applyAlignment="1">
      <alignment horizontal="center" vertical="center"/>
    </xf>
    <xf numFmtId="0" fontId="7" fillId="0" borderId="51" xfId="3" applyFont="1" applyFill="1" applyBorder="1" applyAlignment="1">
      <alignment horizontal="center" vertical="center"/>
    </xf>
    <xf numFmtId="0" fontId="7" fillId="0" borderId="52" xfId="3" applyFont="1" applyFill="1" applyBorder="1" applyAlignment="1">
      <alignment horizontal="center" vertical="center"/>
    </xf>
    <xf numFmtId="0" fontId="7" fillId="0" borderId="53" xfId="3" applyFont="1" applyBorder="1" applyAlignment="1">
      <alignment horizontal="center" vertical="center"/>
    </xf>
    <xf numFmtId="0" fontId="7" fillId="0" borderId="54" xfId="3" applyFont="1" applyBorder="1" applyAlignment="1">
      <alignment horizontal="center" vertical="center"/>
    </xf>
    <xf numFmtId="0" fontId="7" fillId="0" borderId="55" xfId="3" applyFont="1" applyBorder="1" applyAlignment="1">
      <alignment horizontal="center" vertical="center"/>
    </xf>
    <xf numFmtId="183" fontId="7" fillId="7" borderId="21" xfId="3" applyNumberFormat="1" applyFont="1" applyFill="1" applyBorder="1" applyAlignment="1">
      <alignment horizontal="center" vertical="center"/>
    </xf>
    <xf numFmtId="176" fontId="12" fillId="0" borderId="29" xfId="3" applyNumberFormat="1" applyFont="1" applyBorder="1" applyAlignment="1">
      <alignment vertical="center"/>
    </xf>
    <xf numFmtId="0" fontId="7" fillId="0" borderId="56" xfId="3" applyFont="1" applyFill="1" applyBorder="1" applyAlignment="1">
      <alignment vertical="center"/>
    </xf>
    <xf numFmtId="0" fontId="7" fillId="0" borderId="20" xfId="3" applyFont="1" applyFill="1" applyBorder="1" applyAlignment="1">
      <alignment vertical="center"/>
    </xf>
    <xf numFmtId="0" fontId="7" fillId="8" borderId="21" xfId="3" applyFont="1" applyFill="1" applyBorder="1" applyAlignment="1">
      <alignment horizontal="center" vertical="center" wrapText="1"/>
    </xf>
    <xf numFmtId="0" fontId="7" fillId="8" borderId="21" xfId="3" applyFont="1" applyFill="1" applyBorder="1" applyAlignment="1">
      <alignment horizontal="center" vertical="center"/>
    </xf>
    <xf numFmtId="9" fontId="7" fillId="8" borderId="21" xfId="3" applyNumberFormat="1" applyFont="1" applyFill="1" applyBorder="1" applyAlignment="1">
      <alignment horizontal="center" vertical="center"/>
    </xf>
    <xf numFmtId="0" fontId="7" fillId="0" borderId="21" xfId="3" applyFont="1" applyBorder="1" applyAlignment="1">
      <alignment horizontal="left" vertical="center"/>
    </xf>
    <xf numFmtId="176" fontId="7" fillId="0" borderId="29" xfId="3" applyNumberFormat="1" applyFont="1" applyBorder="1" applyAlignment="1">
      <alignment vertical="center"/>
    </xf>
    <xf numFmtId="0" fontId="7" fillId="0" borderId="19" xfId="3" applyFont="1" applyFill="1" applyBorder="1" applyAlignment="1">
      <alignment horizontal="center" vertical="center" wrapText="1"/>
    </xf>
    <xf numFmtId="0" fontId="7" fillId="0" borderId="56" xfId="3" applyFont="1" applyFill="1" applyBorder="1" applyAlignment="1">
      <alignment vertical="center"/>
    </xf>
    <xf numFmtId="0" fontId="7" fillId="0" borderId="20" xfId="3" applyFont="1" applyFill="1" applyBorder="1" applyAlignment="1">
      <alignment vertical="center"/>
    </xf>
    <xf numFmtId="0" fontId="7" fillId="0" borderId="21" xfId="3" applyFont="1" applyFill="1" applyBorder="1" applyAlignment="1">
      <alignment horizontal="center" vertical="center"/>
    </xf>
    <xf numFmtId="9" fontId="7" fillId="0" borderId="21" xfId="3" applyNumberFormat="1" applyFont="1" applyFill="1" applyBorder="1" applyAlignment="1">
      <alignment horizontal="center" vertical="center"/>
    </xf>
    <xf numFmtId="184" fontId="7" fillId="0" borderId="21" xfId="3" applyNumberFormat="1" applyFont="1" applyFill="1" applyBorder="1" applyAlignment="1">
      <alignment horizontal="center" vertical="center"/>
    </xf>
    <xf numFmtId="0" fontId="7" fillId="0" borderId="21" xfId="4" applyFont="1" applyBorder="1" applyAlignment="1">
      <alignment horizontal="center" vertical="center"/>
    </xf>
    <xf numFmtId="0" fontId="7" fillId="0" borderId="21" xfId="4" applyFont="1" applyBorder="1" applyAlignment="1">
      <alignment vertical="center"/>
    </xf>
    <xf numFmtId="0" fontId="7" fillId="0" borderId="21" xfId="3" applyFont="1" applyFill="1" applyBorder="1" applyAlignment="1">
      <alignment horizontal="left" vertical="center"/>
    </xf>
    <xf numFmtId="0" fontId="7" fillId="0" borderId="21" xfId="3" applyFont="1" applyFill="1" applyBorder="1" applyAlignment="1">
      <alignment horizontal="center" vertical="center" wrapText="1"/>
    </xf>
    <xf numFmtId="176" fontId="7" fillId="0" borderId="29" xfId="3" applyNumberFormat="1" applyFont="1" applyBorder="1" applyAlignment="1">
      <alignment horizontal="center" vertical="center"/>
    </xf>
    <xf numFmtId="0" fontId="7" fillId="0" borderId="57" xfId="3" applyFont="1" applyFill="1" applyBorder="1" applyAlignment="1">
      <alignment horizontal="center" vertical="center"/>
    </xf>
    <xf numFmtId="0" fontId="7" fillId="0" borderId="58" xfId="3" applyFont="1" applyFill="1" applyBorder="1" applyAlignment="1">
      <alignment vertical="center"/>
    </xf>
    <xf numFmtId="0" fontId="7" fillId="0" borderId="34" xfId="3" applyFont="1" applyFill="1" applyBorder="1" applyAlignment="1">
      <alignment vertical="center"/>
    </xf>
    <xf numFmtId="0" fontId="7" fillId="0" borderId="24" xfId="3" applyFont="1" applyFill="1" applyBorder="1" applyAlignment="1">
      <alignment horizontal="center" vertical="center" wrapText="1"/>
    </xf>
    <xf numFmtId="0" fontId="7" fillId="0" borderId="24" xfId="3" applyFont="1" applyFill="1" applyBorder="1" applyAlignment="1">
      <alignment horizontal="center" vertical="center"/>
    </xf>
    <xf numFmtId="183" fontId="7" fillId="7" borderId="24" xfId="3" applyNumberFormat="1" applyFont="1" applyFill="1" applyBorder="1" applyAlignment="1">
      <alignment horizontal="center" vertical="center"/>
    </xf>
    <xf numFmtId="176" fontId="7" fillId="0" borderId="59" xfId="3" applyNumberFormat="1" applyFont="1" applyBorder="1" applyAlignment="1">
      <alignment vertical="center"/>
    </xf>
    <xf numFmtId="0" fontId="7" fillId="0" borderId="0" xfId="3" applyFont="1" applyBorder="1" applyAlignment="1">
      <alignment horizontal="left" vertical="center" wrapText="1"/>
    </xf>
    <xf numFmtId="0" fontId="8" fillId="0" borderId="0" xfId="3" applyFont="1" applyFill="1" applyBorder="1" applyAlignment="1">
      <alignment horizontal="left" vertical="center" wrapText="1"/>
    </xf>
    <xf numFmtId="0" fontId="7" fillId="0" borderId="0" xfId="3" applyFont="1" applyFill="1" applyBorder="1" applyAlignment="1">
      <alignment horizontal="left" vertical="center"/>
    </xf>
    <xf numFmtId="0" fontId="7" fillId="0" borderId="0" xfId="3" applyFont="1" applyFill="1" applyBorder="1" applyAlignment="1">
      <alignment horizontal="left" vertical="center" wrapText="1"/>
    </xf>
    <xf numFmtId="0" fontId="7" fillId="9" borderId="11" xfId="3" applyFont="1" applyFill="1" applyBorder="1" applyAlignment="1">
      <alignment horizontal="center" vertical="center" wrapText="1"/>
    </xf>
    <xf numFmtId="0" fontId="7" fillId="9" borderId="4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vertical="center"/>
    </xf>
    <xf numFmtId="0" fontId="7" fillId="9" borderId="12" xfId="3" applyFont="1" applyFill="1" applyBorder="1" applyAlignment="1">
      <alignment horizontal="center" vertical="center" wrapText="1"/>
    </xf>
    <xf numFmtId="0" fontId="7" fillId="9" borderId="12" xfId="3" applyFont="1" applyFill="1" applyBorder="1" applyAlignment="1">
      <alignment horizontal="center" vertical="center"/>
    </xf>
    <xf numFmtId="0" fontId="7" fillId="9" borderId="13" xfId="3" applyFont="1" applyFill="1" applyBorder="1" applyAlignment="1">
      <alignment horizontal="center" vertical="center"/>
    </xf>
    <xf numFmtId="0" fontId="7" fillId="0" borderId="60" xfId="3" applyFont="1" applyFill="1" applyBorder="1" applyAlignment="1">
      <alignment horizontal="center" vertical="center" wrapText="1"/>
    </xf>
    <xf numFmtId="176" fontId="7" fillId="0" borderId="61" xfId="3" applyNumberFormat="1" applyFont="1" applyFill="1" applyBorder="1" applyAlignment="1">
      <alignment vertical="center"/>
    </xf>
    <xf numFmtId="179" fontId="8" fillId="0" borderId="61" xfId="3" applyNumberFormat="1" applyFont="1" applyBorder="1" applyAlignment="1">
      <alignment vertical="center"/>
    </xf>
    <xf numFmtId="185" fontId="7" fillId="0" borderId="16" xfId="3" applyNumberFormat="1" applyFont="1" applyBorder="1" applyAlignment="1">
      <alignment vertical="center" wrapText="1"/>
    </xf>
    <xf numFmtId="182" fontId="7" fillId="0" borderId="16" xfId="3" applyNumberFormat="1" applyFont="1" applyFill="1" applyBorder="1" applyAlignment="1">
      <alignment vertical="center"/>
    </xf>
    <xf numFmtId="180" fontId="7" fillId="0" borderId="16" xfId="3" applyNumberFormat="1" applyFont="1" applyFill="1" applyBorder="1" applyAlignment="1">
      <alignment horizontal="right" vertical="center"/>
    </xf>
    <xf numFmtId="9" fontId="7" fillId="0" borderId="16" xfId="5" applyFont="1" applyBorder="1" applyAlignment="1">
      <alignment horizontal="center" vertical="center"/>
    </xf>
    <xf numFmtId="41" fontId="7" fillId="0" borderId="16" xfId="1" applyFont="1" applyBorder="1" applyAlignment="1">
      <alignment vertical="center"/>
    </xf>
    <xf numFmtId="176" fontId="7" fillId="0" borderId="31" xfId="3" applyNumberFormat="1" applyFont="1" applyBorder="1" applyAlignment="1">
      <alignment vertical="center" wrapText="1"/>
    </xf>
    <xf numFmtId="0" fontId="7" fillId="0" borderId="62" xfId="3" applyFont="1" applyFill="1" applyBorder="1" applyAlignment="1">
      <alignment horizontal="center" vertical="center" wrapText="1"/>
    </xf>
    <xf numFmtId="176" fontId="7" fillId="0" borderId="63" xfId="3" applyNumberFormat="1" applyFont="1" applyFill="1" applyBorder="1" applyAlignment="1">
      <alignment vertical="center"/>
    </xf>
    <xf numFmtId="179" fontId="8" fillId="0" borderId="63" xfId="3" applyNumberFormat="1" applyFont="1" applyBorder="1" applyAlignment="1">
      <alignment vertical="center"/>
    </xf>
    <xf numFmtId="180" fontId="7" fillId="0" borderId="21" xfId="3" applyNumberFormat="1" applyFont="1" applyFill="1" applyBorder="1" applyAlignment="1">
      <alignment horizontal="right" vertical="center"/>
    </xf>
    <xf numFmtId="9" fontId="7" fillId="0" borderId="21" xfId="5" applyFont="1" applyBorder="1" applyAlignment="1">
      <alignment horizontal="center" vertical="center"/>
    </xf>
    <xf numFmtId="176" fontId="7" fillId="0" borderId="29" xfId="3" applyNumberFormat="1" applyFont="1" applyBorder="1" applyAlignment="1">
      <alignment vertical="center" wrapText="1"/>
    </xf>
    <xf numFmtId="41" fontId="7" fillId="0" borderId="21" xfId="1" applyFont="1" applyBorder="1" applyAlignment="1">
      <alignment vertical="center"/>
    </xf>
    <xf numFmtId="0" fontId="7" fillId="0" borderId="23" xfId="3" applyFont="1" applyFill="1" applyBorder="1" applyAlignment="1">
      <alignment horizontal="center" vertical="center" wrapText="1"/>
    </xf>
    <xf numFmtId="176" fontId="7" fillId="0" borderId="33" xfId="3" applyNumberFormat="1" applyFont="1" applyFill="1" applyBorder="1" applyAlignment="1">
      <alignment vertical="center"/>
    </xf>
    <xf numFmtId="179" fontId="8" fillId="0" borderId="33" xfId="3" applyNumberFormat="1" applyFont="1" applyBorder="1" applyAlignment="1">
      <alignment vertical="center"/>
    </xf>
    <xf numFmtId="185" fontId="7" fillId="0" borderId="33" xfId="3" applyNumberFormat="1" applyFont="1" applyBorder="1" applyAlignment="1">
      <alignment vertical="center" wrapText="1"/>
    </xf>
    <xf numFmtId="182" fontId="7" fillId="0" borderId="58" xfId="3" applyNumberFormat="1" applyFont="1" applyBorder="1" applyAlignment="1">
      <alignment vertical="center"/>
    </xf>
    <xf numFmtId="180" fontId="7" fillId="0" borderId="58" xfId="3" applyNumberFormat="1" applyFont="1" applyBorder="1" applyAlignment="1">
      <alignment horizontal="right" vertical="center"/>
    </xf>
    <xf numFmtId="9" fontId="7" fillId="0" borderId="34" xfId="5" applyFont="1" applyBorder="1" applyAlignment="1">
      <alignment horizontal="center" vertical="center"/>
    </xf>
    <xf numFmtId="41" fontId="8" fillId="9" borderId="24" xfId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43" fontId="7" fillId="0" borderId="0" xfId="0" applyNumberFormat="1" applyFont="1" applyAlignment="1">
      <alignment horizontal="left" vertical="center"/>
    </xf>
    <xf numFmtId="41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3" applyFont="1" applyFill="1" applyBorder="1" applyAlignment="1">
      <alignment horizontal="left" vertical="center"/>
    </xf>
    <xf numFmtId="0" fontId="5" fillId="10" borderId="21" xfId="6" applyFont="1" applyFill="1" applyBorder="1" applyAlignment="1">
      <alignment horizontal="center" vertical="center"/>
    </xf>
    <xf numFmtId="0" fontId="5" fillId="10" borderId="21" xfId="6" applyFont="1" applyFill="1" applyBorder="1" applyAlignment="1">
      <alignment horizontal="center" vertical="center"/>
    </xf>
    <xf numFmtId="0" fontId="0" fillId="10" borderId="21" xfId="6" applyFont="1" applyFill="1" applyBorder="1" applyAlignment="1">
      <alignment horizontal="center" vertical="center"/>
    </xf>
    <xf numFmtId="0" fontId="0" fillId="10" borderId="21" xfId="6" applyFont="1" applyFill="1" applyBorder="1" applyAlignment="1">
      <alignment horizontal="center" vertical="center"/>
    </xf>
    <xf numFmtId="0" fontId="9" fillId="0" borderId="21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9" fontId="14" fillId="0" borderId="21" xfId="7" applyFont="1" applyFill="1" applyBorder="1" applyAlignment="1">
      <alignment horizontal="center" vertical="center" wrapText="1"/>
    </xf>
    <xf numFmtId="0" fontId="0" fillId="0" borderId="21" xfId="6" applyFont="1" applyFill="1" applyBorder="1" applyAlignment="1">
      <alignment horizontal="center" vertical="center"/>
    </xf>
    <xf numFmtId="0" fontId="9" fillId="0" borderId="21" xfId="6" applyFont="1" applyFill="1" applyBorder="1" applyAlignment="1">
      <alignment horizontal="center" vertical="center"/>
    </xf>
    <xf numFmtId="0" fontId="0" fillId="0" borderId="63" xfId="6" applyFont="1" applyFill="1" applyBorder="1" applyAlignment="1">
      <alignment horizontal="center" vertical="center"/>
    </xf>
    <xf numFmtId="0" fontId="0" fillId="0" borderId="56" xfId="6" applyFont="1" applyFill="1" applyBorder="1" applyAlignment="1">
      <alignment horizontal="center" vertical="center"/>
    </xf>
    <xf numFmtId="0" fontId="0" fillId="0" borderId="20" xfId="6" applyFont="1" applyFill="1" applyBorder="1" applyAlignment="1">
      <alignment horizontal="center" vertical="center"/>
    </xf>
    <xf numFmtId="0" fontId="14" fillId="0" borderId="21" xfId="6" applyFont="1" applyFill="1" applyBorder="1" applyAlignment="1">
      <alignment horizontal="center" vertical="center" wrapText="1"/>
    </xf>
    <xf numFmtId="10" fontId="14" fillId="0" borderId="21" xfId="7" applyNumberFormat="1" applyFont="1" applyFill="1" applyBorder="1" applyAlignment="1">
      <alignment horizontal="center" vertical="center" wrapText="1"/>
    </xf>
    <xf numFmtId="0" fontId="14" fillId="0" borderId="21" xfId="6" applyFont="1" applyFill="1" applyBorder="1" applyAlignment="1">
      <alignment horizontal="center" vertical="center"/>
    </xf>
    <xf numFmtId="0" fontId="0" fillId="11" borderId="21" xfId="8" applyFont="1" applyFill="1" applyBorder="1" applyAlignment="1">
      <alignment horizontal="left" vertical="center"/>
    </xf>
    <xf numFmtId="0" fontId="5" fillId="11" borderId="21" xfId="8" applyFont="1" applyFill="1" applyBorder="1" applyAlignment="1">
      <alignment horizontal="left" vertical="center"/>
    </xf>
    <xf numFmtId="0" fontId="5" fillId="11" borderId="21" xfId="8" applyFont="1" applyFill="1" applyBorder="1" applyAlignment="1">
      <alignment horizontal="left" vertical="center"/>
    </xf>
    <xf numFmtId="10" fontId="5" fillId="11" borderId="21" xfId="7" applyNumberFormat="1" applyFont="1" applyFill="1" applyBorder="1" applyAlignment="1">
      <alignment horizontal="center" vertical="center"/>
    </xf>
    <xf numFmtId="182" fontId="0" fillId="11" borderId="21" xfId="6" applyNumberFormat="1" applyFont="1" applyFill="1" applyBorder="1" applyAlignment="1">
      <alignment horizontal="center" vertical="center"/>
    </xf>
    <xf numFmtId="10" fontId="0" fillId="11" borderId="63" xfId="6" applyNumberFormat="1" applyFont="1" applyFill="1" applyBorder="1" applyAlignment="1">
      <alignment horizontal="center" vertical="center"/>
    </xf>
    <xf numFmtId="10" fontId="0" fillId="11" borderId="56" xfId="6" applyNumberFormat="1" applyFont="1" applyFill="1" applyBorder="1" applyAlignment="1">
      <alignment horizontal="center" vertical="center"/>
    </xf>
    <xf numFmtId="10" fontId="0" fillId="11" borderId="20" xfId="6" applyNumberFormat="1" applyFont="1" applyFill="1" applyBorder="1" applyAlignment="1">
      <alignment horizontal="center" vertical="center"/>
    </xf>
    <xf numFmtId="0" fontId="5" fillId="11" borderId="21" xfId="6" applyFont="1" applyFill="1" applyBorder="1" applyAlignment="1">
      <alignment horizontal="center" vertical="center"/>
    </xf>
    <xf numFmtId="0" fontId="5" fillId="11" borderId="63" xfId="6" applyFont="1" applyFill="1" applyBorder="1" applyAlignment="1">
      <alignment horizontal="center" vertical="center"/>
    </xf>
    <xf numFmtId="0" fontId="5" fillId="11" borderId="56" xfId="6" applyFont="1" applyFill="1" applyBorder="1" applyAlignment="1">
      <alignment horizontal="center" vertical="center"/>
    </xf>
    <xf numFmtId="0" fontId="5" fillId="11" borderId="20" xfId="6" applyFont="1" applyFill="1" applyBorder="1" applyAlignment="1">
      <alignment horizontal="center" vertical="center"/>
    </xf>
    <xf numFmtId="182" fontId="7" fillId="11" borderId="21" xfId="0" applyNumberFormat="1" applyFont="1" applyFill="1" applyBorder="1" applyAlignment="1">
      <alignment horizontal="center" vertical="center"/>
    </xf>
    <xf numFmtId="0" fontId="7" fillId="11" borderId="63" xfId="0" applyFont="1" applyFill="1" applyBorder="1" applyAlignment="1">
      <alignment horizontal="center" vertical="center"/>
    </xf>
    <xf numFmtId="0" fontId="7" fillId="11" borderId="56" xfId="0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0" fontId="0" fillId="0" borderId="53" xfId="8" applyFont="1" applyBorder="1" applyAlignment="1">
      <alignment horizontal="left" vertical="center"/>
    </xf>
    <xf numFmtId="0" fontId="0" fillId="0" borderId="54" xfId="8" applyFont="1" applyBorder="1" applyAlignment="1">
      <alignment horizontal="left" vertical="center"/>
    </xf>
    <xf numFmtId="0" fontId="0" fillId="0" borderId="55" xfId="8" applyFont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64" xfId="8" applyFont="1" applyBorder="1" applyAlignment="1">
      <alignment horizontal="left" vertical="center" wrapText="1"/>
    </xf>
    <xf numFmtId="0" fontId="0" fillId="0" borderId="0" xfId="8" applyFont="1" applyBorder="1" applyAlignment="1">
      <alignment horizontal="left" vertical="center" wrapText="1"/>
    </xf>
    <xf numFmtId="0" fontId="0" fillId="0" borderId="65" xfId="8" applyFont="1" applyBorder="1" applyAlignment="1">
      <alignment horizontal="left" vertical="center" wrapText="1"/>
    </xf>
    <xf numFmtId="0" fontId="7" fillId="0" borderId="66" xfId="0" applyFont="1" applyFill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0" fillId="0" borderId="61" xfId="8" applyFont="1" applyBorder="1" applyAlignment="1">
      <alignment horizontal="left" vertical="center"/>
    </xf>
    <xf numFmtId="0" fontId="0" fillId="0" borderId="67" xfId="8" applyFont="1" applyBorder="1" applyAlignment="1">
      <alignment horizontal="left" vertical="center"/>
    </xf>
    <xf numFmtId="0" fontId="0" fillId="0" borderId="15" xfId="8" applyFont="1" applyBorder="1" applyAlignment="1">
      <alignment horizontal="left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7" fillId="0" borderId="0" xfId="5" applyFont="1">
      <alignment vertical="center"/>
    </xf>
    <xf numFmtId="184" fontId="7" fillId="11" borderId="21" xfId="0" applyNumberFormat="1" applyFont="1" applyFill="1" applyBorder="1" applyAlignment="1">
      <alignment horizontal="center" vertical="center"/>
    </xf>
    <xf numFmtId="0" fontId="8" fillId="0" borderId="0" xfId="3" applyFont="1" applyBorder="1" applyAlignment="1">
      <alignment horizontal="left" vertical="center" wrapText="1"/>
    </xf>
    <xf numFmtId="0" fontId="8" fillId="3" borderId="35" xfId="0" applyFont="1" applyFill="1" applyBorder="1" applyAlignment="1">
      <alignment horizontal="center" vertical="center"/>
    </xf>
    <xf numFmtId="0" fontId="8" fillId="12" borderId="68" xfId="0" applyFont="1" applyFill="1" applyBorder="1" applyAlignment="1">
      <alignment horizontal="center" vertical="center" wrapText="1"/>
    </xf>
    <xf numFmtId="0" fontId="8" fillId="12" borderId="69" xfId="0" applyFont="1" applyFill="1" applyBorder="1" applyAlignment="1">
      <alignment horizontal="center" vertical="center"/>
    </xf>
    <xf numFmtId="0" fontId="8" fillId="12" borderId="69" xfId="0" applyFont="1" applyFill="1" applyBorder="1" applyAlignment="1">
      <alignment horizontal="center" vertical="center" wrapText="1"/>
    </xf>
    <xf numFmtId="0" fontId="8" fillId="13" borderId="70" xfId="0" applyFont="1" applyFill="1" applyBorder="1" applyAlignment="1">
      <alignment horizontal="center" vertical="center"/>
    </xf>
    <xf numFmtId="0" fontId="8" fillId="13" borderId="71" xfId="9" applyFont="1" applyFill="1" applyBorder="1" applyAlignment="1">
      <alignment horizontal="center" vertical="center" wrapText="1"/>
    </xf>
    <xf numFmtId="0" fontId="8" fillId="12" borderId="72" xfId="0" applyFont="1" applyFill="1" applyBorder="1" applyAlignment="1">
      <alignment horizontal="center" vertical="center" wrapText="1"/>
    </xf>
    <xf numFmtId="0" fontId="8" fillId="12" borderId="66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 wrapText="1"/>
    </xf>
    <xf numFmtId="178" fontId="8" fillId="13" borderId="21" xfId="10" applyNumberFormat="1" applyFont="1" applyFill="1" applyBorder="1" applyAlignment="1">
      <alignment horizontal="center" vertical="center" wrapText="1"/>
    </xf>
    <xf numFmtId="0" fontId="8" fillId="13" borderId="21" xfId="10" applyFont="1" applyFill="1" applyBorder="1" applyAlignment="1">
      <alignment horizontal="center" vertical="center" wrapText="1"/>
    </xf>
    <xf numFmtId="0" fontId="8" fillId="13" borderId="29" xfId="9" applyFont="1" applyFill="1" applyBorder="1" applyAlignment="1">
      <alignment horizontal="center" vertical="center" wrapText="1"/>
    </xf>
    <xf numFmtId="0" fontId="8" fillId="12" borderId="73" xfId="0" applyFont="1" applyFill="1" applyBorder="1" applyAlignment="1">
      <alignment horizontal="center" vertical="center" wrapText="1"/>
    </xf>
    <xf numFmtId="0" fontId="8" fillId="12" borderId="16" xfId="0" applyFont="1" applyFill="1" applyBorder="1" applyAlignment="1">
      <alignment horizontal="center" vertical="center"/>
    </xf>
    <xf numFmtId="0" fontId="8" fillId="12" borderId="21" xfId="0" applyFont="1" applyFill="1" applyBorder="1" applyAlignment="1">
      <alignment horizontal="center" vertical="center" wrapText="1"/>
    </xf>
    <xf numFmtId="0" fontId="18" fillId="0" borderId="74" xfId="11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vertical="center" wrapText="1"/>
    </xf>
    <xf numFmtId="178" fontId="8" fillId="0" borderId="21" xfId="10" applyNumberFormat="1" applyFont="1" applyFill="1" applyBorder="1" applyAlignment="1">
      <alignment horizontal="center" vertical="center" wrapText="1"/>
    </xf>
    <xf numFmtId="178" fontId="7" fillId="0" borderId="21" xfId="10" applyNumberFormat="1" applyFont="1" applyFill="1" applyBorder="1" applyAlignment="1">
      <alignment horizontal="center" vertical="center" wrapText="1"/>
    </xf>
    <xf numFmtId="178" fontId="8" fillId="0" borderId="29" xfId="9" applyNumberFormat="1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18" fillId="0" borderId="72" xfId="11" applyFont="1" applyFill="1" applyBorder="1" applyAlignment="1">
      <alignment horizontal="center" vertical="center" wrapText="1"/>
    </xf>
    <xf numFmtId="0" fontId="18" fillId="0" borderId="66" xfId="0" applyFont="1" applyFill="1" applyBorder="1" applyAlignment="1">
      <alignment horizontal="center" vertical="center" wrapText="1"/>
    </xf>
    <xf numFmtId="0" fontId="18" fillId="0" borderId="66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 wrapText="1"/>
    </xf>
    <xf numFmtId="178" fontId="18" fillId="0" borderId="21" xfId="10" applyNumberFormat="1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5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178" fontId="18" fillId="0" borderId="35" xfId="10" applyNumberFormat="1" applyFont="1" applyFill="1" applyBorder="1" applyAlignment="1">
      <alignment horizontal="center" vertical="center" wrapText="1"/>
    </xf>
    <xf numFmtId="0" fontId="18" fillId="0" borderId="73" xfId="11" applyFont="1" applyFill="1" applyBorder="1" applyAlignment="1">
      <alignment horizontal="center" vertical="center" wrapText="1"/>
    </xf>
    <xf numFmtId="0" fontId="18" fillId="0" borderId="75" xfId="11" applyFont="1" applyFill="1" applyBorder="1" applyAlignment="1">
      <alignment vertical="top" wrapText="1"/>
    </xf>
    <xf numFmtId="0" fontId="18" fillId="0" borderId="76" xfId="0" applyFont="1" applyFill="1" applyBorder="1" applyAlignment="1">
      <alignment vertical="top"/>
    </xf>
    <xf numFmtId="0" fontId="18" fillId="0" borderId="76" xfId="0" applyFont="1" applyFill="1" applyBorder="1" applyAlignment="1">
      <alignment vertical="center" wrapText="1"/>
    </xf>
    <xf numFmtId="178" fontId="18" fillId="0" borderId="77" xfId="10" applyNumberFormat="1" applyFont="1" applyFill="1" applyBorder="1" applyAlignment="1">
      <alignment horizontal="center" vertical="center" wrapText="1"/>
    </xf>
    <xf numFmtId="178" fontId="18" fillId="0" borderId="76" xfId="10" applyNumberFormat="1" applyFont="1" applyFill="1" applyBorder="1" applyAlignment="1">
      <alignment horizontal="center" vertical="center" wrapText="1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178" fontId="7" fillId="0" borderId="0" xfId="0" applyNumberFormat="1" applyFont="1" applyAlignment="1">
      <alignment horizontal="left" vertical="center"/>
    </xf>
    <xf numFmtId="0" fontId="8" fillId="3" borderId="78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8" fillId="12" borderId="78" xfId="0" applyFont="1" applyFill="1" applyBorder="1" applyAlignment="1">
      <alignment horizontal="center" vertical="center" wrapText="1"/>
    </xf>
    <xf numFmtId="0" fontId="8" fillId="12" borderId="48" xfId="0" applyFont="1" applyFill="1" applyBorder="1" applyAlignment="1">
      <alignment horizontal="center" vertical="center"/>
    </xf>
    <xf numFmtId="0" fontId="8" fillId="12" borderId="79" xfId="0" applyFont="1" applyFill="1" applyBorder="1" applyAlignment="1">
      <alignment horizontal="center" vertical="center" wrapText="1"/>
    </xf>
    <xf numFmtId="0" fontId="8" fillId="13" borderId="79" xfId="0" applyFont="1" applyFill="1" applyBorder="1" applyAlignment="1">
      <alignment horizontal="center" vertical="center"/>
    </xf>
    <xf numFmtId="0" fontId="8" fillId="13" borderId="80" xfId="9" applyFont="1" applyFill="1" applyBorder="1" applyAlignment="1">
      <alignment horizontal="center" vertical="center" wrapText="1"/>
    </xf>
    <xf numFmtId="0" fontId="8" fillId="12" borderId="30" xfId="0" applyFont="1" applyFill="1" applyBorder="1" applyAlignment="1">
      <alignment horizontal="center" vertical="center" wrapText="1"/>
    </xf>
    <xf numFmtId="0" fontId="8" fillId="12" borderId="60" xfId="0" applyFont="1" applyFill="1" applyBorder="1" applyAlignment="1">
      <alignment horizontal="center" vertical="center" wrapText="1"/>
    </xf>
    <xf numFmtId="0" fontId="7" fillId="0" borderId="55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 wrapText="1"/>
    </xf>
    <xf numFmtId="0" fontId="8" fillId="0" borderId="66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>
      <alignment vertical="center"/>
    </xf>
    <xf numFmtId="0" fontId="18" fillId="0" borderId="21" xfId="0" applyFont="1" applyFill="1" applyBorder="1" applyAlignment="1">
      <alignment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7" fillId="0" borderId="66" xfId="0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</cellXfs>
  <cellStyles count="12">
    <cellStyle name="백분율 2" xfId="5"/>
    <cellStyle name="백분율 2 4" xfId="7"/>
    <cellStyle name="쉼표 [0]" xfId="1" builtinId="6"/>
    <cellStyle name="표준" xfId="0" builtinId="0"/>
    <cellStyle name="표준 10 10" xfId="4"/>
    <cellStyle name="표준 2" xfId="3"/>
    <cellStyle name="표준 26_2010년 한국토지정보시스템 설계내역서_v2.0 - 복사본" xfId="2"/>
    <cellStyle name="표준_2009-0116-세움터기능점수통합현행화(정리)" xfId="9"/>
    <cellStyle name="표준_P4304 응용시스템구조도-고누리(20040206)" xfId="10"/>
    <cellStyle name="표준_WEB생활지리-개발범위_KLIS 3차 고도화 설계내역서 v16 (08.03.12)" xfId="11"/>
    <cellStyle name="표준_과학관SW개발비" xfId="6"/>
    <cellStyle name="표준_품질 및 특성 보정계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IE/2AXGGF8I/2018&#45380;_SGIS%20&#49828;&#47560;&#53944;&#54540;&#47019;&#54268;%20&#44396;&#52629;(1&#45800;&#44228;)%20&#49328;&#52636;&#45236;&#50669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0.총괄표_십만단위절사"/>
      <sheetName val="1.서비스개발"/>
      <sheetName val="서비스 기획, SGIS 포털 리디자인"/>
      <sheetName val="일자리맵 서비스"/>
      <sheetName val="정책통계지도"/>
      <sheetName val="SGIS 포털 리디자인"/>
      <sheetName val="2. 시스템 구축"/>
      <sheetName val="LBDMS 리디자인"/>
      <sheetName val="LBDMS"/>
      <sheetName val="조사업무지원시스템"/>
      <sheetName val="3. DB 구축"/>
      <sheetName val="개방형DB 구축"/>
      <sheetName val="서비스 DB 구축"/>
      <sheetName val="사업체집계구획정연구"/>
      <sheetName val="사업체센서스 공간DB 구축"/>
      <sheetName val="조사용지도 스캔 및 출력"/>
      <sheetName val="공간 DB 구축 프로그램 고도화"/>
      <sheetName val="(참고)개발비 산정기준"/>
      <sheetName val="(참고)노임단가(2017)"/>
      <sheetName val="2017년 재료비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D21">
            <v>98648</v>
          </cell>
          <cell r="E21">
            <v>124609</v>
          </cell>
          <cell r="F21">
            <v>166145</v>
          </cell>
          <cell r="G21">
            <v>129801</v>
          </cell>
        </row>
        <row r="90">
          <cell r="F90">
            <v>40</v>
          </cell>
        </row>
        <row r="107">
          <cell r="C107">
            <v>4</v>
          </cell>
        </row>
        <row r="119">
          <cell r="C119">
            <v>0.8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abSelected="1" zoomScale="85" zoomScaleNormal="85" workbookViewId="0">
      <selection activeCell="E28" sqref="E28"/>
    </sheetView>
  </sheetViews>
  <sheetFormatPr defaultColWidth="8.8984375" defaultRowHeight="13.2"/>
  <cols>
    <col min="1" max="1" width="17.296875" style="155" customWidth="1"/>
    <col min="2" max="2" width="13.19921875" style="156" customWidth="1"/>
    <col min="3" max="3" width="12.796875" style="156" customWidth="1"/>
    <col min="4" max="4" width="28.3984375" style="157" customWidth="1"/>
    <col min="5" max="5" width="11.296875" style="156" bestFit="1" customWidth="1"/>
    <col min="6" max="6" width="12.296875" style="156" bestFit="1" customWidth="1"/>
    <col min="7" max="7" width="13.8984375" style="156" bestFit="1" customWidth="1"/>
    <col min="8" max="8" width="15.8984375" style="156" bestFit="1" customWidth="1"/>
    <col min="9" max="9" width="16.19921875" style="156" customWidth="1"/>
    <col min="10" max="10" width="5.19921875" style="160" bestFit="1" customWidth="1"/>
    <col min="11" max="16384" width="8.8984375" style="161"/>
  </cols>
  <sheetData>
    <row r="1" spans="1:10" s="2" customFormat="1" ht="21.75" customHeight="1">
      <c r="A1" s="1" t="s">
        <v>0</v>
      </c>
      <c r="C1" s="3"/>
      <c r="D1" s="4"/>
      <c r="E1" s="3"/>
      <c r="F1" s="3"/>
      <c r="G1" s="3"/>
      <c r="H1" s="3"/>
      <c r="I1" s="3"/>
      <c r="J1" s="5"/>
    </row>
    <row r="2" spans="1:10" s="7" customFormat="1" ht="15.9" customHeight="1">
      <c r="A2" s="6"/>
      <c r="C2" s="8"/>
      <c r="D2" s="9"/>
      <c r="E2" s="8"/>
      <c r="F2" s="8"/>
      <c r="G2" s="8"/>
      <c r="H2" s="8"/>
      <c r="I2" s="8"/>
      <c r="J2" s="8"/>
    </row>
    <row r="3" spans="1:10" s="7" customFormat="1" ht="15.9" customHeight="1" thickBot="1">
      <c r="A3" s="10" t="s">
        <v>1</v>
      </c>
      <c r="B3" s="8"/>
      <c r="C3" s="8"/>
      <c r="D3" s="9"/>
      <c r="E3" s="8"/>
      <c r="F3" s="11"/>
      <c r="G3" s="8"/>
      <c r="H3" s="8"/>
      <c r="I3" s="8"/>
      <c r="J3" s="8"/>
    </row>
    <row r="4" spans="1:10" s="7" customFormat="1" ht="15.9" customHeight="1" thickBot="1">
      <c r="A4" s="12" t="s">
        <v>2</v>
      </c>
      <c r="B4" s="13"/>
      <c r="C4" s="14"/>
      <c r="D4" s="15" t="s">
        <v>3</v>
      </c>
      <c r="E4" s="13"/>
      <c r="F4" s="13"/>
      <c r="G4" s="13"/>
      <c r="H4" s="14"/>
      <c r="I4" s="15" t="s">
        <v>4</v>
      </c>
      <c r="J4" s="16"/>
    </row>
    <row r="5" spans="1:10" s="7" customFormat="1" ht="15.9" customHeight="1" thickTop="1">
      <c r="A5" s="17" t="s">
        <v>5</v>
      </c>
      <c r="B5" s="18"/>
      <c r="C5" s="19"/>
      <c r="D5" s="20">
        <f>I38</f>
        <v>246708215</v>
      </c>
      <c r="E5" s="21"/>
      <c r="F5" s="21"/>
      <c r="G5" s="21"/>
      <c r="H5" s="22"/>
      <c r="I5" s="23"/>
      <c r="J5" s="24"/>
    </row>
    <row r="6" spans="1:10" s="7" customFormat="1" ht="15.9" customHeight="1">
      <c r="A6" s="25"/>
      <c r="B6" s="26"/>
      <c r="C6" s="26"/>
      <c r="D6" s="27"/>
      <c r="E6" s="28"/>
      <c r="F6" s="28"/>
      <c r="G6" s="26"/>
      <c r="H6" s="26"/>
      <c r="I6" s="26"/>
      <c r="J6" s="26"/>
    </row>
    <row r="7" spans="1:10" s="7" customFormat="1" ht="15.9" customHeight="1" thickBot="1">
      <c r="A7" s="10" t="s">
        <v>6</v>
      </c>
      <c r="B7" s="26"/>
      <c r="C7" s="29"/>
      <c r="D7" s="30"/>
      <c r="E7" s="29"/>
      <c r="F7" s="29"/>
      <c r="G7" s="29"/>
      <c r="H7" s="29"/>
      <c r="I7" s="29"/>
      <c r="J7" s="29"/>
    </row>
    <row r="8" spans="1:10" s="7" customFormat="1" ht="15.9" customHeight="1" thickBot="1">
      <c r="A8" s="31" t="s">
        <v>7</v>
      </c>
      <c r="B8" s="32"/>
      <c r="C8" s="32"/>
      <c r="D8" s="33" t="s">
        <v>8</v>
      </c>
      <c r="E8" s="34" t="s">
        <v>9</v>
      </c>
      <c r="F8" s="34" t="s">
        <v>10</v>
      </c>
      <c r="G8" s="34" t="s">
        <v>11</v>
      </c>
      <c r="H8" s="34" t="s">
        <v>12</v>
      </c>
      <c r="I8" s="34" t="s">
        <v>13</v>
      </c>
      <c r="J8" s="35" t="s">
        <v>4</v>
      </c>
    </row>
    <row r="9" spans="1:10" s="7" customFormat="1" ht="15.9" customHeight="1" thickTop="1">
      <c r="A9" s="36" t="s">
        <v>14</v>
      </c>
      <c r="B9" s="37" t="s">
        <v>15</v>
      </c>
      <c r="C9" s="38"/>
      <c r="D9" s="39">
        <f>H61</f>
        <v>2</v>
      </c>
      <c r="E9" s="39">
        <f>I61</f>
        <v>0</v>
      </c>
      <c r="F9" s="39">
        <f>E61</f>
        <v>19</v>
      </c>
      <c r="G9" s="39">
        <f>F61</f>
        <v>21</v>
      </c>
      <c r="H9" s="39">
        <f>G61</f>
        <v>14</v>
      </c>
      <c r="I9" s="40"/>
      <c r="J9" s="41"/>
    </row>
    <row r="10" spans="1:10" s="7" customFormat="1" ht="15.9" customHeight="1">
      <c r="A10" s="42"/>
      <c r="B10" s="43" t="s">
        <v>16</v>
      </c>
      <c r="C10" s="44"/>
      <c r="D10" s="45">
        <v>7.5</v>
      </c>
      <c r="E10" s="46">
        <v>5.4</v>
      </c>
      <c r="F10" s="46">
        <v>4</v>
      </c>
      <c r="G10" s="46">
        <v>5.2</v>
      </c>
      <c r="H10" s="46">
        <v>3.9</v>
      </c>
      <c r="I10" s="47"/>
      <c r="J10" s="48"/>
    </row>
    <row r="11" spans="1:10" s="7" customFormat="1" ht="15.9" customHeight="1" thickBot="1">
      <c r="A11" s="49" t="s">
        <v>17</v>
      </c>
      <c r="B11" s="50"/>
      <c r="C11" s="50"/>
      <c r="D11" s="51">
        <f>D9*D10</f>
        <v>15</v>
      </c>
      <c r="E11" s="52">
        <f>E9*E10</f>
        <v>0</v>
      </c>
      <c r="F11" s="52">
        <f>F9*F10</f>
        <v>76</v>
      </c>
      <c r="G11" s="52">
        <f>G9*G10</f>
        <v>109.2</v>
      </c>
      <c r="H11" s="52">
        <f>H9*H10</f>
        <v>54.6</v>
      </c>
      <c r="I11" s="52">
        <f>SUM(D11:H11)</f>
        <v>254.79999999999998</v>
      </c>
      <c r="J11" s="53"/>
    </row>
    <row r="12" spans="1:10" s="7" customFormat="1" ht="15.9" customHeight="1" thickBot="1">
      <c r="A12" s="25"/>
      <c r="B12" s="26"/>
      <c r="C12" s="54"/>
      <c r="D12" s="55"/>
      <c r="E12" s="54"/>
      <c r="F12" s="54"/>
      <c r="G12" s="54"/>
      <c r="H12" s="26"/>
      <c r="I12" s="26"/>
      <c r="J12" s="26"/>
    </row>
    <row r="13" spans="1:10" s="7" customFormat="1" ht="15.9" customHeight="1" thickBot="1">
      <c r="A13" s="12" t="s">
        <v>18</v>
      </c>
      <c r="B13" s="13"/>
      <c r="C13" s="14"/>
      <c r="D13" s="34" t="s">
        <v>19</v>
      </c>
      <c r="E13" s="34" t="s">
        <v>20</v>
      </c>
      <c r="F13" s="34" t="s">
        <v>21</v>
      </c>
      <c r="G13" s="34" t="s">
        <v>22</v>
      </c>
      <c r="H13" s="34" t="s">
        <v>23</v>
      </c>
      <c r="I13" s="34" t="s">
        <v>24</v>
      </c>
      <c r="J13" s="35" t="s">
        <v>25</v>
      </c>
    </row>
    <row r="14" spans="1:10" s="7" customFormat="1" ht="15.9" customHeight="1" thickTop="1" thickBot="1">
      <c r="A14" s="56" t="s">
        <v>26</v>
      </c>
      <c r="B14" s="57" t="s">
        <v>27</v>
      </c>
      <c r="C14" s="58"/>
      <c r="D14" s="46">
        <v>7.5</v>
      </c>
      <c r="E14" s="46">
        <v>5.4</v>
      </c>
      <c r="F14" s="46">
        <v>4</v>
      </c>
      <c r="G14" s="46">
        <v>5.2</v>
      </c>
      <c r="H14" s="46">
        <v>3.9</v>
      </c>
      <c r="I14" s="47"/>
      <c r="J14" s="59"/>
    </row>
    <row r="15" spans="1:10" s="7" customFormat="1" ht="15.9" customHeight="1" thickTop="1">
      <c r="A15" s="60"/>
      <c r="B15" s="61" t="s">
        <v>28</v>
      </c>
      <c r="C15" s="38"/>
      <c r="D15" s="62">
        <f>H125</f>
        <v>6</v>
      </c>
      <c r="E15" s="62">
        <f>I125</f>
        <v>0</v>
      </c>
      <c r="F15" s="62">
        <f>E125</f>
        <v>18</v>
      </c>
      <c r="G15" s="62">
        <f>F125</f>
        <v>13</v>
      </c>
      <c r="H15" s="62">
        <f>G125</f>
        <v>38</v>
      </c>
      <c r="I15" s="63"/>
      <c r="J15" s="64"/>
    </row>
    <row r="16" spans="1:10" s="7" customFormat="1" ht="15.9" customHeight="1" thickBot="1">
      <c r="A16" s="65"/>
      <c r="B16" s="66" t="s">
        <v>17</v>
      </c>
      <c r="C16" s="67"/>
      <c r="D16" s="68">
        <f>D15*D14</f>
        <v>45</v>
      </c>
      <c r="E16" s="68">
        <f>E15*E14</f>
        <v>0</v>
      </c>
      <c r="F16" s="68">
        <f>F15*F14</f>
        <v>72</v>
      </c>
      <c r="G16" s="68">
        <f>G15*G14</f>
        <v>67.600000000000009</v>
      </c>
      <c r="H16" s="68">
        <f>H15*H14</f>
        <v>148.19999999999999</v>
      </c>
      <c r="I16" s="68">
        <f>SUM(D16:H16)</f>
        <v>332.8</v>
      </c>
      <c r="J16" s="69"/>
    </row>
    <row r="17" spans="1:10" s="7" customFormat="1" ht="15.9" customHeight="1" thickBot="1">
      <c r="A17" s="70" t="s">
        <v>29</v>
      </c>
      <c r="B17" s="71"/>
      <c r="C17" s="71"/>
      <c r="D17" s="71"/>
      <c r="E17" s="71"/>
      <c r="F17" s="71"/>
      <c r="G17" s="71"/>
      <c r="H17" s="71"/>
      <c r="I17" s="72">
        <f>I16*(E50+E49*(1+0.02*E51*E55))/100</f>
        <v>298.66843136000006</v>
      </c>
      <c r="J17" s="73"/>
    </row>
    <row r="18" spans="1:10" s="7" customFormat="1" ht="15.9" customHeight="1" thickBot="1">
      <c r="A18" s="74" t="s">
        <v>30</v>
      </c>
      <c r="B18" s="75"/>
      <c r="C18" s="75"/>
      <c r="D18" s="75"/>
      <c r="E18" s="75"/>
      <c r="F18" s="75"/>
      <c r="G18" s="75"/>
      <c r="H18" s="76"/>
      <c r="I18" s="77">
        <f>I11+I17</f>
        <v>553.46843136000007</v>
      </c>
      <c r="J18" s="78"/>
    </row>
    <row r="19" spans="1:10" s="7" customFormat="1" ht="15.9" customHeight="1">
      <c r="A19" s="25"/>
      <c r="B19" s="26"/>
      <c r="C19" s="54"/>
      <c r="D19" s="55"/>
      <c r="E19" s="54"/>
      <c r="F19" s="54"/>
      <c r="G19" s="54"/>
      <c r="H19" s="26"/>
      <c r="I19" s="26"/>
      <c r="J19" s="26"/>
    </row>
    <row r="20" spans="1:10" s="7" customFormat="1" ht="15.9" customHeight="1" thickBot="1">
      <c r="A20" s="10" t="s">
        <v>31</v>
      </c>
      <c r="B20" s="26"/>
      <c r="C20" s="54"/>
      <c r="D20" s="79"/>
      <c r="E20" s="54"/>
      <c r="F20" s="54"/>
      <c r="G20" s="54"/>
      <c r="H20" s="54"/>
      <c r="I20" s="54"/>
      <c r="J20" s="26"/>
    </row>
    <row r="21" spans="1:10" s="7" customFormat="1" ht="15.9" customHeight="1" thickBot="1">
      <c r="A21" s="80" t="s">
        <v>7</v>
      </c>
      <c r="B21" s="81"/>
      <c r="C21" s="82"/>
      <c r="D21" s="83" t="s">
        <v>32</v>
      </c>
      <c r="E21" s="84"/>
      <c r="F21" s="84"/>
      <c r="G21" s="84"/>
      <c r="H21" s="85"/>
      <c r="I21" s="86" t="s">
        <v>33</v>
      </c>
      <c r="J21" s="87" t="s">
        <v>34</v>
      </c>
    </row>
    <row r="22" spans="1:10" s="7" customFormat="1" ht="15.9" customHeight="1" thickTop="1">
      <c r="A22" s="88" t="s">
        <v>35</v>
      </c>
      <c r="B22" s="89"/>
      <c r="C22" s="90"/>
      <c r="D22" s="91" t="s">
        <v>36</v>
      </c>
      <c r="E22" s="92"/>
      <c r="F22" s="92"/>
      <c r="G22" s="92"/>
      <c r="H22" s="93"/>
      <c r="I22" s="94">
        <f>IF(I11&lt;300,0.65,ROUND(0.108*LN(I11)+0.2229,2))</f>
        <v>0.65</v>
      </c>
      <c r="J22" s="95"/>
    </row>
    <row r="23" spans="1:10" s="7" customFormat="1" ht="15.9" customHeight="1">
      <c r="A23" s="43" t="s">
        <v>37</v>
      </c>
      <c r="B23" s="96"/>
      <c r="C23" s="97"/>
      <c r="D23" s="98" t="s">
        <v>38</v>
      </c>
      <c r="E23" s="99" t="s">
        <v>39</v>
      </c>
      <c r="F23" s="100" t="s">
        <v>33</v>
      </c>
      <c r="G23" s="99" t="s">
        <v>4</v>
      </c>
      <c r="H23" s="101"/>
      <c r="I23" s="94">
        <f>F24*E24+F25*E25</f>
        <v>1.1499999999999999</v>
      </c>
      <c r="J23" s="102"/>
    </row>
    <row r="24" spans="1:10" s="7" customFormat="1">
      <c r="A24" s="103"/>
      <c r="B24" s="104"/>
      <c r="C24" s="105"/>
      <c r="D24" s="106" t="s">
        <v>40</v>
      </c>
      <c r="E24" s="107">
        <v>0.5</v>
      </c>
      <c r="F24" s="108">
        <v>1</v>
      </c>
      <c r="G24" s="109"/>
      <c r="H24" s="110"/>
      <c r="I24" s="110"/>
      <c r="J24" s="102"/>
    </row>
    <row r="25" spans="1:10" s="7" customFormat="1">
      <c r="A25" s="103"/>
      <c r="B25" s="104"/>
      <c r="C25" s="105"/>
      <c r="D25" s="106" t="s">
        <v>41</v>
      </c>
      <c r="E25" s="107">
        <v>0.5</v>
      </c>
      <c r="F25" s="108">
        <v>1.3</v>
      </c>
      <c r="G25" s="109"/>
      <c r="H25" s="110"/>
      <c r="I25" s="110"/>
      <c r="J25" s="102"/>
    </row>
    <row r="26" spans="1:10" s="7" customFormat="1">
      <c r="A26" s="43" t="s">
        <v>42</v>
      </c>
      <c r="B26" s="96"/>
      <c r="C26" s="97"/>
      <c r="D26" s="99" t="s">
        <v>43</v>
      </c>
      <c r="E26" s="99" t="s">
        <v>39</v>
      </c>
      <c r="F26" s="100" t="s">
        <v>33</v>
      </c>
      <c r="G26" s="99" t="s">
        <v>4</v>
      </c>
      <c r="H26" s="111"/>
      <c r="I26" s="94">
        <f>F27*E27+F28*E28</f>
        <v>1.1200000000000001</v>
      </c>
      <c r="J26" s="102"/>
    </row>
    <row r="27" spans="1:10" s="7" customFormat="1">
      <c r="A27" s="103"/>
      <c r="B27" s="104"/>
      <c r="C27" s="105"/>
      <c r="D27" s="112" t="s">
        <v>44</v>
      </c>
      <c r="E27" s="107">
        <v>0.8</v>
      </c>
      <c r="F27" s="108">
        <v>1.2</v>
      </c>
      <c r="G27" s="106"/>
      <c r="H27" s="111"/>
      <c r="I27" s="110"/>
      <c r="J27" s="113"/>
    </row>
    <row r="28" spans="1:10" s="7" customFormat="1">
      <c r="A28" s="103"/>
      <c r="B28" s="104"/>
      <c r="C28" s="105"/>
      <c r="D28" s="112" t="s">
        <v>45</v>
      </c>
      <c r="E28" s="107">
        <v>0.2</v>
      </c>
      <c r="F28" s="108">
        <v>0.8</v>
      </c>
      <c r="G28" s="106"/>
      <c r="H28" s="111"/>
      <c r="I28" s="110"/>
      <c r="J28" s="113"/>
    </row>
    <row r="29" spans="1:10" s="7" customFormat="1">
      <c r="A29" s="43" t="s">
        <v>46</v>
      </c>
      <c r="B29" s="96"/>
      <c r="C29" s="97"/>
      <c r="D29" s="98" t="s">
        <v>47</v>
      </c>
      <c r="E29" s="99" t="s">
        <v>48</v>
      </c>
      <c r="F29" s="99" t="s">
        <v>49</v>
      </c>
      <c r="G29" s="99" t="s">
        <v>50</v>
      </c>
      <c r="H29" s="99" t="s">
        <v>51</v>
      </c>
      <c r="I29" s="94"/>
      <c r="J29" s="102"/>
    </row>
    <row r="30" spans="1:10" s="7" customFormat="1" ht="13.8" thickBot="1">
      <c r="A30" s="114" t="s">
        <v>52</v>
      </c>
      <c r="B30" s="115"/>
      <c r="C30" s="116"/>
      <c r="D30" s="117" t="s">
        <v>53</v>
      </c>
      <c r="E30" s="118">
        <v>1</v>
      </c>
      <c r="F30" s="118">
        <v>0</v>
      </c>
      <c r="G30" s="118">
        <v>1</v>
      </c>
      <c r="H30" s="118">
        <v>1</v>
      </c>
      <c r="I30" s="119">
        <f>0.025*SUM(E30:H30)+1</f>
        <v>1.075</v>
      </c>
      <c r="J30" s="120"/>
    </row>
    <row r="31" spans="1:10" s="7" customFormat="1">
      <c r="A31" s="121"/>
      <c r="B31" s="26"/>
      <c r="C31" s="54"/>
      <c r="D31" s="79"/>
      <c r="E31" s="54"/>
      <c r="F31" s="54"/>
      <c r="G31" s="54"/>
      <c r="H31" s="26"/>
      <c r="I31" s="26"/>
      <c r="J31" s="54"/>
    </row>
    <row r="32" spans="1:10" s="7" customFormat="1" ht="13.8" thickBot="1">
      <c r="A32" s="122" t="s">
        <v>54</v>
      </c>
      <c r="B32" s="123"/>
      <c r="C32" s="123"/>
      <c r="D32" s="124"/>
      <c r="E32" s="123"/>
      <c r="F32" s="123"/>
      <c r="G32" s="123"/>
      <c r="H32" s="123"/>
      <c r="I32" s="123"/>
      <c r="J32" s="123"/>
    </row>
    <row r="33" spans="1:11" s="7" customFormat="1" ht="13.8" thickBot="1">
      <c r="A33" s="125" t="s">
        <v>55</v>
      </c>
      <c r="B33" s="126" t="s">
        <v>56</v>
      </c>
      <c r="C33" s="127" t="s">
        <v>57</v>
      </c>
      <c r="D33" s="128" t="s">
        <v>58</v>
      </c>
      <c r="E33" s="129" t="s">
        <v>59</v>
      </c>
      <c r="F33" s="129" t="s">
        <v>60</v>
      </c>
      <c r="G33" s="129" t="s">
        <v>61</v>
      </c>
      <c r="H33" s="129" t="s">
        <v>62</v>
      </c>
      <c r="I33" s="129" t="s">
        <v>63</v>
      </c>
      <c r="J33" s="130" t="s">
        <v>64</v>
      </c>
    </row>
    <row r="34" spans="1:11" s="7" customFormat="1" ht="13.8" thickTop="1">
      <c r="A34" s="131" t="s">
        <v>65</v>
      </c>
      <c r="B34" s="132">
        <f>'[1](참고)개발비 산정기준'!D21</f>
        <v>98648</v>
      </c>
      <c r="C34" s="133">
        <f>I18</f>
        <v>553.46843136000007</v>
      </c>
      <c r="D34" s="134">
        <f>$I$22</f>
        <v>0.65</v>
      </c>
      <c r="E34" s="135">
        <f>$I$23</f>
        <v>1.1499999999999999</v>
      </c>
      <c r="F34" s="135">
        <f>$I$30</f>
        <v>1.075</v>
      </c>
      <c r="G34" s="136" t="s">
        <v>66</v>
      </c>
      <c r="H34" s="137">
        <v>1</v>
      </c>
      <c r="I34" s="138">
        <f>INT(B34*C34*D34*E34*F34*H34)</f>
        <v>43873350</v>
      </c>
      <c r="J34" s="139"/>
    </row>
    <row r="35" spans="1:11" s="7" customFormat="1">
      <c r="A35" s="140" t="s">
        <v>67</v>
      </c>
      <c r="B35" s="141">
        <f>'[1](참고)개발비 산정기준'!E21</f>
        <v>124609</v>
      </c>
      <c r="C35" s="142">
        <f>C34</f>
        <v>553.46843136000007</v>
      </c>
      <c r="D35" s="134">
        <f>$I$22</f>
        <v>0.65</v>
      </c>
      <c r="E35" s="135">
        <f>$I$23</f>
        <v>1.1499999999999999</v>
      </c>
      <c r="F35" s="135">
        <f>$I$30</f>
        <v>1.075</v>
      </c>
      <c r="G35" s="143" t="s">
        <v>68</v>
      </c>
      <c r="H35" s="144">
        <v>1</v>
      </c>
      <c r="I35" s="138">
        <f>INT(B35*C35*D35*E35*F35*H35)</f>
        <v>55419413</v>
      </c>
      <c r="J35" s="145"/>
    </row>
    <row r="36" spans="1:11" s="7" customFormat="1">
      <c r="A36" s="140" t="s">
        <v>69</v>
      </c>
      <c r="B36" s="141">
        <f>'[1](참고)개발비 산정기준'!F21</f>
        <v>166145</v>
      </c>
      <c r="C36" s="142">
        <f>C35</f>
        <v>553.46843136000007</v>
      </c>
      <c r="D36" s="134">
        <f>$I$22</f>
        <v>0.65</v>
      </c>
      <c r="E36" s="135">
        <f>$I$23</f>
        <v>1.1499999999999999</v>
      </c>
      <c r="F36" s="135">
        <f>$I$30</f>
        <v>1.075</v>
      </c>
      <c r="G36" s="143">
        <f>$I$26</f>
        <v>1.1200000000000001</v>
      </c>
      <c r="H36" s="144">
        <v>1</v>
      </c>
      <c r="I36" s="146">
        <f>INT(B36*C36*D36*E36*F36*G36*H36)</f>
        <v>82759491</v>
      </c>
      <c r="J36" s="145"/>
    </row>
    <row r="37" spans="1:11" s="7" customFormat="1">
      <c r="A37" s="140" t="s">
        <v>70</v>
      </c>
      <c r="B37" s="141">
        <f>'[1](참고)개발비 산정기준'!G21</f>
        <v>129801</v>
      </c>
      <c r="C37" s="142">
        <f>C36</f>
        <v>553.46843136000007</v>
      </c>
      <c r="D37" s="134">
        <f>$I$22</f>
        <v>0.65</v>
      </c>
      <c r="E37" s="135">
        <f>$I$23</f>
        <v>1.1499999999999999</v>
      </c>
      <c r="F37" s="135">
        <f>$I$30</f>
        <v>1.075</v>
      </c>
      <c r="G37" s="143">
        <f>$I$26</f>
        <v>1.1200000000000001</v>
      </c>
      <c r="H37" s="144">
        <v>1</v>
      </c>
      <c r="I37" s="146">
        <f>INT(B37*C37*D37*E37*F37*G37*H37)</f>
        <v>64655961</v>
      </c>
      <c r="J37" s="102"/>
    </row>
    <row r="38" spans="1:11" s="7" customFormat="1" ht="13.8" thickBot="1">
      <c r="A38" s="147" t="s">
        <v>71</v>
      </c>
      <c r="B38" s="148">
        <f>SUM(B34:B37)</f>
        <v>519203</v>
      </c>
      <c r="C38" s="149">
        <f>C37</f>
        <v>553.46843136000007</v>
      </c>
      <c r="D38" s="150"/>
      <c r="E38" s="151"/>
      <c r="F38" s="151"/>
      <c r="G38" s="152"/>
      <c r="H38" s="153"/>
      <c r="I38" s="154">
        <f>SUM(I34:I37)</f>
        <v>246708215</v>
      </c>
      <c r="J38" s="120"/>
    </row>
    <row r="39" spans="1:11">
      <c r="G39" s="158"/>
      <c r="H39" s="158"/>
      <c r="I39" s="159"/>
    </row>
    <row r="40" spans="1:11">
      <c r="A40" s="162" t="s">
        <v>72</v>
      </c>
      <c r="G40" s="158"/>
      <c r="H40" s="158"/>
      <c r="I40" s="159"/>
      <c r="J40" s="159"/>
      <c r="K40" s="155"/>
    </row>
    <row r="41" spans="1:11" ht="14.4">
      <c r="A41" s="163" t="s">
        <v>73</v>
      </c>
      <c r="B41" s="163"/>
      <c r="C41" s="164" t="s">
        <v>74</v>
      </c>
      <c r="D41" s="165" t="s">
        <v>75</v>
      </c>
      <c r="E41" s="166" t="s">
        <v>4</v>
      </c>
      <c r="F41" s="166"/>
      <c r="G41" s="166"/>
      <c r="H41" s="166"/>
      <c r="I41" s="166"/>
      <c r="J41" s="166"/>
      <c r="K41" s="155"/>
    </row>
    <row r="42" spans="1:11" ht="14.4">
      <c r="A42" s="167" t="s">
        <v>76</v>
      </c>
      <c r="B42" s="168" t="s">
        <v>77</v>
      </c>
      <c r="C42" s="169">
        <v>0.25</v>
      </c>
      <c r="D42" s="169">
        <v>0.8</v>
      </c>
      <c r="E42" s="170" t="s">
        <v>78</v>
      </c>
      <c r="F42" s="170"/>
      <c r="G42" s="170"/>
      <c r="H42" s="170"/>
      <c r="I42" s="170"/>
      <c r="J42" s="170"/>
      <c r="K42" s="155"/>
    </row>
    <row r="43" spans="1:11" ht="14.4">
      <c r="A43" s="171"/>
      <c r="B43" s="168" t="s">
        <v>79</v>
      </c>
      <c r="C43" s="169">
        <v>0.45</v>
      </c>
      <c r="D43" s="169">
        <v>0.8</v>
      </c>
      <c r="E43" s="170" t="s">
        <v>80</v>
      </c>
      <c r="F43" s="170"/>
      <c r="G43" s="170"/>
      <c r="H43" s="170"/>
      <c r="I43" s="170"/>
      <c r="J43" s="170"/>
      <c r="K43" s="155"/>
    </row>
    <row r="44" spans="1:11" ht="14.4">
      <c r="A44" s="171"/>
      <c r="B44" s="168" t="s">
        <v>81</v>
      </c>
      <c r="C44" s="169">
        <v>0.2</v>
      </c>
      <c r="D44" s="169">
        <v>0.7</v>
      </c>
      <c r="E44" s="170" t="s">
        <v>82</v>
      </c>
      <c r="F44" s="170"/>
      <c r="G44" s="170"/>
      <c r="H44" s="170"/>
      <c r="I44" s="170"/>
      <c r="J44" s="170"/>
      <c r="K44" s="155"/>
    </row>
    <row r="45" spans="1:11" ht="14.4">
      <c r="A45" s="171"/>
      <c r="B45" s="168" t="s">
        <v>83</v>
      </c>
      <c r="C45" s="169">
        <v>0.1</v>
      </c>
      <c r="D45" s="169">
        <v>0.7</v>
      </c>
      <c r="E45" s="172" t="s">
        <v>84</v>
      </c>
      <c r="F45" s="173"/>
      <c r="G45" s="173"/>
      <c r="H45" s="173"/>
      <c r="I45" s="173"/>
      <c r="J45" s="174"/>
      <c r="K45" s="155"/>
    </row>
    <row r="46" spans="1:11" ht="14.4">
      <c r="A46" s="171"/>
      <c r="B46" s="175" t="s">
        <v>85</v>
      </c>
      <c r="C46" s="169">
        <f>SUM(C42:C45)</f>
        <v>0.99999999999999989</v>
      </c>
      <c r="D46" s="176">
        <f>C42*D42+C43*D43+C44*D44+C45*D45</f>
        <v>0.77</v>
      </c>
      <c r="E46" s="170" t="s">
        <v>86</v>
      </c>
      <c r="F46" s="170"/>
      <c r="G46" s="170"/>
      <c r="H46" s="170"/>
      <c r="I46" s="170"/>
      <c r="J46" s="170"/>
      <c r="K46" s="155"/>
    </row>
    <row r="47" spans="1:11" ht="14.4" customHeight="1">
      <c r="A47" s="177" t="s">
        <v>87</v>
      </c>
      <c r="B47" s="177"/>
      <c r="C47" s="169">
        <v>0.6</v>
      </c>
      <c r="D47" s="176">
        <f>D46*C47</f>
        <v>0.46199999999999997</v>
      </c>
      <c r="E47" s="170"/>
      <c r="F47" s="170"/>
      <c r="G47" s="170"/>
      <c r="H47" s="170"/>
      <c r="I47" s="170"/>
      <c r="J47" s="170"/>
      <c r="K47" s="155"/>
    </row>
    <row r="48" spans="1:11" ht="14.4">
      <c r="A48" s="177" t="s">
        <v>88</v>
      </c>
      <c r="B48" s="177"/>
      <c r="C48" s="169">
        <v>0.55000000000000004</v>
      </c>
      <c r="D48" s="176">
        <f>D47*C48</f>
        <v>0.25409999999999999</v>
      </c>
      <c r="E48" s="170"/>
      <c r="F48" s="170"/>
      <c r="G48" s="170"/>
      <c r="H48" s="170"/>
      <c r="I48" s="170"/>
      <c r="J48" s="170"/>
      <c r="K48" s="155"/>
    </row>
    <row r="49" spans="1:15" ht="14.4">
      <c r="A49" s="178" t="s">
        <v>89</v>
      </c>
      <c r="B49" s="179"/>
      <c r="C49" s="180"/>
      <c r="D49" s="181">
        <f>(0.4*D46)+(0.3*D47)+(0.3*D48)</f>
        <v>0.52283000000000002</v>
      </c>
      <c r="E49" s="182">
        <f>D49*100</f>
        <v>52.283000000000001</v>
      </c>
      <c r="F49" s="183"/>
      <c r="G49" s="184"/>
      <c r="H49" s="184"/>
      <c r="I49" s="184"/>
      <c r="J49" s="185"/>
      <c r="K49" s="155"/>
    </row>
    <row r="50" spans="1:15" ht="14.4">
      <c r="A50" s="178" t="s">
        <v>90</v>
      </c>
      <c r="B50" s="178"/>
      <c r="C50" s="178"/>
      <c r="D50" s="178"/>
      <c r="E50" s="186">
        <f>'[1](참고)개발비 산정기준'!C107</f>
        <v>4</v>
      </c>
      <c r="F50" s="187"/>
      <c r="G50" s="188"/>
      <c r="H50" s="188"/>
      <c r="I50" s="188"/>
      <c r="J50" s="189"/>
      <c r="K50" s="155"/>
    </row>
    <row r="51" spans="1:15" ht="13.95" customHeight="1">
      <c r="A51" s="178" t="s">
        <v>91</v>
      </c>
      <c r="B51" s="178"/>
      <c r="C51" s="178"/>
      <c r="D51" s="178"/>
      <c r="E51" s="190">
        <f>('[1](참고)개발비 산정기준'!F90+'[1](참고)개발비 산정기준'!F90+'[1](참고)개발비 산정기준'!F90)/3</f>
        <v>40</v>
      </c>
      <c r="F51" s="191"/>
      <c r="G51" s="192"/>
      <c r="H51" s="192"/>
      <c r="I51" s="192"/>
      <c r="J51" s="193"/>
      <c r="K51" s="155"/>
    </row>
    <row r="52" spans="1:15" ht="13.95" customHeight="1">
      <c r="A52" s="194" t="s">
        <v>92</v>
      </c>
      <c r="B52" s="195"/>
      <c r="C52" s="195"/>
      <c r="D52" s="196"/>
      <c r="E52" s="197" t="s">
        <v>93</v>
      </c>
      <c r="F52" s="198"/>
      <c r="G52" s="199"/>
      <c r="H52" s="199"/>
      <c r="I52" s="199"/>
      <c r="J52" s="200"/>
      <c r="K52" s="155"/>
    </row>
    <row r="53" spans="1:15" ht="13.65" customHeight="1">
      <c r="A53" s="201" t="s">
        <v>94</v>
      </c>
      <c r="B53" s="202"/>
      <c r="C53" s="202"/>
      <c r="D53" s="203"/>
      <c r="E53" s="204" t="s">
        <v>93</v>
      </c>
      <c r="F53" s="205"/>
      <c r="G53" s="206"/>
      <c r="H53" s="206"/>
      <c r="I53" s="206"/>
      <c r="J53" s="207"/>
      <c r="K53" s="155"/>
    </row>
    <row r="54" spans="1:15" ht="14.4">
      <c r="A54" s="208" t="s">
        <v>95</v>
      </c>
      <c r="B54" s="209"/>
      <c r="C54" s="209"/>
      <c r="D54" s="210"/>
      <c r="E54" s="211" t="s">
        <v>93</v>
      </c>
      <c r="F54" s="212"/>
      <c r="G54" s="213"/>
      <c r="H54" s="213"/>
      <c r="I54" s="213"/>
      <c r="J54" s="214"/>
      <c r="K54" s="215"/>
      <c r="L54" s="216"/>
      <c r="M54" s="216"/>
      <c r="N54" s="155"/>
      <c r="O54" s="155"/>
    </row>
    <row r="55" spans="1:15" ht="14.4">
      <c r="A55" s="178" t="s">
        <v>96</v>
      </c>
      <c r="B55" s="178"/>
      <c r="C55" s="178"/>
      <c r="D55" s="178"/>
      <c r="E55" s="217">
        <f>'[1](참고)개발비 산정기준'!C119</f>
        <v>0.8</v>
      </c>
      <c r="F55" s="191"/>
      <c r="G55" s="192"/>
      <c r="H55" s="192"/>
      <c r="I55" s="192"/>
      <c r="J55" s="193"/>
      <c r="K55" s="215"/>
      <c r="L55" s="216"/>
      <c r="M55" s="216"/>
      <c r="N55" s="155"/>
      <c r="O55" s="155"/>
    </row>
    <row r="56" spans="1:15">
      <c r="G56" s="158"/>
      <c r="H56" s="158"/>
      <c r="I56" s="159"/>
    </row>
    <row r="57" spans="1:15">
      <c r="A57" s="218" t="s">
        <v>97</v>
      </c>
      <c r="B57" s="218"/>
      <c r="C57" s="218"/>
      <c r="D57" s="218"/>
      <c r="E57" s="218"/>
      <c r="F57" s="218"/>
      <c r="G57" s="218"/>
      <c r="H57" s="218"/>
      <c r="I57" s="218"/>
      <c r="J57" s="218"/>
    </row>
    <row r="58" spans="1:15" ht="13.8" thickBot="1">
      <c r="A58" s="219" t="s">
        <v>14</v>
      </c>
      <c r="B58" s="219"/>
      <c r="C58" s="219"/>
      <c r="D58" s="219"/>
      <c r="E58" s="219"/>
      <c r="F58" s="219"/>
      <c r="G58" s="219"/>
      <c r="H58" s="219"/>
      <c r="I58" s="219"/>
      <c r="J58" s="219"/>
    </row>
    <row r="59" spans="1:15" ht="13.8" thickTop="1">
      <c r="A59" s="220" t="s">
        <v>98</v>
      </c>
      <c r="B59" s="221" t="s">
        <v>99</v>
      </c>
      <c r="C59" s="221" t="s">
        <v>100</v>
      </c>
      <c r="D59" s="222" t="s">
        <v>101</v>
      </c>
      <c r="E59" s="223" t="s">
        <v>102</v>
      </c>
      <c r="F59" s="223"/>
      <c r="G59" s="223"/>
      <c r="H59" s="223" t="s">
        <v>103</v>
      </c>
      <c r="I59" s="223"/>
      <c r="J59" s="224" t="s">
        <v>4</v>
      </c>
    </row>
    <row r="60" spans="1:15" ht="26.4">
      <c r="A60" s="225"/>
      <c r="B60" s="226"/>
      <c r="C60" s="226"/>
      <c r="D60" s="227"/>
      <c r="E60" s="228" t="s">
        <v>104</v>
      </c>
      <c r="F60" s="228" t="s">
        <v>105</v>
      </c>
      <c r="G60" s="228" t="s">
        <v>106</v>
      </c>
      <c r="H60" s="229" t="s">
        <v>107</v>
      </c>
      <c r="I60" s="229" t="s">
        <v>108</v>
      </c>
      <c r="J60" s="230"/>
    </row>
    <row r="61" spans="1:15">
      <c r="A61" s="231"/>
      <c r="B61" s="232"/>
      <c r="C61" s="232"/>
      <c r="D61" s="233" t="s">
        <v>109</v>
      </c>
      <c r="E61" s="228">
        <f t="shared" ref="E61:F61" si="0">SUM(E62:E120)</f>
        <v>19</v>
      </c>
      <c r="F61" s="228">
        <f t="shared" si="0"/>
        <v>21</v>
      </c>
      <c r="G61" s="228">
        <f>SUM(G62:G120)</f>
        <v>14</v>
      </c>
      <c r="H61" s="228">
        <f>SUM(H62:H120)</f>
        <v>2</v>
      </c>
      <c r="I61" s="228">
        <f>SUM(I62:I120)</f>
        <v>0</v>
      </c>
      <c r="J61" s="230"/>
    </row>
    <row r="62" spans="1:15" s="241" customFormat="1" ht="13.5" customHeight="1">
      <c r="A62" s="234" t="s">
        <v>110</v>
      </c>
      <c r="B62" s="235" t="s">
        <v>111</v>
      </c>
      <c r="C62" s="236" t="s">
        <v>111</v>
      </c>
      <c r="D62" s="237" t="s">
        <v>112</v>
      </c>
      <c r="E62" s="238"/>
      <c r="F62" s="238"/>
      <c r="G62" s="238"/>
      <c r="H62" s="239">
        <v>1</v>
      </c>
      <c r="I62" s="238"/>
      <c r="J62" s="240"/>
    </row>
    <row r="63" spans="1:15">
      <c r="A63" s="242"/>
      <c r="B63" s="243"/>
      <c r="C63" s="244"/>
      <c r="D63" s="237" t="s">
        <v>113</v>
      </c>
      <c r="E63" s="245"/>
      <c r="F63" s="245"/>
      <c r="G63" s="245">
        <v>1</v>
      </c>
      <c r="H63" s="246"/>
      <c r="I63" s="246"/>
      <c r="J63" s="240"/>
      <c r="K63" s="241"/>
    </row>
    <row r="64" spans="1:15">
      <c r="A64" s="242"/>
      <c r="B64" s="243"/>
      <c r="C64" s="244"/>
      <c r="D64" s="237" t="s">
        <v>114</v>
      </c>
      <c r="E64" s="245"/>
      <c r="F64" s="245"/>
      <c r="G64" s="245">
        <v>1</v>
      </c>
      <c r="H64" s="246"/>
      <c r="I64" s="246"/>
      <c r="J64" s="240"/>
      <c r="K64" s="241"/>
    </row>
    <row r="65" spans="1:11">
      <c r="A65" s="242"/>
      <c r="B65" s="243"/>
      <c r="C65" s="244"/>
      <c r="D65" s="237" t="s">
        <v>115</v>
      </c>
      <c r="E65" s="245"/>
      <c r="F65" s="245"/>
      <c r="G65" s="245">
        <v>1</v>
      </c>
      <c r="H65" s="246"/>
      <c r="I65" s="246"/>
      <c r="J65" s="240"/>
      <c r="K65" s="241"/>
    </row>
    <row r="66" spans="1:11">
      <c r="A66" s="242"/>
      <c r="B66" s="243"/>
      <c r="C66" s="244"/>
      <c r="D66" s="237" t="s">
        <v>116</v>
      </c>
      <c r="E66" s="245"/>
      <c r="F66" s="245"/>
      <c r="G66" s="245">
        <v>1</v>
      </c>
      <c r="H66" s="246"/>
      <c r="I66" s="246"/>
      <c r="J66" s="240"/>
      <c r="K66" s="241"/>
    </row>
    <row r="67" spans="1:11">
      <c r="A67" s="242"/>
      <c r="B67" s="243"/>
      <c r="C67" s="244"/>
      <c r="D67" s="237" t="s">
        <v>117</v>
      </c>
      <c r="E67" s="245">
        <v>1</v>
      </c>
      <c r="F67" s="245"/>
      <c r="G67" s="245"/>
      <c r="H67" s="246"/>
      <c r="I67" s="246"/>
      <c r="J67" s="240"/>
      <c r="K67" s="241"/>
    </row>
    <row r="68" spans="1:11">
      <c r="A68" s="242"/>
      <c r="B68" s="243"/>
      <c r="C68" s="244"/>
      <c r="D68" s="237" t="s">
        <v>118</v>
      </c>
      <c r="E68" s="245">
        <v>1</v>
      </c>
      <c r="F68" s="245"/>
      <c r="G68" s="245"/>
      <c r="H68" s="246"/>
      <c r="I68" s="246"/>
      <c r="J68" s="240"/>
      <c r="K68" s="241"/>
    </row>
    <row r="69" spans="1:11" ht="12.15" hidden="1" customHeight="1">
      <c r="A69" s="242"/>
      <c r="B69" s="243"/>
      <c r="C69" s="244"/>
      <c r="D69" s="237"/>
      <c r="E69" s="245"/>
      <c r="F69" s="245"/>
      <c r="G69" s="245"/>
      <c r="H69" s="246"/>
      <c r="I69" s="246"/>
      <c r="J69" s="240"/>
      <c r="K69" s="241"/>
    </row>
    <row r="70" spans="1:11">
      <c r="A70" s="242"/>
      <c r="B70" s="243"/>
      <c r="C70" s="244"/>
      <c r="D70" s="237" t="s">
        <v>119</v>
      </c>
      <c r="E70" s="245">
        <v>1</v>
      </c>
      <c r="F70" s="245"/>
      <c r="G70" s="245"/>
      <c r="H70" s="246"/>
      <c r="I70" s="246"/>
      <c r="J70" s="240"/>
      <c r="K70" s="241"/>
    </row>
    <row r="71" spans="1:11" ht="12.15" hidden="1" customHeight="1">
      <c r="A71" s="242"/>
      <c r="B71" s="243"/>
      <c r="C71" s="244"/>
      <c r="D71" s="237"/>
      <c r="E71" s="245"/>
      <c r="F71" s="245"/>
      <c r="G71" s="245"/>
      <c r="H71" s="246"/>
      <c r="I71" s="246"/>
      <c r="J71" s="240"/>
      <c r="K71" s="241"/>
    </row>
    <row r="72" spans="1:11" ht="12.15" customHeight="1">
      <c r="A72" s="242"/>
      <c r="B72" s="243"/>
      <c r="C72" s="244"/>
      <c r="D72" s="237" t="s">
        <v>120</v>
      </c>
      <c r="E72" s="245">
        <v>1</v>
      </c>
      <c r="F72" s="245"/>
      <c r="G72" s="245"/>
      <c r="H72" s="246"/>
      <c r="I72" s="246"/>
      <c r="J72" s="240"/>
      <c r="K72" s="241"/>
    </row>
    <row r="73" spans="1:11" ht="12.15" customHeight="1">
      <c r="A73" s="242"/>
      <c r="B73" s="243"/>
      <c r="C73" s="244"/>
      <c r="D73" s="237" t="s">
        <v>121</v>
      </c>
      <c r="E73" s="245"/>
      <c r="F73" s="245"/>
      <c r="G73" s="245">
        <v>1</v>
      </c>
      <c r="H73" s="246"/>
      <c r="I73" s="246"/>
      <c r="J73" s="240"/>
      <c r="K73" s="241"/>
    </row>
    <row r="74" spans="1:11" ht="12.15" customHeight="1">
      <c r="A74" s="242"/>
      <c r="B74" s="243"/>
      <c r="C74" s="244"/>
      <c r="D74" s="237" t="s">
        <v>122</v>
      </c>
      <c r="E74" s="245">
        <v>1</v>
      </c>
      <c r="F74" s="245"/>
      <c r="G74" s="245"/>
      <c r="H74" s="246"/>
      <c r="I74" s="246"/>
      <c r="J74" s="240"/>
      <c r="K74" s="241"/>
    </row>
    <row r="75" spans="1:11" ht="12.15" customHeight="1">
      <c r="A75" s="242"/>
      <c r="B75" s="243"/>
      <c r="C75" s="244"/>
      <c r="D75" s="237" t="s">
        <v>123</v>
      </c>
      <c r="E75" s="245">
        <v>1</v>
      </c>
      <c r="F75" s="245"/>
      <c r="G75" s="245"/>
      <c r="H75" s="246"/>
      <c r="I75" s="246"/>
      <c r="J75" s="240"/>
      <c r="K75" s="241"/>
    </row>
    <row r="76" spans="1:11">
      <c r="A76" s="242"/>
      <c r="B76" s="243"/>
      <c r="C76" s="244"/>
      <c r="D76" s="237" t="s">
        <v>124</v>
      </c>
      <c r="E76" s="245">
        <v>1</v>
      </c>
      <c r="F76" s="245"/>
      <c r="G76" s="245"/>
      <c r="H76" s="246"/>
      <c r="I76" s="246"/>
      <c r="J76" s="240"/>
      <c r="K76" s="241"/>
    </row>
    <row r="77" spans="1:11" ht="12.15" customHeight="1">
      <c r="A77" s="242"/>
      <c r="B77" s="243"/>
      <c r="C77" s="244"/>
      <c r="D77" s="237" t="s">
        <v>125</v>
      </c>
      <c r="E77" s="245"/>
      <c r="F77" s="245">
        <v>1</v>
      </c>
      <c r="G77" s="245"/>
      <c r="H77" s="246"/>
      <c r="I77" s="246"/>
      <c r="J77" s="240"/>
      <c r="K77" s="241"/>
    </row>
    <row r="78" spans="1:11" ht="12.15" customHeight="1">
      <c r="A78" s="242"/>
      <c r="B78" s="243"/>
      <c r="C78" s="244"/>
      <c r="D78" s="237" t="s">
        <v>126</v>
      </c>
      <c r="E78" s="245"/>
      <c r="F78" s="245">
        <v>1</v>
      </c>
      <c r="G78" s="245"/>
      <c r="H78" s="246"/>
      <c r="I78" s="246"/>
      <c r="J78" s="240"/>
      <c r="K78" s="241"/>
    </row>
    <row r="79" spans="1:11" ht="12.15" customHeight="1">
      <c r="A79" s="242"/>
      <c r="B79" s="243"/>
      <c r="C79" s="244"/>
      <c r="D79" s="237" t="s">
        <v>127</v>
      </c>
      <c r="E79" s="245"/>
      <c r="F79" s="245">
        <v>1</v>
      </c>
      <c r="G79" s="245"/>
      <c r="H79" s="246"/>
      <c r="I79" s="246"/>
      <c r="J79" s="240"/>
      <c r="K79" s="241"/>
    </row>
    <row r="80" spans="1:11" ht="12.15" customHeight="1">
      <c r="A80" s="242"/>
      <c r="B80" s="243"/>
      <c r="C80" s="244"/>
      <c r="D80" s="237" t="s">
        <v>128</v>
      </c>
      <c r="E80" s="245"/>
      <c r="F80" s="245">
        <v>1</v>
      </c>
      <c r="G80" s="245"/>
      <c r="H80" s="246"/>
      <c r="I80" s="246"/>
      <c r="J80" s="240"/>
      <c r="K80" s="241"/>
    </row>
    <row r="81" spans="1:11" ht="12.15" customHeight="1">
      <c r="A81" s="242"/>
      <c r="B81" s="243"/>
      <c r="C81" s="244"/>
      <c r="D81" s="237" t="s">
        <v>129</v>
      </c>
      <c r="E81" s="245"/>
      <c r="F81" s="245"/>
      <c r="G81" s="245">
        <v>1</v>
      </c>
      <c r="H81" s="246"/>
      <c r="I81" s="246"/>
      <c r="J81" s="240"/>
      <c r="K81" s="241"/>
    </row>
    <row r="82" spans="1:11" ht="12.15" customHeight="1">
      <c r="A82" s="242"/>
      <c r="B82" s="243"/>
      <c r="C82" s="244"/>
      <c r="D82" s="237" t="s">
        <v>130</v>
      </c>
      <c r="E82" s="245">
        <v>1</v>
      </c>
      <c r="F82" s="245"/>
      <c r="G82" s="245"/>
      <c r="H82" s="246"/>
      <c r="I82" s="246"/>
      <c r="J82" s="240"/>
      <c r="K82" s="241"/>
    </row>
    <row r="83" spans="1:11" ht="12.15" customHeight="1">
      <c r="A83" s="242"/>
      <c r="B83" s="243"/>
      <c r="C83" s="247"/>
      <c r="D83" s="237" t="s">
        <v>131</v>
      </c>
      <c r="E83" s="245"/>
      <c r="F83" s="245"/>
      <c r="G83" s="245">
        <v>1</v>
      </c>
      <c r="H83" s="246"/>
      <c r="I83" s="246"/>
      <c r="J83" s="240"/>
      <c r="K83" s="241"/>
    </row>
    <row r="84" spans="1:11" ht="12.15" customHeight="1">
      <c r="A84" s="242"/>
      <c r="B84" s="243"/>
      <c r="C84" s="236" t="s">
        <v>132</v>
      </c>
      <c r="D84" s="237" t="s">
        <v>133</v>
      </c>
      <c r="E84" s="245">
        <v>1</v>
      </c>
      <c r="F84" s="245"/>
      <c r="G84" s="245"/>
      <c r="H84" s="246"/>
      <c r="I84" s="246"/>
      <c r="J84" s="240"/>
      <c r="K84" s="241"/>
    </row>
    <row r="85" spans="1:11" ht="12.15" customHeight="1">
      <c r="A85" s="242"/>
      <c r="B85" s="243"/>
      <c r="C85" s="244"/>
      <c r="D85" s="237" t="s">
        <v>134</v>
      </c>
      <c r="E85" s="245">
        <v>1</v>
      </c>
      <c r="F85" s="245"/>
      <c r="G85" s="245"/>
      <c r="H85" s="246"/>
      <c r="I85" s="246"/>
      <c r="J85" s="240"/>
      <c r="K85" s="241"/>
    </row>
    <row r="86" spans="1:11" ht="12.15" customHeight="1">
      <c r="A86" s="242"/>
      <c r="B86" s="243"/>
      <c r="C86" s="244"/>
      <c r="D86" s="237" t="s">
        <v>135</v>
      </c>
      <c r="E86" s="245">
        <v>1</v>
      </c>
      <c r="F86" s="245"/>
      <c r="G86" s="245"/>
      <c r="H86" s="246"/>
      <c r="I86" s="246"/>
      <c r="J86" s="240"/>
      <c r="K86" s="241"/>
    </row>
    <row r="87" spans="1:11" ht="12.15" customHeight="1">
      <c r="A87" s="242"/>
      <c r="B87" s="243"/>
      <c r="C87" s="244"/>
      <c r="D87" s="237" t="s">
        <v>136</v>
      </c>
      <c r="E87" s="245">
        <v>1</v>
      </c>
      <c r="F87" s="245"/>
      <c r="G87" s="245"/>
      <c r="H87" s="246"/>
      <c r="I87" s="246"/>
      <c r="J87" s="240"/>
      <c r="K87" s="241"/>
    </row>
    <row r="88" spans="1:11" ht="12.15" customHeight="1">
      <c r="A88" s="242"/>
      <c r="B88" s="243"/>
      <c r="C88" s="244"/>
      <c r="D88" s="237" t="s">
        <v>137</v>
      </c>
      <c r="E88" s="245">
        <v>1</v>
      </c>
      <c r="F88" s="245"/>
      <c r="G88" s="245"/>
      <c r="H88" s="246"/>
      <c r="I88" s="246"/>
      <c r="J88" s="240"/>
      <c r="K88" s="241"/>
    </row>
    <row r="89" spans="1:11" ht="12.15" customHeight="1">
      <c r="A89" s="242"/>
      <c r="B89" s="243"/>
      <c r="C89" s="244"/>
      <c r="D89" s="237" t="s">
        <v>138</v>
      </c>
      <c r="E89" s="245">
        <v>1</v>
      </c>
      <c r="F89" s="245"/>
      <c r="G89" s="245"/>
      <c r="H89" s="246"/>
      <c r="I89" s="246"/>
      <c r="J89" s="240"/>
      <c r="K89" s="241"/>
    </row>
    <row r="90" spans="1:11" ht="12.15" customHeight="1">
      <c r="A90" s="242"/>
      <c r="B90" s="243"/>
      <c r="C90" s="244"/>
      <c r="D90" s="237" t="s">
        <v>139</v>
      </c>
      <c r="E90" s="245">
        <v>1</v>
      </c>
      <c r="F90" s="245"/>
      <c r="G90" s="245"/>
      <c r="H90" s="246"/>
      <c r="I90" s="246"/>
      <c r="J90" s="240"/>
      <c r="K90" s="241"/>
    </row>
    <row r="91" spans="1:11" ht="12.15" customHeight="1">
      <c r="A91" s="242"/>
      <c r="B91" s="243"/>
      <c r="C91" s="244"/>
      <c r="D91" s="237" t="s">
        <v>140</v>
      </c>
      <c r="E91" s="245">
        <v>1</v>
      </c>
      <c r="F91" s="245"/>
      <c r="G91" s="245"/>
      <c r="H91" s="246"/>
      <c r="I91" s="246"/>
      <c r="J91" s="240"/>
      <c r="K91" s="241"/>
    </row>
    <row r="92" spans="1:11" ht="12.15" customHeight="1">
      <c r="A92" s="242"/>
      <c r="B92" s="243"/>
      <c r="C92" s="244"/>
      <c r="D92" s="237" t="s">
        <v>140</v>
      </c>
      <c r="E92" s="245">
        <v>1</v>
      </c>
      <c r="F92" s="245"/>
      <c r="G92" s="245"/>
      <c r="H92" s="246"/>
      <c r="I92" s="246"/>
      <c r="J92" s="240"/>
      <c r="K92" s="241"/>
    </row>
    <row r="93" spans="1:11" ht="12.15" customHeight="1">
      <c r="A93" s="242"/>
      <c r="B93" s="243"/>
      <c r="C93" s="244"/>
      <c r="D93" s="237" t="s">
        <v>141</v>
      </c>
      <c r="E93" s="245"/>
      <c r="F93" s="245"/>
      <c r="G93" s="245"/>
      <c r="H93" s="246">
        <v>1</v>
      </c>
      <c r="I93" s="246"/>
      <c r="J93" s="240"/>
      <c r="K93" s="241"/>
    </row>
    <row r="94" spans="1:11" ht="26.4">
      <c r="A94" s="242"/>
      <c r="B94" s="243"/>
      <c r="C94" s="244"/>
      <c r="D94" s="237" t="s">
        <v>142</v>
      </c>
      <c r="E94" s="245"/>
      <c r="F94" s="245">
        <v>1</v>
      </c>
      <c r="G94" s="245"/>
      <c r="H94" s="246"/>
      <c r="I94" s="246"/>
      <c r="J94" s="240"/>
      <c r="K94" s="241"/>
    </row>
    <row r="95" spans="1:11" ht="26.4">
      <c r="A95" s="242"/>
      <c r="B95" s="243"/>
      <c r="C95" s="244"/>
      <c r="D95" s="237" t="s">
        <v>143</v>
      </c>
      <c r="E95" s="245"/>
      <c r="F95" s="245">
        <v>1</v>
      </c>
      <c r="G95" s="245"/>
      <c r="H95" s="246"/>
      <c r="I95" s="246"/>
      <c r="J95" s="240"/>
      <c r="K95" s="241"/>
    </row>
    <row r="96" spans="1:11" ht="26.4">
      <c r="A96" s="242"/>
      <c r="B96" s="243"/>
      <c r="C96" s="244"/>
      <c r="D96" s="237" t="s">
        <v>144</v>
      </c>
      <c r="E96" s="245"/>
      <c r="F96" s="245">
        <v>1</v>
      </c>
      <c r="G96" s="245"/>
      <c r="H96" s="246"/>
      <c r="I96" s="246"/>
      <c r="J96" s="240"/>
      <c r="K96" s="241"/>
    </row>
    <row r="97" spans="1:11" ht="26.4">
      <c r="A97" s="242"/>
      <c r="B97" s="243"/>
      <c r="C97" s="244"/>
      <c r="D97" s="237" t="s">
        <v>145</v>
      </c>
      <c r="E97" s="245"/>
      <c r="F97" s="245">
        <v>1</v>
      </c>
      <c r="G97" s="245"/>
      <c r="H97" s="246"/>
      <c r="I97" s="246"/>
      <c r="J97" s="240"/>
      <c r="K97" s="241"/>
    </row>
    <row r="98" spans="1:11" ht="26.4">
      <c r="A98" s="242"/>
      <c r="B98" s="243"/>
      <c r="C98" s="244"/>
      <c r="D98" s="237" t="s">
        <v>146</v>
      </c>
      <c r="E98" s="245"/>
      <c r="F98" s="245">
        <v>1</v>
      </c>
      <c r="G98" s="245"/>
      <c r="H98" s="246"/>
      <c r="I98" s="246"/>
      <c r="J98" s="240"/>
      <c r="K98" s="241"/>
    </row>
    <row r="99" spans="1:11" ht="26.4">
      <c r="A99" s="242"/>
      <c r="B99" s="243"/>
      <c r="C99" s="244"/>
      <c r="D99" s="237" t="s">
        <v>147</v>
      </c>
      <c r="E99" s="245"/>
      <c r="F99" s="245">
        <v>1</v>
      </c>
      <c r="G99" s="245"/>
      <c r="H99" s="246"/>
      <c r="I99" s="246"/>
      <c r="J99" s="240"/>
      <c r="K99" s="241"/>
    </row>
    <row r="100" spans="1:11" ht="26.4">
      <c r="A100" s="242"/>
      <c r="B100" s="243"/>
      <c r="C100" s="244"/>
      <c r="D100" s="237" t="s">
        <v>148</v>
      </c>
      <c r="E100" s="245"/>
      <c r="F100" s="245">
        <v>1</v>
      </c>
      <c r="G100" s="245"/>
      <c r="H100" s="246"/>
      <c r="I100" s="246"/>
      <c r="J100" s="240"/>
      <c r="K100" s="241"/>
    </row>
    <row r="101" spans="1:11" ht="26.4">
      <c r="A101" s="242"/>
      <c r="B101" s="243"/>
      <c r="C101" s="244"/>
      <c r="D101" s="237" t="s">
        <v>149</v>
      </c>
      <c r="E101" s="245"/>
      <c r="F101" s="245">
        <v>1</v>
      </c>
      <c r="G101" s="245"/>
      <c r="H101" s="246"/>
      <c r="I101" s="246"/>
      <c r="J101" s="240"/>
      <c r="K101" s="241"/>
    </row>
    <row r="102" spans="1:11" ht="26.4">
      <c r="A102" s="242"/>
      <c r="B102" s="243"/>
      <c r="C102" s="244"/>
      <c r="D102" s="237" t="s">
        <v>150</v>
      </c>
      <c r="E102" s="245"/>
      <c r="F102" s="245">
        <v>1</v>
      </c>
      <c r="G102" s="245"/>
      <c r="H102" s="246"/>
      <c r="I102" s="246"/>
      <c r="J102" s="240"/>
      <c r="K102" s="241"/>
    </row>
    <row r="103" spans="1:11" ht="26.4">
      <c r="A103" s="242"/>
      <c r="B103" s="243"/>
      <c r="C103" s="244"/>
      <c r="D103" s="237" t="s">
        <v>151</v>
      </c>
      <c r="E103" s="245"/>
      <c r="F103" s="245">
        <v>1</v>
      </c>
      <c r="G103" s="245"/>
      <c r="H103" s="246"/>
      <c r="I103" s="246"/>
      <c r="J103" s="240"/>
      <c r="K103" s="241"/>
    </row>
    <row r="104" spans="1:11" ht="26.4">
      <c r="A104" s="242"/>
      <c r="B104" s="243"/>
      <c r="C104" s="244"/>
      <c r="D104" s="237" t="s">
        <v>152</v>
      </c>
      <c r="E104" s="245"/>
      <c r="F104" s="245">
        <v>1</v>
      </c>
      <c r="G104" s="245"/>
      <c r="H104" s="246"/>
      <c r="I104" s="246"/>
      <c r="J104" s="240"/>
      <c r="K104" s="241"/>
    </row>
    <row r="105" spans="1:11" ht="26.4">
      <c r="A105" s="242"/>
      <c r="B105" s="243"/>
      <c r="C105" s="244"/>
      <c r="D105" s="237" t="s">
        <v>153</v>
      </c>
      <c r="E105" s="245"/>
      <c r="F105" s="245">
        <v>1</v>
      </c>
      <c r="G105" s="245"/>
      <c r="H105" s="246"/>
      <c r="I105" s="246"/>
      <c r="J105" s="240"/>
      <c r="K105" s="241"/>
    </row>
    <row r="106" spans="1:11" ht="26.4">
      <c r="A106" s="242"/>
      <c r="B106" s="243"/>
      <c r="C106" s="244"/>
      <c r="D106" s="237" t="s">
        <v>154</v>
      </c>
      <c r="E106" s="245"/>
      <c r="F106" s="245">
        <v>1</v>
      </c>
      <c r="G106" s="245"/>
      <c r="H106" s="246"/>
      <c r="I106" s="246"/>
      <c r="J106" s="240"/>
      <c r="K106" s="241"/>
    </row>
    <row r="107" spans="1:11" ht="26.4">
      <c r="A107" s="242"/>
      <c r="B107" s="243"/>
      <c r="C107" s="244"/>
      <c r="D107" s="237" t="s">
        <v>155</v>
      </c>
      <c r="E107" s="245"/>
      <c r="F107" s="245">
        <v>1</v>
      </c>
      <c r="G107" s="245"/>
      <c r="H107" s="246"/>
      <c r="I107" s="246"/>
      <c r="J107" s="240"/>
      <c r="K107" s="241"/>
    </row>
    <row r="108" spans="1:11" ht="26.4">
      <c r="A108" s="242"/>
      <c r="B108" s="243"/>
      <c r="C108" s="244"/>
      <c r="D108" s="237" t="s">
        <v>156</v>
      </c>
      <c r="E108" s="245"/>
      <c r="F108" s="245">
        <v>1</v>
      </c>
      <c r="G108" s="245"/>
      <c r="H108" s="246"/>
      <c r="I108" s="246"/>
      <c r="J108" s="240"/>
      <c r="K108" s="241"/>
    </row>
    <row r="109" spans="1:11" ht="26.4">
      <c r="A109" s="242"/>
      <c r="B109" s="243"/>
      <c r="C109" s="244"/>
      <c r="D109" s="237" t="s">
        <v>157</v>
      </c>
      <c r="E109" s="245"/>
      <c r="F109" s="245">
        <v>1</v>
      </c>
      <c r="G109" s="245"/>
      <c r="H109" s="246"/>
      <c r="I109" s="246"/>
      <c r="J109" s="240"/>
      <c r="K109" s="241"/>
    </row>
    <row r="110" spans="1:11" ht="12.15" customHeight="1">
      <c r="A110" s="242"/>
      <c r="B110" s="243"/>
      <c r="C110" s="247"/>
      <c r="D110" s="237" t="s">
        <v>158</v>
      </c>
      <c r="E110" s="245"/>
      <c r="F110" s="245">
        <v>1</v>
      </c>
      <c r="G110" s="245"/>
      <c r="H110" s="246"/>
      <c r="I110" s="246"/>
      <c r="J110" s="240"/>
      <c r="K110" s="241"/>
    </row>
    <row r="111" spans="1:11">
      <c r="A111" s="242"/>
      <c r="B111" s="248" t="s">
        <v>159</v>
      </c>
      <c r="C111" s="249" t="s">
        <v>160</v>
      </c>
      <c r="D111" s="237" t="s">
        <v>161</v>
      </c>
      <c r="E111" s="250">
        <v>1</v>
      </c>
      <c r="F111" s="251"/>
      <c r="G111" s="251"/>
      <c r="H111" s="252"/>
      <c r="I111" s="252"/>
      <c r="J111" s="240"/>
      <c r="K111" s="241"/>
    </row>
    <row r="112" spans="1:11">
      <c r="A112" s="242"/>
      <c r="B112" s="248"/>
      <c r="C112" s="249"/>
      <c r="D112" s="237" t="s">
        <v>162</v>
      </c>
      <c r="E112" s="250"/>
      <c r="F112" s="251"/>
      <c r="G112" s="251">
        <v>1</v>
      </c>
      <c r="H112" s="252"/>
      <c r="I112" s="252"/>
      <c r="J112" s="240"/>
      <c r="K112" s="241"/>
    </row>
    <row r="113" spans="1:11">
      <c r="A113" s="242"/>
      <c r="B113" s="248"/>
      <c r="C113" s="249"/>
      <c r="D113" s="237" t="s">
        <v>163</v>
      </c>
      <c r="E113" s="250"/>
      <c r="F113" s="251"/>
      <c r="G113" s="251">
        <v>1</v>
      </c>
      <c r="H113" s="252"/>
      <c r="I113" s="252"/>
      <c r="J113" s="240"/>
      <c r="K113" s="241"/>
    </row>
    <row r="114" spans="1:11">
      <c r="A114" s="242"/>
      <c r="B114" s="248"/>
      <c r="C114" s="249"/>
      <c r="D114" s="237" t="s">
        <v>164</v>
      </c>
      <c r="E114" s="250"/>
      <c r="F114" s="251"/>
      <c r="G114" s="251">
        <v>1</v>
      </c>
      <c r="H114" s="252"/>
      <c r="I114" s="252"/>
      <c r="J114" s="240"/>
      <c r="K114" s="241"/>
    </row>
    <row r="115" spans="1:11">
      <c r="A115" s="242"/>
      <c r="B115" s="248"/>
      <c r="C115" s="249"/>
      <c r="D115" s="237" t="s">
        <v>165</v>
      </c>
      <c r="E115" s="250"/>
      <c r="F115" s="251"/>
      <c r="G115" s="251">
        <v>1</v>
      </c>
      <c r="H115" s="252"/>
      <c r="I115" s="252"/>
      <c r="J115" s="240"/>
      <c r="K115" s="241"/>
    </row>
    <row r="116" spans="1:11">
      <c r="A116" s="242"/>
      <c r="B116" s="248"/>
      <c r="C116" s="249"/>
      <c r="D116" s="237" t="s">
        <v>166</v>
      </c>
      <c r="E116" s="250"/>
      <c r="F116" s="251"/>
      <c r="G116" s="251">
        <v>1</v>
      </c>
      <c r="H116" s="252"/>
      <c r="I116" s="252"/>
      <c r="J116" s="240"/>
      <c r="K116" s="241"/>
    </row>
    <row r="117" spans="1:11">
      <c r="A117" s="242"/>
      <c r="B117" s="248"/>
      <c r="C117" s="249"/>
      <c r="D117" s="237" t="s">
        <v>167</v>
      </c>
      <c r="E117" s="250"/>
      <c r="F117" s="251"/>
      <c r="G117" s="251">
        <v>1</v>
      </c>
      <c r="H117" s="252"/>
      <c r="I117" s="252"/>
      <c r="J117" s="240"/>
      <c r="K117" s="241"/>
    </row>
    <row r="118" spans="1:11">
      <c r="A118" s="242"/>
      <c r="B118" s="248"/>
      <c r="C118" s="249"/>
      <c r="D118" s="237" t="s">
        <v>168</v>
      </c>
      <c r="E118" s="250">
        <v>1</v>
      </c>
      <c r="F118" s="251"/>
      <c r="G118" s="251"/>
      <c r="H118" s="252"/>
      <c r="I118" s="252"/>
      <c r="J118" s="240"/>
      <c r="K118" s="241"/>
    </row>
    <row r="119" spans="1:11">
      <c r="A119" s="253"/>
      <c r="B119" s="248"/>
      <c r="C119" s="249"/>
      <c r="D119" s="237" t="s">
        <v>169</v>
      </c>
      <c r="E119" s="250"/>
      <c r="F119" s="251"/>
      <c r="G119" s="251">
        <v>1</v>
      </c>
      <c r="H119" s="252"/>
      <c r="I119" s="252"/>
      <c r="J119" s="240"/>
      <c r="K119" s="241"/>
    </row>
    <row r="120" spans="1:11" s="260" customFormat="1" ht="13.8" thickBot="1">
      <c r="A120" s="254"/>
      <c r="B120" s="255"/>
      <c r="C120" s="255"/>
      <c r="D120" s="256"/>
      <c r="E120" s="257"/>
      <c r="F120" s="258"/>
      <c r="G120" s="258"/>
      <c r="H120" s="258"/>
      <c r="I120" s="258"/>
      <c r="J120" s="240"/>
      <c r="K120" s="259"/>
    </row>
    <row r="121" spans="1:11" ht="14.4" thickTop="1" thickBot="1">
      <c r="E121" s="261"/>
      <c r="F121" s="261"/>
      <c r="G121" s="261"/>
      <c r="H121" s="261"/>
      <c r="I121" s="261"/>
    </row>
    <row r="122" spans="1:11" ht="13.8" thickBot="1">
      <c r="A122" s="262" t="s">
        <v>26</v>
      </c>
      <c r="B122" s="263"/>
      <c r="C122" s="263"/>
      <c r="D122" s="263"/>
      <c r="E122" s="263"/>
      <c r="F122" s="263"/>
      <c r="G122" s="263"/>
      <c r="H122" s="263"/>
      <c r="I122" s="263"/>
      <c r="J122" s="264"/>
    </row>
    <row r="123" spans="1:11">
      <c r="A123" s="265" t="s">
        <v>98</v>
      </c>
      <c r="B123" s="266" t="s">
        <v>99</v>
      </c>
      <c r="C123" s="266" t="s">
        <v>100</v>
      </c>
      <c r="D123" s="267" t="s">
        <v>101</v>
      </c>
      <c r="E123" s="268" t="s">
        <v>102</v>
      </c>
      <c r="F123" s="268"/>
      <c r="G123" s="268"/>
      <c r="H123" s="268" t="s">
        <v>103</v>
      </c>
      <c r="I123" s="268"/>
      <c r="J123" s="269" t="s">
        <v>4</v>
      </c>
    </row>
    <row r="124" spans="1:11" ht="26.4">
      <c r="A124" s="270"/>
      <c r="B124" s="226"/>
      <c r="C124" s="226"/>
      <c r="D124" s="233"/>
      <c r="E124" s="228" t="s">
        <v>104</v>
      </c>
      <c r="F124" s="228" t="s">
        <v>105</v>
      </c>
      <c r="G124" s="228" t="s">
        <v>106</v>
      </c>
      <c r="H124" s="229" t="s">
        <v>107</v>
      </c>
      <c r="I124" s="229" t="s">
        <v>108</v>
      </c>
      <c r="J124" s="230"/>
    </row>
    <row r="125" spans="1:11">
      <c r="A125" s="271"/>
      <c r="B125" s="232"/>
      <c r="C125" s="232"/>
      <c r="D125" s="233" t="s">
        <v>109</v>
      </c>
      <c r="E125" s="228">
        <f>SUM(E126:E200)</f>
        <v>18</v>
      </c>
      <c r="F125" s="228">
        <f>SUM(F126:F200)</f>
        <v>13</v>
      </c>
      <c r="G125" s="228">
        <f>SUM(G126:G200)</f>
        <v>38</v>
      </c>
      <c r="H125" s="228">
        <f>SUM(H126:H200)</f>
        <v>6</v>
      </c>
      <c r="I125" s="228">
        <f>SUM(I126:I200)</f>
        <v>0</v>
      </c>
      <c r="J125" s="230"/>
    </row>
    <row r="126" spans="1:11">
      <c r="A126" s="272" t="s">
        <v>170</v>
      </c>
      <c r="B126" s="273"/>
      <c r="C126" s="236" t="s">
        <v>171</v>
      </c>
      <c r="D126" s="237" t="s">
        <v>172</v>
      </c>
      <c r="E126" s="245"/>
      <c r="F126" s="245"/>
      <c r="G126" s="245"/>
      <c r="H126" s="246">
        <v>1</v>
      </c>
      <c r="I126" s="246"/>
      <c r="J126" s="240"/>
      <c r="K126" s="241"/>
    </row>
    <row r="127" spans="1:11" ht="13.5" customHeight="1">
      <c r="A127" s="274"/>
      <c r="B127" s="275"/>
      <c r="C127" s="244"/>
      <c r="D127" s="237" t="s">
        <v>173</v>
      </c>
      <c r="E127" s="245">
        <v>1</v>
      </c>
      <c r="F127" s="245"/>
      <c r="G127" s="245"/>
      <c r="H127" s="246"/>
      <c r="I127" s="246"/>
      <c r="J127" s="240"/>
      <c r="K127" s="241"/>
    </row>
    <row r="128" spans="1:11" ht="13.5" customHeight="1">
      <c r="A128" s="274"/>
      <c r="B128" s="275"/>
      <c r="C128" s="244"/>
      <c r="D128" s="237" t="s">
        <v>174</v>
      </c>
      <c r="E128" s="245">
        <v>1</v>
      </c>
      <c r="F128" s="245"/>
      <c r="G128" s="245"/>
      <c r="H128" s="246"/>
      <c r="I128" s="246"/>
      <c r="J128" s="240"/>
      <c r="K128" s="241"/>
    </row>
    <row r="129" spans="1:11" ht="13.5" customHeight="1">
      <c r="A129" s="274"/>
      <c r="B129" s="275"/>
      <c r="C129" s="244"/>
      <c r="D129" s="237" t="s">
        <v>175</v>
      </c>
      <c r="E129" s="245">
        <v>1</v>
      </c>
      <c r="F129" s="245"/>
      <c r="G129" s="245"/>
      <c r="H129" s="246"/>
      <c r="I129" s="246"/>
      <c r="J129" s="240"/>
      <c r="K129" s="241"/>
    </row>
    <row r="130" spans="1:11" ht="13.5" customHeight="1">
      <c r="A130" s="274"/>
      <c r="B130" s="275"/>
      <c r="C130" s="244"/>
      <c r="D130" s="237" t="s">
        <v>176</v>
      </c>
      <c r="E130" s="245"/>
      <c r="F130" s="245"/>
      <c r="G130" s="245">
        <v>1</v>
      </c>
      <c r="H130" s="246"/>
      <c r="I130" s="246"/>
      <c r="J130" s="240"/>
      <c r="K130" s="241"/>
    </row>
    <row r="131" spans="1:11">
      <c r="A131" s="274"/>
      <c r="B131" s="275"/>
      <c r="C131" s="244"/>
      <c r="D131" s="237" t="s">
        <v>177</v>
      </c>
      <c r="E131" s="245"/>
      <c r="F131" s="245"/>
      <c r="G131" s="245">
        <v>1</v>
      </c>
      <c r="H131" s="246"/>
      <c r="I131" s="246"/>
      <c r="J131" s="240"/>
      <c r="K131" s="241"/>
    </row>
    <row r="132" spans="1:11">
      <c r="A132" s="274"/>
      <c r="B132" s="275"/>
      <c r="C132" s="244"/>
      <c r="D132" s="237" t="s">
        <v>178</v>
      </c>
      <c r="E132" s="245"/>
      <c r="F132" s="245"/>
      <c r="G132" s="245">
        <v>1</v>
      </c>
      <c r="H132" s="246"/>
      <c r="I132" s="246"/>
      <c r="J132" s="240"/>
      <c r="K132" s="241"/>
    </row>
    <row r="133" spans="1:11">
      <c r="A133" s="274"/>
      <c r="B133" s="275"/>
      <c r="C133" s="244"/>
      <c r="D133" s="237" t="s">
        <v>179</v>
      </c>
      <c r="E133" s="245"/>
      <c r="F133" s="245">
        <v>1</v>
      </c>
      <c r="G133" s="245"/>
      <c r="H133" s="246"/>
      <c r="I133" s="246"/>
      <c r="J133" s="240"/>
      <c r="K133" s="241"/>
    </row>
    <row r="134" spans="1:11" ht="13.5" customHeight="1">
      <c r="A134" s="274"/>
      <c r="B134" s="275"/>
      <c r="C134" s="244"/>
      <c r="D134" s="237" t="s">
        <v>180</v>
      </c>
      <c r="E134" s="245"/>
      <c r="F134" s="245"/>
      <c r="G134" s="245">
        <v>1</v>
      </c>
      <c r="H134" s="246"/>
      <c r="I134" s="246"/>
      <c r="J134" s="240"/>
      <c r="K134" s="241"/>
    </row>
    <row r="135" spans="1:11" ht="13.5" customHeight="1">
      <c r="A135" s="274"/>
      <c r="B135" s="275"/>
      <c r="C135" s="244"/>
      <c r="D135" s="237" t="s">
        <v>181</v>
      </c>
      <c r="E135" s="245">
        <v>1</v>
      </c>
      <c r="F135" s="245"/>
      <c r="G135" s="245"/>
      <c r="H135" s="246"/>
      <c r="I135" s="246"/>
      <c r="J135" s="240"/>
      <c r="K135" s="241"/>
    </row>
    <row r="136" spans="1:11" ht="13.5" customHeight="1">
      <c r="A136" s="274"/>
      <c r="B136" s="275"/>
      <c r="C136" s="244"/>
      <c r="D136" s="237" t="s">
        <v>182</v>
      </c>
      <c r="E136" s="245">
        <v>1</v>
      </c>
      <c r="F136" s="245"/>
      <c r="G136" s="245"/>
      <c r="H136" s="246"/>
      <c r="I136" s="246"/>
      <c r="J136" s="240"/>
      <c r="K136" s="241"/>
    </row>
    <row r="137" spans="1:11" ht="13.5" customHeight="1">
      <c r="A137" s="274"/>
      <c r="B137" s="275"/>
      <c r="C137" s="244"/>
      <c r="D137" s="237" t="s">
        <v>183</v>
      </c>
      <c r="E137" s="245"/>
      <c r="F137" s="245"/>
      <c r="G137" s="245">
        <v>1</v>
      </c>
      <c r="H137" s="246"/>
      <c r="I137" s="246"/>
      <c r="J137" s="240"/>
      <c r="K137" s="241"/>
    </row>
    <row r="138" spans="1:11" ht="13.5" customHeight="1">
      <c r="A138" s="274"/>
      <c r="B138" s="275"/>
      <c r="C138" s="244"/>
      <c r="D138" s="237" t="s">
        <v>184</v>
      </c>
      <c r="E138" s="245"/>
      <c r="F138" s="245"/>
      <c r="G138" s="245">
        <v>1</v>
      </c>
      <c r="H138" s="246"/>
      <c r="I138" s="246"/>
      <c r="J138" s="240"/>
      <c r="K138" s="241"/>
    </row>
    <row r="139" spans="1:11" ht="13.5" customHeight="1">
      <c r="A139" s="274"/>
      <c r="B139" s="275"/>
      <c r="C139" s="244"/>
      <c r="D139" s="237" t="s">
        <v>185</v>
      </c>
      <c r="E139" s="245"/>
      <c r="F139" s="245"/>
      <c r="G139" s="245">
        <v>1</v>
      </c>
      <c r="H139" s="246"/>
      <c r="I139" s="246"/>
      <c r="J139" s="240"/>
      <c r="K139" s="241"/>
    </row>
    <row r="140" spans="1:11" ht="13.5" customHeight="1">
      <c r="A140" s="274"/>
      <c r="B140" s="275"/>
      <c r="C140" s="244"/>
      <c r="D140" s="237" t="s">
        <v>186</v>
      </c>
      <c r="E140" s="245"/>
      <c r="F140" s="245"/>
      <c r="G140" s="245">
        <v>1</v>
      </c>
      <c r="H140" s="246"/>
      <c r="I140" s="246"/>
      <c r="J140" s="240"/>
      <c r="K140" s="241"/>
    </row>
    <row r="141" spans="1:11" ht="13.5" customHeight="1">
      <c r="A141" s="274"/>
      <c r="B141" s="275"/>
      <c r="C141" s="244"/>
      <c r="D141" s="237" t="s">
        <v>187</v>
      </c>
      <c r="E141" s="245"/>
      <c r="F141" s="245"/>
      <c r="G141" s="245">
        <v>1</v>
      </c>
      <c r="H141" s="246"/>
      <c r="I141" s="246"/>
      <c r="J141" s="240"/>
      <c r="K141" s="241"/>
    </row>
    <row r="142" spans="1:11" ht="13.5" customHeight="1">
      <c r="A142" s="274"/>
      <c r="B142" s="275"/>
      <c r="C142" s="244"/>
      <c r="D142" s="237" t="s">
        <v>188</v>
      </c>
      <c r="E142" s="245"/>
      <c r="F142" s="245"/>
      <c r="G142" s="245">
        <v>1</v>
      </c>
      <c r="H142" s="246"/>
      <c r="I142" s="246"/>
      <c r="J142" s="240"/>
      <c r="K142" s="241"/>
    </row>
    <row r="143" spans="1:11" ht="13.5" customHeight="1">
      <c r="A143" s="274"/>
      <c r="B143" s="275"/>
      <c r="C143" s="244"/>
      <c r="D143" s="237" t="s">
        <v>189</v>
      </c>
      <c r="E143" s="245"/>
      <c r="F143" s="245"/>
      <c r="G143" s="245"/>
      <c r="H143" s="246">
        <v>1</v>
      </c>
      <c r="I143" s="246"/>
      <c r="J143" s="240"/>
      <c r="K143" s="241"/>
    </row>
    <row r="144" spans="1:11" ht="26.4">
      <c r="A144" s="274"/>
      <c r="B144" s="275"/>
      <c r="C144" s="244"/>
      <c r="D144" s="237" t="s">
        <v>190</v>
      </c>
      <c r="E144" s="245"/>
      <c r="F144" s="245"/>
      <c r="G144" s="245">
        <v>1</v>
      </c>
      <c r="H144" s="246"/>
      <c r="I144" s="246"/>
      <c r="J144" s="240"/>
      <c r="K144" s="241"/>
    </row>
    <row r="145" spans="1:11" ht="13.5" customHeight="1">
      <c r="A145" s="274"/>
      <c r="B145" s="275"/>
      <c r="C145" s="244"/>
      <c r="D145" s="237" t="s">
        <v>191</v>
      </c>
      <c r="E145" s="245"/>
      <c r="F145" s="245"/>
      <c r="G145" s="245">
        <v>1</v>
      </c>
      <c r="H145" s="246"/>
      <c r="I145" s="246"/>
      <c r="J145" s="240"/>
      <c r="K145" s="241"/>
    </row>
    <row r="146" spans="1:11" ht="13.5" customHeight="1">
      <c r="A146" s="274"/>
      <c r="B146" s="275"/>
      <c r="C146" s="244"/>
      <c r="D146" s="237" t="s">
        <v>192</v>
      </c>
      <c r="E146" s="245"/>
      <c r="F146" s="245"/>
      <c r="G146" s="245">
        <v>1</v>
      </c>
      <c r="H146" s="246"/>
      <c r="I146" s="246"/>
      <c r="J146" s="240"/>
      <c r="K146" s="241"/>
    </row>
    <row r="147" spans="1:11" ht="13.5" customHeight="1">
      <c r="A147" s="274"/>
      <c r="B147" s="275"/>
      <c r="C147" s="244"/>
      <c r="D147" s="237" t="s">
        <v>193</v>
      </c>
      <c r="E147" s="245"/>
      <c r="F147" s="245"/>
      <c r="G147" s="245"/>
      <c r="H147" s="246">
        <v>1</v>
      </c>
      <c r="I147" s="246"/>
      <c r="J147" s="240"/>
      <c r="K147" s="241"/>
    </row>
    <row r="148" spans="1:11">
      <c r="A148" s="274"/>
      <c r="B148" s="275"/>
      <c r="C148" s="244"/>
      <c r="D148" s="237" t="s">
        <v>194</v>
      </c>
      <c r="E148" s="245"/>
      <c r="F148" s="245"/>
      <c r="G148" s="245">
        <v>1</v>
      </c>
      <c r="H148" s="246"/>
      <c r="I148" s="246"/>
      <c r="J148" s="240"/>
      <c r="K148" s="241"/>
    </row>
    <row r="149" spans="1:11" ht="13.5" customHeight="1">
      <c r="A149" s="274"/>
      <c r="B149" s="275"/>
      <c r="C149" s="244"/>
      <c r="D149" s="237" t="s">
        <v>195</v>
      </c>
      <c r="E149" s="245">
        <v>1</v>
      </c>
      <c r="F149" s="245"/>
      <c r="G149" s="245"/>
      <c r="H149" s="246"/>
      <c r="I149" s="246"/>
      <c r="J149" s="240"/>
      <c r="K149" s="241"/>
    </row>
    <row r="150" spans="1:11" ht="13.5" customHeight="1">
      <c r="A150" s="274"/>
      <c r="B150" s="275"/>
      <c r="C150" s="244"/>
      <c r="D150" s="237" t="s">
        <v>196</v>
      </c>
      <c r="E150" s="245">
        <v>1</v>
      </c>
      <c r="F150" s="245"/>
      <c r="G150" s="245"/>
      <c r="H150" s="246"/>
      <c r="I150" s="246"/>
      <c r="J150" s="240"/>
      <c r="K150" s="241"/>
    </row>
    <row r="151" spans="1:11">
      <c r="A151" s="274"/>
      <c r="B151" s="275"/>
      <c r="C151" s="244"/>
      <c r="D151" s="237" t="s">
        <v>197</v>
      </c>
      <c r="E151" s="245">
        <v>1</v>
      </c>
      <c r="F151" s="245"/>
      <c r="G151" s="245"/>
      <c r="H151" s="246"/>
      <c r="I151" s="246"/>
      <c r="J151" s="240"/>
      <c r="K151" s="241"/>
    </row>
    <row r="152" spans="1:11" ht="13.5" customHeight="1">
      <c r="A152" s="274"/>
      <c r="B152" s="275"/>
      <c r="C152" s="244"/>
      <c r="D152" s="237" t="s">
        <v>198</v>
      </c>
      <c r="E152" s="245"/>
      <c r="F152" s="245">
        <v>1</v>
      </c>
      <c r="G152" s="245"/>
      <c r="H152" s="246"/>
      <c r="I152" s="246"/>
      <c r="J152" s="240"/>
      <c r="K152" s="241"/>
    </row>
    <row r="153" spans="1:11" ht="13.5" customHeight="1">
      <c r="A153" s="274"/>
      <c r="B153" s="275"/>
      <c r="C153" s="244"/>
      <c r="D153" s="237" t="s">
        <v>199</v>
      </c>
      <c r="E153" s="245"/>
      <c r="F153" s="245">
        <v>1</v>
      </c>
      <c r="G153" s="245"/>
      <c r="H153" s="246"/>
      <c r="I153" s="246"/>
      <c r="J153" s="240"/>
      <c r="K153" s="241"/>
    </row>
    <row r="154" spans="1:11" ht="13.5" customHeight="1">
      <c r="A154" s="274"/>
      <c r="B154" s="275"/>
      <c r="C154" s="244"/>
      <c r="D154" s="237" t="s">
        <v>200</v>
      </c>
      <c r="E154" s="245"/>
      <c r="F154" s="245"/>
      <c r="G154" s="245">
        <v>1</v>
      </c>
      <c r="H154" s="246"/>
      <c r="I154" s="246"/>
      <c r="J154" s="240"/>
      <c r="K154" s="241"/>
    </row>
    <row r="155" spans="1:11" ht="13.5" customHeight="1">
      <c r="A155" s="274"/>
      <c r="B155" s="275"/>
      <c r="C155" s="244"/>
      <c r="D155" s="237" t="s">
        <v>201</v>
      </c>
      <c r="E155" s="245"/>
      <c r="F155" s="245"/>
      <c r="G155" s="245">
        <v>1</v>
      </c>
      <c r="H155" s="246"/>
      <c r="I155" s="246"/>
      <c r="J155" s="240"/>
      <c r="K155" s="241"/>
    </row>
    <row r="156" spans="1:11" ht="13.5" customHeight="1">
      <c r="A156" s="274"/>
      <c r="B156" s="275"/>
      <c r="C156" s="244"/>
      <c r="D156" s="237" t="s">
        <v>202</v>
      </c>
      <c r="E156" s="245"/>
      <c r="F156" s="245"/>
      <c r="G156" s="245">
        <v>1</v>
      </c>
      <c r="H156" s="246"/>
      <c r="I156" s="246"/>
      <c r="J156" s="240"/>
      <c r="K156" s="241"/>
    </row>
    <row r="157" spans="1:11" ht="13.5" customHeight="1">
      <c r="A157" s="274"/>
      <c r="B157" s="275"/>
      <c r="C157" s="244"/>
      <c r="D157" s="237" t="s">
        <v>203</v>
      </c>
      <c r="E157" s="245"/>
      <c r="F157" s="245"/>
      <c r="G157" s="245">
        <v>1</v>
      </c>
      <c r="H157" s="246"/>
      <c r="I157" s="246"/>
      <c r="J157" s="240"/>
      <c r="K157" s="241"/>
    </row>
    <row r="158" spans="1:11" ht="13.5" customHeight="1">
      <c r="A158" s="274"/>
      <c r="B158" s="275"/>
      <c r="C158" s="244"/>
      <c r="D158" s="237" t="s">
        <v>204</v>
      </c>
      <c r="E158" s="245"/>
      <c r="F158" s="245"/>
      <c r="G158" s="245">
        <v>1</v>
      </c>
      <c r="H158" s="246"/>
      <c r="I158" s="246"/>
      <c r="J158" s="240"/>
      <c r="K158" s="241"/>
    </row>
    <row r="159" spans="1:11" ht="13.5" customHeight="1">
      <c r="A159" s="274"/>
      <c r="B159" s="275"/>
      <c r="C159" s="244"/>
      <c r="D159" s="237" t="s">
        <v>205</v>
      </c>
      <c r="E159" s="245"/>
      <c r="F159" s="245"/>
      <c r="G159" s="245">
        <v>1</v>
      </c>
      <c r="H159" s="246"/>
      <c r="I159" s="246"/>
      <c r="J159" s="240"/>
      <c r="K159" s="241"/>
    </row>
    <row r="160" spans="1:11" ht="13.5" customHeight="1">
      <c r="A160" s="274"/>
      <c r="B160" s="275"/>
      <c r="C160" s="244"/>
      <c r="D160" s="237" t="s">
        <v>206</v>
      </c>
      <c r="E160" s="245"/>
      <c r="F160" s="245"/>
      <c r="G160" s="245">
        <v>1</v>
      </c>
      <c r="H160" s="246"/>
      <c r="I160" s="246"/>
      <c r="J160" s="240"/>
      <c r="K160" s="241"/>
    </row>
    <row r="161" spans="1:11" ht="13.5" customHeight="1">
      <c r="A161" s="274"/>
      <c r="B161" s="275"/>
      <c r="C161" s="244"/>
      <c r="D161" s="237" t="s">
        <v>207</v>
      </c>
      <c r="E161" s="245"/>
      <c r="F161" s="245"/>
      <c r="G161" s="245">
        <v>1</v>
      </c>
      <c r="H161" s="246"/>
      <c r="I161" s="246"/>
      <c r="J161" s="240"/>
      <c r="K161" s="241"/>
    </row>
    <row r="162" spans="1:11" ht="13.5" customHeight="1">
      <c r="A162" s="274"/>
      <c r="B162" s="275"/>
      <c r="C162" s="244"/>
      <c r="D162" s="237" t="s">
        <v>208</v>
      </c>
      <c r="E162" s="245"/>
      <c r="F162" s="245"/>
      <c r="G162" s="245">
        <v>1</v>
      </c>
      <c r="H162" s="246"/>
      <c r="I162" s="246"/>
      <c r="J162" s="240"/>
      <c r="K162" s="241"/>
    </row>
    <row r="163" spans="1:11" ht="13.5" customHeight="1">
      <c r="A163" s="274"/>
      <c r="B163" s="275"/>
      <c r="C163" s="244"/>
      <c r="D163" s="237" t="s">
        <v>209</v>
      </c>
      <c r="E163" s="245"/>
      <c r="F163" s="245"/>
      <c r="G163" s="245">
        <v>1</v>
      </c>
      <c r="H163" s="246"/>
      <c r="I163" s="246"/>
      <c r="J163" s="240"/>
      <c r="K163" s="241"/>
    </row>
    <row r="164" spans="1:11" ht="13.5" customHeight="1">
      <c r="A164" s="274"/>
      <c r="B164" s="275"/>
      <c r="C164" s="244"/>
      <c r="D164" s="237" t="s">
        <v>210</v>
      </c>
      <c r="E164" s="245"/>
      <c r="F164" s="245"/>
      <c r="G164" s="245">
        <v>1</v>
      </c>
      <c r="H164" s="246"/>
      <c r="I164" s="246"/>
      <c r="J164" s="240"/>
      <c r="K164" s="241"/>
    </row>
    <row r="165" spans="1:11" ht="13.5" customHeight="1">
      <c r="A165" s="274"/>
      <c r="B165" s="275"/>
      <c r="C165" s="244"/>
      <c r="D165" s="237" t="s">
        <v>211</v>
      </c>
      <c r="E165" s="245"/>
      <c r="F165" s="245"/>
      <c r="G165" s="245">
        <v>1</v>
      </c>
      <c r="H165" s="246"/>
      <c r="I165" s="246"/>
      <c r="J165" s="240"/>
      <c r="K165" s="241"/>
    </row>
    <row r="166" spans="1:11">
      <c r="A166" s="274"/>
      <c r="B166" s="275"/>
      <c r="C166" s="244"/>
      <c r="D166" s="237" t="s">
        <v>212</v>
      </c>
      <c r="E166" s="245">
        <v>1</v>
      </c>
      <c r="F166" s="245"/>
      <c r="G166" s="245"/>
      <c r="H166" s="246"/>
      <c r="I166" s="246"/>
      <c r="J166" s="240"/>
      <c r="K166" s="241"/>
    </row>
    <row r="167" spans="1:11" ht="13.5" customHeight="1">
      <c r="A167" s="274"/>
      <c r="B167" s="275"/>
      <c r="C167" s="244"/>
      <c r="D167" s="237" t="s">
        <v>213</v>
      </c>
      <c r="E167" s="245">
        <v>1</v>
      </c>
      <c r="F167" s="245"/>
      <c r="G167" s="245"/>
      <c r="H167" s="246"/>
      <c r="I167" s="246"/>
      <c r="J167" s="240"/>
      <c r="K167" s="241"/>
    </row>
    <row r="168" spans="1:11" ht="13.5" customHeight="1">
      <c r="A168" s="274"/>
      <c r="B168" s="275"/>
      <c r="C168" s="244"/>
      <c r="D168" s="237" t="s">
        <v>214</v>
      </c>
      <c r="E168" s="245"/>
      <c r="F168" s="245"/>
      <c r="G168" s="245"/>
      <c r="H168" s="246">
        <v>1</v>
      </c>
      <c r="I168" s="246"/>
      <c r="J168" s="240"/>
      <c r="K168" s="241"/>
    </row>
    <row r="169" spans="1:11">
      <c r="A169" s="274"/>
      <c r="B169" s="275"/>
      <c r="C169" s="244"/>
      <c r="D169" s="237" t="s">
        <v>215</v>
      </c>
      <c r="E169" s="245">
        <v>1</v>
      </c>
      <c r="F169" s="245"/>
      <c r="G169" s="245"/>
      <c r="H169" s="246"/>
      <c r="I169" s="246"/>
      <c r="J169" s="240"/>
      <c r="K169" s="241"/>
    </row>
    <row r="170" spans="1:11" ht="13.5" customHeight="1">
      <c r="A170" s="274"/>
      <c r="B170" s="275"/>
      <c r="C170" s="244"/>
      <c r="D170" s="237" t="s">
        <v>216</v>
      </c>
      <c r="E170" s="245"/>
      <c r="F170" s="245"/>
      <c r="G170" s="245">
        <v>1</v>
      </c>
      <c r="H170" s="246"/>
      <c r="I170" s="246"/>
      <c r="J170" s="240"/>
      <c r="K170" s="241"/>
    </row>
    <row r="171" spans="1:11">
      <c r="A171" s="274"/>
      <c r="B171" s="275"/>
      <c r="C171" s="244"/>
      <c r="D171" s="237" t="s">
        <v>217</v>
      </c>
      <c r="E171" s="245">
        <v>1</v>
      </c>
      <c r="F171" s="245"/>
      <c r="G171" s="245"/>
      <c r="H171" s="246"/>
      <c r="I171" s="246"/>
      <c r="J171" s="240"/>
      <c r="K171" s="241"/>
    </row>
    <row r="172" spans="1:11" ht="13.5" customHeight="1">
      <c r="A172" s="274"/>
      <c r="B172" s="275"/>
      <c r="C172" s="244"/>
      <c r="D172" s="237" t="s">
        <v>218</v>
      </c>
      <c r="E172" s="245">
        <v>1</v>
      </c>
      <c r="F172" s="245"/>
      <c r="G172" s="245"/>
      <c r="H172" s="246"/>
      <c r="I172" s="246"/>
      <c r="J172" s="240"/>
      <c r="K172" s="241"/>
    </row>
    <row r="173" spans="1:11" ht="13.5" customHeight="1">
      <c r="A173" s="274"/>
      <c r="B173" s="275"/>
      <c r="C173" s="244"/>
      <c r="D173" s="237" t="s">
        <v>219</v>
      </c>
      <c r="E173" s="245">
        <v>1</v>
      </c>
      <c r="F173" s="245"/>
      <c r="G173" s="245"/>
      <c r="H173" s="246"/>
      <c r="I173" s="246"/>
      <c r="J173" s="240"/>
      <c r="K173" s="241"/>
    </row>
    <row r="174" spans="1:11" ht="13.5" customHeight="1">
      <c r="A174" s="274"/>
      <c r="B174" s="275"/>
      <c r="C174" s="244"/>
      <c r="D174" s="237" t="s">
        <v>220</v>
      </c>
      <c r="E174" s="245">
        <v>1</v>
      </c>
      <c r="F174" s="245"/>
      <c r="G174" s="245"/>
      <c r="H174" s="246"/>
      <c r="I174" s="246"/>
      <c r="J174" s="240"/>
      <c r="K174" s="241"/>
    </row>
    <row r="175" spans="1:11" ht="13.5" customHeight="1">
      <c r="A175" s="274"/>
      <c r="B175" s="275"/>
      <c r="C175" s="244"/>
      <c r="D175" s="237" t="s">
        <v>221</v>
      </c>
      <c r="E175" s="250">
        <v>1</v>
      </c>
      <c r="F175" s="251"/>
      <c r="G175" s="251"/>
      <c r="H175" s="252"/>
      <c r="I175" s="252"/>
      <c r="J175" s="240"/>
      <c r="K175" s="241"/>
    </row>
    <row r="176" spans="1:11" ht="13.5" customHeight="1">
      <c r="A176" s="274"/>
      <c r="B176" s="275"/>
      <c r="C176" s="244"/>
      <c r="D176" s="237" t="s">
        <v>222</v>
      </c>
      <c r="E176" s="250">
        <v>1</v>
      </c>
      <c r="F176" s="251"/>
      <c r="G176" s="251"/>
      <c r="H176" s="252"/>
      <c r="I176" s="252"/>
      <c r="J176" s="240"/>
      <c r="K176" s="241"/>
    </row>
    <row r="177" spans="1:11" ht="13.5" customHeight="1">
      <c r="A177" s="274"/>
      <c r="B177" s="275"/>
      <c r="C177" s="244"/>
      <c r="D177" s="237" t="s">
        <v>223</v>
      </c>
      <c r="E177" s="250">
        <v>1</v>
      </c>
      <c r="F177" s="251"/>
      <c r="G177" s="251"/>
      <c r="H177" s="252"/>
      <c r="I177" s="252"/>
      <c r="J177" s="240"/>
      <c r="K177" s="241"/>
    </row>
    <row r="178" spans="1:11">
      <c r="A178" s="274"/>
      <c r="B178" s="276" t="s">
        <v>224</v>
      </c>
      <c r="C178" s="248" t="s">
        <v>225</v>
      </c>
      <c r="D178" s="277" t="s">
        <v>226</v>
      </c>
      <c r="E178" s="245"/>
      <c r="F178" s="245"/>
      <c r="G178" s="245"/>
      <c r="H178" s="246">
        <v>1</v>
      </c>
      <c r="I178" s="246"/>
      <c r="J178" s="240"/>
      <c r="K178" s="241"/>
    </row>
    <row r="179" spans="1:11" ht="13.5" customHeight="1">
      <c r="A179" s="274"/>
      <c r="B179" s="276"/>
      <c r="C179" s="248"/>
      <c r="D179" s="278" t="s">
        <v>227</v>
      </c>
      <c r="E179" s="245"/>
      <c r="F179" s="245">
        <v>1</v>
      </c>
      <c r="G179" s="245"/>
      <c r="H179" s="246"/>
      <c r="I179" s="246"/>
      <c r="J179" s="240"/>
      <c r="K179" s="241"/>
    </row>
    <row r="180" spans="1:11">
      <c r="A180" s="274"/>
      <c r="B180" s="276"/>
      <c r="C180" s="248"/>
      <c r="D180" s="278" t="s">
        <v>228</v>
      </c>
      <c r="E180" s="245"/>
      <c r="F180" s="245">
        <v>1</v>
      </c>
      <c r="G180" s="245"/>
      <c r="H180" s="246"/>
      <c r="I180" s="246"/>
      <c r="J180" s="240"/>
      <c r="K180" s="241"/>
    </row>
    <row r="181" spans="1:11" ht="13.5" customHeight="1">
      <c r="A181" s="274"/>
      <c r="B181" s="276"/>
      <c r="C181" s="248"/>
      <c r="D181" s="278" t="s">
        <v>229</v>
      </c>
      <c r="E181" s="245"/>
      <c r="F181" s="245">
        <v>1</v>
      </c>
      <c r="G181" s="245"/>
      <c r="H181" s="246"/>
      <c r="I181" s="246"/>
      <c r="J181" s="240"/>
      <c r="K181" s="241"/>
    </row>
    <row r="182" spans="1:11" ht="26.4">
      <c r="A182" s="274"/>
      <c r="B182" s="276"/>
      <c r="C182" s="248"/>
      <c r="D182" s="278" t="s">
        <v>230</v>
      </c>
      <c r="E182" s="245"/>
      <c r="F182" s="245"/>
      <c r="G182" s="245">
        <v>1</v>
      </c>
      <c r="H182" s="246"/>
      <c r="I182" s="246"/>
      <c r="J182" s="240"/>
      <c r="K182" s="241"/>
    </row>
    <row r="183" spans="1:11" ht="26.4">
      <c r="A183" s="274"/>
      <c r="B183" s="276"/>
      <c r="C183" s="248"/>
      <c r="D183" s="278" t="s">
        <v>231</v>
      </c>
      <c r="E183" s="245"/>
      <c r="F183" s="245"/>
      <c r="G183" s="245">
        <v>1</v>
      </c>
      <c r="H183" s="246"/>
      <c r="I183" s="246"/>
      <c r="J183" s="240"/>
      <c r="K183" s="241"/>
    </row>
    <row r="184" spans="1:11" ht="26.4">
      <c r="A184" s="274"/>
      <c r="B184" s="276"/>
      <c r="C184" s="248"/>
      <c r="D184" s="278" t="s">
        <v>232</v>
      </c>
      <c r="E184" s="245"/>
      <c r="F184" s="245"/>
      <c r="G184" s="245">
        <v>1</v>
      </c>
      <c r="H184" s="246"/>
      <c r="I184" s="246"/>
      <c r="J184" s="240"/>
      <c r="K184" s="241"/>
    </row>
    <row r="185" spans="1:11">
      <c r="A185" s="274"/>
      <c r="B185" s="276"/>
      <c r="C185" s="248"/>
      <c r="D185" s="277" t="s">
        <v>233</v>
      </c>
      <c r="E185" s="245"/>
      <c r="F185" s="245">
        <v>1</v>
      </c>
      <c r="G185" s="245"/>
      <c r="H185" s="246"/>
      <c r="I185" s="246"/>
      <c r="J185" s="240"/>
      <c r="K185" s="241"/>
    </row>
    <row r="186" spans="1:11">
      <c r="A186" s="274"/>
      <c r="B186" s="276"/>
      <c r="C186" s="248"/>
      <c r="D186" s="277" t="s">
        <v>234</v>
      </c>
      <c r="E186" s="245"/>
      <c r="F186" s="245"/>
      <c r="G186" s="245">
        <v>1</v>
      </c>
      <c r="H186" s="246"/>
      <c r="I186" s="246"/>
      <c r="J186" s="240"/>
      <c r="K186" s="241"/>
    </row>
    <row r="187" spans="1:11">
      <c r="A187" s="274"/>
      <c r="B187" s="276"/>
      <c r="C187" s="248"/>
      <c r="D187" s="277" t="s">
        <v>235</v>
      </c>
      <c r="E187" s="245"/>
      <c r="F187" s="245">
        <v>1</v>
      </c>
      <c r="G187" s="245"/>
      <c r="H187" s="246"/>
      <c r="I187" s="246"/>
      <c r="J187" s="240"/>
      <c r="K187" s="241"/>
    </row>
    <row r="188" spans="1:11">
      <c r="A188" s="274"/>
      <c r="B188" s="279"/>
      <c r="C188" s="235"/>
      <c r="D188" s="237" t="s">
        <v>236</v>
      </c>
      <c r="E188" s="251"/>
      <c r="F188" s="251"/>
      <c r="G188" s="245">
        <v>1</v>
      </c>
      <c r="H188" s="252"/>
      <c r="I188" s="252"/>
      <c r="J188" s="240"/>
      <c r="K188" s="241"/>
    </row>
    <row r="189" spans="1:11">
      <c r="A189" s="274"/>
      <c r="B189" s="280" t="s">
        <v>237</v>
      </c>
      <c r="C189" s="280" t="s">
        <v>238</v>
      </c>
      <c r="D189" s="281" t="s">
        <v>239</v>
      </c>
      <c r="E189" s="282"/>
      <c r="F189" s="282"/>
      <c r="G189" s="283"/>
      <c r="H189" s="283">
        <v>1</v>
      </c>
      <c r="I189" s="284"/>
      <c r="J189" s="240"/>
    </row>
    <row r="190" spans="1:11">
      <c r="A190" s="274"/>
      <c r="B190" s="285"/>
      <c r="C190" s="285"/>
      <c r="D190" s="281" t="s">
        <v>240</v>
      </c>
      <c r="E190" s="282"/>
      <c r="F190" s="282"/>
      <c r="G190" s="283">
        <v>1</v>
      </c>
      <c r="H190" s="283"/>
      <c r="I190" s="284"/>
      <c r="J190" s="240"/>
    </row>
    <row r="191" spans="1:11">
      <c r="A191" s="274"/>
      <c r="B191" s="285"/>
      <c r="C191" s="285"/>
      <c r="D191" s="281" t="s">
        <v>241</v>
      </c>
      <c r="E191" s="283"/>
      <c r="F191" s="283">
        <v>1</v>
      </c>
      <c r="G191" s="283"/>
      <c r="H191" s="283"/>
      <c r="I191" s="284"/>
      <c r="J191" s="240"/>
    </row>
    <row r="192" spans="1:11">
      <c r="A192" s="274"/>
      <c r="B192" s="285"/>
      <c r="C192" s="285"/>
      <c r="D192" s="281" t="s">
        <v>242</v>
      </c>
      <c r="E192" s="283"/>
      <c r="F192" s="283">
        <v>1</v>
      </c>
      <c r="G192" s="286"/>
      <c r="H192" s="283"/>
      <c r="I192" s="284"/>
      <c r="J192" s="240"/>
    </row>
    <row r="193" spans="1:10">
      <c r="A193" s="274"/>
      <c r="B193" s="285"/>
      <c r="C193" s="285"/>
      <c r="D193" s="281" t="s">
        <v>243</v>
      </c>
      <c r="E193" s="282"/>
      <c r="F193" s="282"/>
      <c r="G193" s="283">
        <v>1</v>
      </c>
      <c r="H193" s="283"/>
      <c r="I193" s="284"/>
      <c r="J193" s="240"/>
    </row>
    <row r="194" spans="1:10">
      <c r="A194" s="274"/>
      <c r="B194" s="285"/>
      <c r="C194" s="285"/>
      <c r="D194" s="281" t="s">
        <v>244</v>
      </c>
      <c r="E194" s="282"/>
      <c r="F194" s="282"/>
      <c r="G194" s="283">
        <v>1</v>
      </c>
      <c r="H194" s="283"/>
      <c r="I194" s="284"/>
      <c r="J194" s="240"/>
    </row>
    <row r="195" spans="1:10">
      <c r="A195" s="274"/>
      <c r="B195" s="285"/>
      <c r="C195" s="285"/>
      <c r="D195" s="287" t="s">
        <v>245</v>
      </c>
      <c r="E195" s="284"/>
      <c r="F195" s="288">
        <v>1</v>
      </c>
      <c r="G195" s="288"/>
      <c r="H195" s="288"/>
      <c r="I195" s="284"/>
      <c r="J195" s="240"/>
    </row>
    <row r="196" spans="1:10">
      <c r="A196" s="274"/>
      <c r="B196" s="285"/>
      <c r="C196" s="285"/>
      <c r="D196" s="287" t="s">
        <v>246</v>
      </c>
      <c r="E196" s="284"/>
      <c r="F196" s="288"/>
      <c r="G196" s="288">
        <v>1</v>
      </c>
      <c r="H196" s="288"/>
      <c r="I196" s="284"/>
      <c r="J196" s="240"/>
    </row>
    <row r="197" spans="1:10">
      <c r="A197" s="274"/>
      <c r="B197" s="285"/>
      <c r="C197" s="285"/>
      <c r="D197" s="287" t="s">
        <v>247</v>
      </c>
      <c r="E197" s="284"/>
      <c r="F197" s="288">
        <v>1</v>
      </c>
      <c r="G197" s="288"/>
      <c r="H197" s="288"/>
      <c r="I197" s="284"/>
      <c r="J197" s="240"/>
    </row>
    <row r="198" spans="1:10">
      <c r="A198" s="274"/>
      <c r="B198" s="285"/>
      <c r="C198" s="285"/>
      <c r="D198" s="287" t="s">
        <v>248</v>
      </c>
      <c r="E198" s="284"/>
      <c r="F198" s="288"/>
      <c r="G198" s="288">
        <v>1</v>
      </c>
      <c r="H198" s="288"/>
      <c r="I198" s="284"/>
      <c r="J198" s="240"/>
    </row>
    <row r="199" spans="1:10">
      <c r="A199" s="274"/>
      <c r="B199" s="285"/>
      <c r="C199" s="285"/>
      <c r="D199" s="287" t="s">
        <v>249</v>
      </c>
      <c r="E199" s="284"/>
      <c r="F199" s="288">
        <v>1</v>
      </c>
      <c r="G199" s="288"/>
      <c r="H199" s="288"/>
      <c r="I199" s="284"/>
      <c r="J199" s="240"/>
    </row>
    <row r="200" spans="1:10">
      <c r="A200" s="289"/>
      <c r="B200" s="290"/>
      <c r="C200" s="290"/>
      <c r="D200" s="287" t="s">
        <v>250</v>
      </c>
      <c r="E200" s="284"/>
      <c r="F200" s="284"/>
      <c r="G200" s="288">
        <v>1</v>
      </c>
      <c r="H200" s="288"/>
      <c r="I200" s="284"/>
      <c r="J200" s="240"/>
    </row>
  </sheetData>
  <mergeCells count="82">
    <mergeCell ref="A126:A200"/>
    <mergeCell ref="B126:B177"/>
    <mergeCell ref="C126:C177"/>
    <mergeCell ref="B178:B188"/>
    <mergeCell ref="C178:C188"/>
    <mergeCell ref="B189:B200"/>
    <mergeCell ref="C189:C200"/>
    <mergeCell ref="A122:J122"/>
    <mergeCell ref="A123:A125"/>
    <mergeCell ref="B123:B125"/>
    <mergeCell ref="C123:C125"/>
    <mergeCell ref="E123:G123"/>
    <mergeCell ref="H123:I123"/>
    <mergeCell ref="J123:J125"/>
    <mergeCell ref="A62:A119"/>
    <mergeCell ref="B62:B110"/>
    <mergeCell ref="C62:C83"/>
    <mergeCell ref="C84:C110"/>
    <mergeCell ref="B111:B119"/>
    <mergeCell ref="C111:C119"/>
    <mergeCell ref="A57:J57"/>
    <mergeCell ref="A58:J58"/>
    <mergeCell ref="A59:A61"/>
    <mergeCell ref="B59:B61"/>
    <mergeCell ref="C59:C61"/>
    <mergeCell ref="D59:D60"/>
    <mergeCell ref="E59:G59"/>
    <mergeCell ref="H59:I59"/>
    <mergeCell ref="J59:J61"/>
    <mergeCell ref="A53:D53"/>
    <mergeCell ref="F53:J53"/>
    <mergeCell ref="A54:D54"/>
    <mergeCell ref="F54:J54"/>
    <mergeCell ref="A55:D55"/>
    <mergeCell ref="F55:J55"/>
    <mergeCell ref="A50:D50"/>
    <mergeCell ref="F50:J50"/>
    <mergeCell ref="A51:D51"/>
    <mergeCell ref="F51:J51"/>
    <mergeCell ref="A52:D52"/>
    <mergeCell ref="F52:J52"/>
    <mergeCell ref="E46:J46"/>
    <mergeCell ref="A47:B47"/>
    <mergeCell ref="E47:J47"/>
    <mergeCell ref="A48:B48"/>
    <mergeCell ref="E48:J48"/>
    <mergeCell ref="A49:B49"/>
    <mergeCell ref="F49:J49"/>
    <mergeCell ref="A26:C26"/>
    <mergeCell ref="A29:C29"/>
    <mergeCell ref="A30:C30"/>
    <mergeCell ref="A41:B41"/>
    <mergeCell ref="E41:J41"/>
    <mergeCell ref="A42:A46"/>
    <mergeCell ref="E42:J42"/>
    <mergeCell ref="E43:J43"/>
    <mergeCell ref="E44:J44"/>
    <mergeCell ref="E45:J45"/>
    <mergeCell ref="A18:H18"/>
    <mergeCell ref="A21:C21"/>
    <mergeCell ref="D21:H21"/>
    <mergeCell ref="A22:C22"/>
    <mergeCell ref="D22:H22"/>
    <mergeCell ref="A23:C23"/>
    <mergeCell ref="A13:C13"/>
    <mergeCell ref="A14:A16"/>
    <mergeCell ref="B14:C14"/>
    <mergeCell ref="B15:C15"/>
    <mergeCell ref="B16:C16"/>
    <mergeCell ref="A17:H17"/>
    <mergeCell ref="A8:C8"/>
    <mergeCell ref="A9:A10"/>
    <mergeCell ref="B9:C9"/>
    <mergeCell ref="J9:J11"/>
    <mergeCell ref="B10:C10"/>
    <mergeCell ref="A11:C11"/>
    <mergeCell ref="A4:C4"/>
    <mergeCell ref="D4:H4"/>
    <mergeCell ref="I4:J4"/>
    <mergeCell ref="A5:C5"/>
    <mergeCell ref="D5:H5"/>
    <mergeCell ref="I5:J5"/>
  </mergeCells>
  <phoneticPr fontId="3" type="noConversion"/>
  <pageMargins left="0.27559055118110237" right="0.23622047244094491" top="0.55118110236220474" bottom="0.19685039370078741" header="0.31496062992125984" footer="0.11811023622047245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SGIS 포털 리디자인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2019-05-13T01:00:19Z</dcterms:created>
  <dcterms:modified xsi:type="dcterms:W3CDTF">2019-05-13T01:01:16Z</dcterms:modified>
</cp:coreProperties>
</file>