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  <sheet state="visible" name="Sheet2" sheetId="3" r:id="rId5"/>
    <sheet state="visible" name="YEP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<sst xmlns="http://schemas.openxmlformats.org/spreadsheetml/2006/main" count="142" uniqueCount="67">
  <si>
    <t>Project duration</t>
  </si>
  <si>
    <t>months</t>
  </si>
  <si>
    <t>EMPLOYEES</t>
  </si>
  <si>
    <t>Employee name</t>
  </si>
  <si>
    <t>Project Role</t>
  </si>
  <si>
    <t>Pay Rate</t>
  </si>
  <si>
    <t>Frequency</t>
  </si>
  <si>
    <t>Number of units</t>
  </si>
  <si>
    <t>Total</t>
  </si>
  <si>
    <t>Elisabeth Lee</t>
  </si>
  <si>
    <t>Graduate</t>
  </si>
  <si>
    <t>Monthly</t>
  </si>
  <si>
    <t>Feb</t>
  </si>
  <si>
    <t>Mar</t>
  </si>
  <si>
    <t>Apr</t>
  </si>
  <si>
    <t>May</t>
  </si>
  <si>
    <t>Jun</t>
  </si>
  <si>
    <t>Contractor</t>
  </si>
  <si>
    <t>Gustavo</t>
  </si>
  <si>
    <t>Aureabelle</t>
  </si>
  <si>
    <t>Patrick</t>
  </si>
  <si>
    <t>Matheus</t>
  </si>
  <si>
    <t>Gustavo Burckhardt</t>
  </si>
  <si>
    <t>Senior Software Architect</t>
  </si>
  <si>
    <t>weekly</t>
  </si>
  <si>
    <t>Aureabelle Cruz</t>
  </si>
  <si>
    <t>Front-end developer</t>
  </si>
  <si>
    <t>Matheus Paschoal</t>
  </si>
  <si>
    <t>Senior Developer</t>
  </si>
  <si>
    <t>Patrick Poirier</t>
  </si>
  <si>
    <t>Developer</t>
  </si>
  <si>
    <t>Total Salary Costs</t>
  </si>
  <si>
    <t>Salaries</t>
  </si>
  <si>
    <t>CONTRACTOR</t>
  </si>
  <si>
    <t>Contractor name</t>
  </si>
  <si>
    <t xml:space="preserve">Shauheen Zahirazami        </t>
  </si>
  <si>
    <t>Data Scientist</t>
  </si>
  <si>
    <t>Hours</t>
  </si>
  <si>
    <t>Salaries + Overhead</t>
  </si>
  <si>
    <t>OVERHEAD</t>
  </si>
  <si>
    <t xml:space="preserve">max </t>
  </si>
  <si>
    <t>Salary Costs (A)</t>
  </si>
  <si>
    <t>IRAP Billing</t>
  </si>
  <si>
    <t>Overhead - 65% of (A)</t>
  </si>
  <si>
    <t>FY13</t>
  </si>
  <si>
    <t>FY14</t>
  </si>
  <si>
    <t>Contractor Fees (B)</t>
  </si>
  <si>
    <t>Other Project Costs (C)</t>
  </si>
  <si>
    <t>TOTAL PROJECT COSTS</t>
  </si>
  <si>
    <t>Source</t>
  </si>
  <si>
    <t>Amount</t>
  </si>
  <si>
    <t>Requested NRC-IRAP Contribution</t>
  </si>
  <si>
    <t>Navut cost</t>
  </si>
  <si>
    <t>Other Government Assistance</t>
  </si>
  <si>
    <t>Your contribution (must represent at least 25% of Total Project Costs in cash)- no in-kind contribution will be accepted</t>
  </si>
  <si>
    <t>Total Project Costs</t>
  </si>
  <si>
    <t>Oct</t>
  </si>
  <si>
    <t>Nov</t>
  </si>
  <si>
    <t>Dec</t>
  </si>
  <si>
    <t>Jan</t>
  </si>
  <si>
    <t>Supervisor</t>
  </si>
  <si>
    <t>hourly</t>
  </si>
  <si>
    <t>Your contribution</t>
  </si>
  <si>
    <t>By month</t>
  </si>
  <si>
    <t>Overhead</t>
  </si>
  <si>
    <t>Total cost</t>
  </si>
  <si>
    <t>Total IRAP 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</si>
</sst>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$#,##0;-$#,##0"/>
    <numFmt numFmtId="165" formatCode="$#,##0"/>
  </numFmts>
  <fonts count="6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0.0"/>
    </font>
    <font>
      <b/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10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bottom" wrapText="0"/>
    </xf>
    <xf borderId="2" fillId="0" fontId="1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71"/>
    <col customWidth="1" min="2" max="2" width="39.86"/>
    <col customWidth="1" min="3" max="4" width="10.0"/>
    <col customWidth="1" min="5" max="5" width="8.71"/>
    <col customWidth="1" min="6" max="6" width="9.0"/>
    <col customWidth="1" min="7" max="7" width="13.0"/>
    <col customWidth="1" min="8" max="8" width="10.0"/>
  </cols>
  <sheetData>
    <row r="1" ht="15.0" customHeight="1">
      <c r="A1" s="1"/>
      <c r="B1" s="1"/>
      <c r="C1" s="1"/>
      <c r="D1" s="1"/>
      <c r="E1" s="1"/>
      <c r="F1" s="1"/>
      <c r="G1" s="1"/>
      <c r="H1" s="1"/>
    </row>
    <row r="2" ht="15.0" customHeight="1">
      <c r="A2" s="2" t="s">
        <v>0</v>
      </c>
      <c r="B2" s="1"/>
      <c r="C2" s="3">
        <v>4.0</v>
      </c>
      <c r="D2" s="3" t="s">
        <v>1</v>
      </c>
      <c r="E2" s="1"/>
      <c r="F2" s="1"/>
      <c r="G2" s="1"/>
      <c r="H2" s="1"/>
    </row>
    <row r="3" ht="15.0" customHeight="1">
      <c r="A3" s="1"/>
      <c r="B3" s="1"/>
      <c r="C3" s="1"/>
      <c r="D3" s="1"/>
      <c r="E3" s="1"/>
      <c r="F3" s="1"/>
      <c r="G3" s="1"/>
      <c r="H3" s="1"/>
    </row>
    <row r="4" ht="15.0" customHeight="1">
      <c r="A4" s="4" t="s">
        <v>2</v>
      </c>
      <c r="B4" s="1"/>
      <c r="C4" s="1"/>
      <c r="D4" s="1"/>
      <c r="E4" s="1"/>
      <c r="F4" s="1"/>
      <c r="G4" s="1"/>
      <c r="H4" s="1"/>
    </row>
    <row r="5" ht="15.0" customHeight="1">
      <c r="A5" s="3" t="s">
        <v>3</v>
      </c>
      <c r="B5" s="3" t="s">
        <v>4</v>
      </c>
      <c r="C5" s="5" t="s">
        <v>5</v>
      </c>
      <c r="D5" s="5" t="s">
        <v>6</v>
      </c>
      <c r="E5" s="6" t="s">
        <v>7</v>
      </c>
      <c r="F5" s="5" t="s">
        <v>8</v>
      </c>
      <c r="G5" s="11"/>
      <c r="H5" s="11"/>
    </row>
    <row r="6" ht="15.0" customHeight="1">
      <c r="A6" s="2" t="s">
        <v>22</v>
      </c>
      <c r="B6" s="2" t="s">
        <v>23</v>
      </c>
      <c r="C6" s="12">
        <f>5000/4</f>
        <v>1250</v>
      </c>
      <c r="D6" s="3" t="s">
        <v>24</v>
      </c>
      <c r="E6" s="8">
        <f>$C$2*4</f>
        <v>16</v>
      </c>
      <c r="F6" s="12">
        <f t="shared" ref="F6:F9" si="1">C6*E6</f>
        <v>20000</v>
      </c>
      <c r="G6" s="1"/>
      <c r="H6" s="12">
        <f>F6-4000</f>
        <v>16000</v>
      </c>
    </row>
    <row r="7" ht="15.0" customHeight="1">
      <c r="A7" s="2" t="s">
        <v>25</v>
      </c>
      <c r="B7" s="2" t="s">
        <v>26</v>
      </c>
      <c r="C7" s="12">
        <f>3000/4</f>
        <v>750</v>
      </c>
      <c r="D7" s="3" t="s">
        <v>24</v>
      </c>
      <c r="E7" s="8">
        <f>$C$2*1.5</f>
        <v>6</v>
      </c>
      <c r="F7" s="12">
        <f t="shared" si="1"/>
        <v>4500</v>
      </c>
      <c r="G7" s="1"/>
      <c r="H7" s="12">
        <f t="shared" ref="H7:H9" si="2">F7</f>
        <v>4500</v>
      </c>
    </row>
    <row r="8" ht="15.0" customHeight="1">
      <c r="A8" s="2" t="s">
        <v>27</v>
      </c>
      <c r="B8" s="2" t="s">
        <v>28</v>
      </c>
      <c r="C8" s="12">
        <f t="shared" ref="C8:C9" si="3">5000/4</f>
        <v>1250</v>
      </c>
      <c r="D8" s="3" t="s">
        <v>24</v>
      </c>
      <c r="E8" s="3">
        <v>5.5</v>
      </c>
      <c r="F8" s="12">
        <f t="shared" si="1"/>
        <v>6875</v>
      </c>
      <c r="G8" s="1"/>
      <c r="H8" s="12">
        <f t="shared" si="2"/>
        <v>6875</v>
      </c>
    </row>
    <row r="9" ht="15.0" customHeight="1">
      <c r="A9" s="2" t="s">
        <v>29</v>
      </c>
      <c r="B9" s="2" t="s">
        <v>30</v>
      </c>
      <c r="C9" s="12">
        <f t="shared" si="3"/>
        <v>1250</v>
      </c>
      <c r="D9" s="3" t="s">
        <v>24</v>
      </c>
      <c r="E9" s="8">
        <f>$C$2*4</f>
        <v>16</v>
      </c>
      <c r="F9" s="12">
        <f t="shared" si="1"/>
        <v>20000</v>
      </c>
      <c r="G9" s="1"/>
      <c r="H9" s="12">
        <f t="shared" si="2"/>
        <v>20000</v>
      </c>
    </row>
    <row r="10" ht="15.0" customHeight="1">
      <c r="A10" s="1"/>
      <c r="B10" s="1"/>
      <c r="C10" s="12"/>
      <c r="D10" s="15"/>
      <c r="E10" s="15"/>
      <c r="F10" s="12"/>
      <c r="G10" s="1"/>
      <c r="H10" s="12"/>
    </row>
    <row r="11" ht="15.0" customHeight="1">
      <c r="A11" s="2" t="s">
        <v>31</v>
      </c>
      <c r="B11" s="1"/>
      <c r="C11" s="1"/>
      <c r="D11" s="1"/>
      <c r="E11" s="1"/>
      <c r="F11" s="16">
        <f>SUM(F6:F10)</f>
        <v>51375</v>
      </c>
      <c r="G11" s="1"/>
      <c r="H11" s="12">
        <f>SUM(H6:H10,F16)</f>
        <v>62375</v>
      </c>
    </row>
    <row r="12" ht="15.0" customHeight="1">
      <c r="A12" s="1"/>
      <c r="B12" s="1"/>
      <c r="C12" s="1"/>
      <c r="D12" s="1"/>
      <c r="E12" s="1"/>
      <c r="F12" s="1"/>
      <c r="G12" s="1"/>
      <c r="H12" s="2">
        <v>62500.0</v>
      </c>
    </row>
    <row r="13" ht="15.0" customHeight="1">
      <c r="A13" s="1"/>
      <c r="B13" s="1"/>
      <c r="C13" s="1"/>
      <c r="D13" s="1"/>
      <c r="E13" s="1"/>
      <c r="F13" s="1"/>
      <c r="G13" s="1"/>
      <c r="H13" s="1"/>
    </row>
    <row r="14" ht="15.0" customHeight="1">
      <c r="A14" s="4" t="s">
        <v>33</v>
      </c>
      <c r="B14" s="1"/>
      <c r="C14" s="1"/>
      <c r="D14" s="1"/>
      <c r="E14" s="1"/>
      <c r="F14" s="1"/>
      <c r="G14" s="1"/>
      <c r="H14" s="1"/>
    </row>
    <row r="15" ht="15.0" customHeight="1">
      <c r="A15" s="3" t="s">
        <v>34</v>
      </c>
      <c r="B15" s="3" t="s">
        <v>4</v>
      </c>
      <c r="C15" s="3" t="s">
        <v>5</v>
      </c>
      <c r="D15" s="3" t="s">
        <v>6</v>
      </c>
      <c r="E15" s="17" t="s">
        <v>7</v>
      </c>
      <c r="F15" s="3" t="s">
        <v>8</v>
      </c>
      <c r="G15" s="1"/>
      <c r="H15" s="1"/>
    </row>
    <row r="16" ht="15.0" customHeight="1">
      <c r="A16" s="3" t="s">
        <v>35</v>
      </c>
      <c r="B16" s="3" t="s">
        <v>36</v>
      </c>
      <c r="C16" s="7">
        <v>150.0</v>
      </c>
      <c r="D16" s="3" t="s">
        <v>37</v>
      </c>
      <c r="E16" s="3">
        <v>100.0</v>
      </c>
      <c r="F16" s="12">
        <f>C16*E16</f>
        <v>15000</v>
      </c>
      <c r="G16" s="1"/>
      <c r="H16" s="1"/>
    </row>
    <row r="17" ht="15.0" customHeight="1">
      <c r="A17" s="1"/>
      <c r="B17" s="1"/>
      <c r="C17" s="1"/>
      <c r="D17" s="1"/>
      <c r="E17" s="1"/>
      <c r="F17" s="16">
        <f>SUM(F16)</f>
        <v>15000</v>
      </c>
      <c r="G17" s="1"/>
      <c r="H17" s="1"/>
    </row>
    <row r="18" ht="15.0" customHeight="1">
      <c r="A18" s="4" t="s">
        <v>39</v>
      </c>
      <c r="B18" s="1"/>
      <c r="C18" s="1"/>
      <c r="D18" s="1"/>
      <c r="E18" s="1"/>
      <c r="F18" s="1"/>
      <c r="G18" s="1"/>
      <c r="H18" s="1"/>
    </row>
    <row r="19" ht="15.0" customHeight="1">
      <c r="A19" s="1"/>
      <c r="B19" s="1"/>
      <c r="C19" s="1"/>
      <c r="D19" s="1"/>
      <c r="E19" s="1"/>
      <c r="F19" s="1"/>
      <c r="G19" s="2" t="s">
        <v>40</v>
      </c>
      <c r="H19" s="1"/>
    </row>
    <row r="20" ht="15.0" customHeight="1">
      <c r="B20" s="2" t="s">
        <v>41</v>
      </c>
      <c r="C20" s="12">
        <f>F11</f>
        <v>51375</v>
      </c>
      <c r="D20" s="1"/>
      <c r="E20" s="1"/>
      <c r="F20" s="18">
        <v>0.8</v>
      </c>
      <c r="G20" s="12">
        <f t="shared" ref="G20:G22" si="4">C20*F20</f>
        <v>41100</v>
      </c>
      <c r="H20" s="1"/>
    </row>
    <row r="21" ht="15.0" customHeight="1">
      <c r="B21" s="2" t="s">
        <v>43</v>
      </c>
      <c r="C21" s="12">
        <f>C20*0.65</f>
        <v>33393.75</v>
      </c>
      <c r="D21" s="1"/>
      <c r="E21" s="1"/>
      <c r="F21" s="18">
        <v>0.0</v>
      </c>
      <c r="G21" s="12">
        <f t="shared" si="4"/>
        <v>0</v>
      </c>
      <c r="H21" s="1"/>
    </row>
    <row r="22" ht="15.0" customHeight="1">
      <c r="B22" s="2" t="s">
        <v>46</v>
      </c>
      <c r="C22" s="12">
        <f>F16</f>
        <v>15000</v>
      </c>
      <c r="D22" s="1"/>
      <c r="E22" s="1"/>
      <c r="F22" s="18">
        <v>0.5</v>
      </c>
      <c r="G22" s="12">
        <f t="shared" si="4"/>
        <v>7500</v>
      </c>
      <c r="H22" s="1"/>
    </row>
    <row r="23" ht="15.0" customHeight="1">
      <c r="B23" s="2" t="s">
        <v>47</v>
      </c>
      <c r="C23" s="7">
        <v>0.0</v>
      </c>
      <c r="D23" s="1"/>
      <c r="E23" s="1"/>
      <c r="F23" s="1"/>
      <c r="G23" s="12">
        <f>SUM(G20:G22)</f>
        <v>48600</v>
      </c>
      <c r="H23" s="1"/>
    </row>
    <row r="24" ht="15.0" customHeight="1">
      <c r="B24" s="2" t="s">
        <v>48</v>
      </c>
      <c r="C24" s="16">
        <f>SUM(C20:C23)</f>
        <v>99768.75</v>
      </c>
      <c r="D24" s="1"/>
      <c r="E24" s="1"/>
      <c r="F24" s="1"/>
      <c r="G24" s="1"/>
      <c r="H24" s="1"/>
    </row>
    <row r="25" ht="15.0" customHeight="1">
      <c r="A25" s="1"/>
      <c r="B25" s="1"/>
      <c r="C25" s="1"/>
      <c r="D25" s="1"/>
      <c r="E25" s="1"/>
      <c r="F25" s="1"/>
      <c r="G25" s="1"/>
      <c r="H25" s="1"/>
    </row>
    <row r="26" ht="15.0" customHeight="1">
      <c r="B26" s="1"/>
      <c r="C26" s="1"/>
      <c r="D26" s="1"/>
      <c r="E26" s="1"/>
      <c r="F26" s="1"/>
      <c r="G26" s="1"/>
      <c r="H26" s="1"/>
    </row>
    <row r="27" ht="15.0" customHeight="1">
      <c r="A27" s="1"/>
      <c r="B27" s="1"/>
      <c r="C27" s="1"/>
      <c r="D27" s="1"/>
      <c r="E27" s="1"/>
      <c r="F27" s="1"/>
      <c r="G27" s="1"/>
      <c r="H27" s="1"/>
    </row>
    <row r="28" ht="15.0" customHeight="1">
      <c r="B28" s="1"/>
      <c r="C28" s="1"/>
      <c r="D28" s="1"/>
      <c r="E28" s="1"/>
      <c r="F28" s="1"/>
      <c r="G28" s="1"/>
      <c r="H28" s="1"/>
    </row>
    <row r="29" ht="15.0" customHeight="1">
      <c r="A29" s="1"/>
      <c r="B29" s="2" t="s">
        <v>49</v>
      </c>
      <c r="C29" s="2" t="s">
        <v>50</v>
      </c>
      <c r="D29" s="1"/>
      <c r="E29" s="1"/>
      <c r="F29" s="1"/>
      <c r="G29" s="1"/>
      <c r="H29" s="1"/>
    </row>
    <row r="30" ht="15.0" customHeight="1">
      <c r="A30" s="1"/>
      <c r="B30" s="2" t="s">
        <v>51</v>
      </c>
      <c r="C30" s="12">
        <f>if(C24/2&lt;=G23,C24/2,G23)</f>
        <v>48600</v>
      </c>
      <c r="D30" s="1"/>
      <c r="E30" s="19" t="s">
        <v>52</v>
      </c>
      <c r="F30" s="12">
        <f>H11-C30</f>
        <v>13775</v>
      </c>
      <c r="G30" s="1"/>
      <c r="H30" s="1"/>
    </row>
    <row r="31" ht="15.0" customHeight="1">
      <c r="A31" s="1"/>
      <c r="B31" s="2" t="s">
        <v>53</v>
      </c>
      <c r="C31" s="7">
        <v>0.0</v>
      </c>
      <c r="D31" s="1"/>
      <c r="E31" s="1"/>
      <c r="F31" s="1"/>
      <c r="G31" s="1"/>
      <c r="H31" s="1"/>
    </row>
    <row r="32" ht="15.0" customHeight="1">
      <c r="A32" s="1"/>
      <c r="B32" s="2" t="s">
        <v>54</v>
      </c>
      <c r="C32" s="12">
        <f>C24-C30</f>
        <v>51168.75</v>
      </c>
      <c r="D32" s="1"/>
      <c r="E32" s="1"/>
      <c r="F32" s="1"/>
      <c r="G32" s="1"/>
      <c r="H32" s="1"/>
    </row>
    <row r="33" ht="15.0" customHeight="1">
      <c r="A33" s="1"/>
      <c r="B33" s="20" t="s">
        <v>55</v>
      </c>
      <c r="C33" s="16">
        <f>SUM(C30:C32)</f>
        <v>99768.75</v>
      </c>
      <c r="D33" s="1"/>
      <c r="E33" s="1"/>
      <c r="F33" s="1"/>
      <c r="G33" s="1"/>
      <c r="H33" s="1"/>
    </row>
    <row r="34" ht="15.0" customHeight="1">
      <c r="A34" s="1"/>
      <c r="B34" s="1"/>
      <c r="C34" s="1"/>
      <c r="D34" s="1"/>
      <c r="E34" s="1"/>
      <c r="F34" s="1"/>
      <c r="G34" s="1"/>
      <c r="H34" s="1"/>
    </row>
    <row r="35" ht="15.0" customHeight="1">
      <c r="A35" s="1"/>
      <c r="C35" s="1"/>
      <c r="D35" s="1"/>
      <c r="E35" s="1"/>
      <c r="F35" s="1"/>
      <c r="G35" s="1"/>
      <c r="H35" s="1"/>
    </row>
    <row r="36" ht="15.0" customHeight="1">
      <c r="A36" s="1"/>
      <c r="B36" s="1"/>
      <c r="C36" s="1"/>
      <c r="D36" s="1"/>
      <c r="E36" s="1"/>
      <c r="F36" s="1"/>
      <c r="G36" s="1"/>
      <c r="H36" s="1"/>
    </row>
    <row r="37" ht="15.0" customHeight="1">
      <c r="A37" s="1"/>
      <c r="B37" s="1"/>
      <c r="C37" s="1"/>
      <c r="D37" s="1"/>
      <c r="E37" s="1"/>
      <c r="F37" s="1"/>
      <c r="G37" s="1"/>
      <c r="H37" s="1"/>
    </row>
    <row r="38" ht="15.0" customHeight="1">
      <c r="A38" s="1"/>
      <c r="B38" s="1"/>
      <c r="C38" s="1"/>
      <c r="D38" s="1"/>
      <c r="E38" s="1"/>
      <c r="F38" s="1"/>
      <c r="G38" s="1"/>
      <c r="H38" s="1"/>
    </row>
    <row r="39" ht="15.0" customHeight="1">
      <c r="A39" s="1"/>
      <c r="B39" s="1"/>
      <c r="C39" s="1"/>
      <c r="D39" s="1"/>
      <c r="E39" s="1"/>
      <c r="F39" s="1"/>
      <c r="G39" s="1"/>
      <c r="H39" s="1"/>
    </row>
    <row r="40" ht="15.0" customHeight="1">
      <c r="A40" s="1"/>
      <c r="B40" s="1"/>
      <c r="C40" s="1"/>
      <c r="D40" s="1"/>
      <c r="E40" s="1"/>
      <c r="F40" s="1"/>
      <c r="G40" s="1"/>
      <c r="H40" s="1"/>
    </row>
    <row r="41" ht="15.0" customHeight="1">
      <c r="A41" s="1"/>
      <c r="B41" s="1"/>
      <c r="C41" s="1"/>
      <c r="D41" s="1"/>
      <c r="E41" s="1"/>
      <c r="F41" s="1"/>
      <c r="G41" s="1"/>
      <c r="H4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71"/>
    <col customWidth="1" min="2" max="2" width="8.14"/>
    <col customWidth="1" min="3" max="3" width="13.29"/>
    <col customWidth="1" min="4" max="4" width="8.86"/>
    <col customWidth="1" min="5" max="5" width="8.14"/>
    <col customWidth="1" min="6" max="6" width="10.0"/>
    <col customWidth="1" min="7" max="7" width="11.57"/>
    <col customWidth="1" min="8" max="8" width="9.71"/>
    <col customWidth="1" min="9" max="9" width="10.57"/>
    <col customWidth="1" min="10" max="10" width="8.14"/>
    <col customWidth="1" min="11" max="11" width="9.14"/>
  </cols>
  <sheetData>
    <row r="1" ht="15.0" customHeight="1">
      <c r="A1" s="1"/>
      <c r="B1" s="1"/>
      <c r="C1" s="1"/>
      <c r="D1" s="1"/>
      <c r="E1" s="1"/>
      <c r="F1" s="1"/>
      <c r="G1" s="1"/>
      <c r="H1" s="1"/>
    </row>
    <row r="2" ht="15.0" customHeight="1">
      <c r="A2" s="2" t="s">
        <v>0</v>
      </c>
      <c r="B2" s="1"/>
      <c r="C2" s="3">
        <v>9.0</v>
      </c>
      <c r="D2" s="3" t="s">
        <v>1</v>
      </c>
      <c r="E2" s="1"/>
      <c r="F2" s="1"/>
      <c r="G2" s="1"/>
      <c r="H2" s="1"/>
    </row>
    <row r="3" ht="15.0" customHeight="1">
      <c r="A3" s="1"/>
      <c r="B3" s="1"/>
      <c r="C3" s="1"/>
      <c r="D3" s="1"/>
      <c r="E3" s="1"/>
      <c r="F3" s="1"/>
      <c r="G3" s="1"/>
      <c r="H3" s="1"/>
    </row>
    <row r="4" ht="15.0" customHeight="1">
      <c r="A4" s="4" t="s">
        <v>2</v>
      </c>
      <c r="B4" s="1"/>
      <c r="C4" s="1"/>
      <c r="D4" s="1"/>
      <c r="E4" s="1"/>
      <c r="F4" s="1"/>
      <c r="G4" s="1"/>
      <c r="H4" s="1"/>
    </row>
    <row r="5" ht="15.0" customHeight="1">
      <c r="A5" s="3" t="s">
        <v>3</v>
      </c>
      <c r="C5" s="3" t="s">
        <v>4</v>
      </c>
      <c r="F5" s="5" t="s">
        <v>5</v>
      </c>
      <c r="G5" s="5" t="s">
        <v>6</v>
      </c>
      <c r="H5" s="6" t="s">
        <v>7</v>
      </c>
      <c r="I5" s="5" t="s">
        <v>8</v>
      </c>
    </row>
    <row r="6" ht="15.0" customHeight="1">
      <c r="A6" s="3" t="s">
        <v>9</v>
      </c>
      <c r="C6" s="3" t="s">
        <v>10</v>
      </c>
      <c r="F6" s="7">
        <v>2500.0</v>
      </c>
      <c r="G6" s="3" t="s">
        <v>11</v>
      </c>
      <c r="H6" s="8">
        <f>$C$2</f>
        <v>9</v>
      </c>
      <c r="I6" s="12">
        <f t="shared" ref="I6:I7" si="1">F6*H6</f>
        <v>22500</v>
      </c>
    </row>
    <row r="7" ht="15.0" customHeight="1">
      <c r="A7" s="3" t="s">
        <v>25</v>
      </c>
      <c r="C7" s="3" t="s">
        <v>60</v>
      </c>
      <c r="F7" s="7">
        <v>18.84</v>
      </c>
      <c r="G7" s="3" t="s">
        <v>61</v>
      </c>
      <c r="H7" s="8">
        <f>$C$2*20</f>
        <v>180</v>
      </c>
      <c r="I7" s="12">
        <f t="shared" si="1"/>
        <v>3391.2</v>
      </c>
    </row>
    <row r="8" ht="15.0" customHeight="1">
      <c r="A8" s="21" t="s">
        <v>31</v>
      </c>
      <c r="F8" s="1"/>
      <c r="G8" s="1"/>
      <c r="H8" s="1"/>
      <c r="I8" s="16">
        <f>SUM(I6:I7)</f>
        <v>25891.2</v>
      </c>
    </row>
    <row r="9" ht="15.0" customHeight="1">
      <c r="A9" s="1"/>
      <c r="B9" s="1"/>
      <c r="C9" s="1"/>
      <c r="D9" s="1"/>
      <c r="E9" s="1"/>
      <c r="F9" s="1"/>
      <c r="G9" s="1"/>
      <c r="H9" s="11"/>
    </row>
    <row r="10" ht="15.0" customHeight="1">
      <c r="A10" s="4" t="s">
        <v>39</v>
      </c>
      <c r="B10" s="1"/>
      <c r="C10" s="1"/>
      <c r="D10" s="1"/>
      <c r="E10" s="1"/>
      <c r="F10" s="1"/>
      <c r="G10" s="1"/>
      <c r="H10" s="1"/>
    </row>
    <row r="11" ht="15.0" customHeight="1">
      <c r="A11" s="2" t="s">
        <v>41</v>
      </c>
      <c r="C11" s="12">
        <f>I8</f>
        <v>25891.2</v>
      </c>
      <c r="D11" s="1"/>
      <c r="E11" s="1"/>
      <c r="F11" s="1"/>
      <c r="G11" s="1"/>
      <c r="H11" s="1"/>
    </row>
    <row r="12" ht="15.0" customHeight="1">
      <c r="A12" s="2" t="s">
        <v>43</v>
      </c>
      <c r="C12" s="12">
        <f>C11*0.65</f>
        <v>16829.28</v>
      </c>
      <c r="D12" s="1"/>
      <c r="E12" s="1"/>
      <c r="F12" s="1"/>
      <c r="G12" s="12"/>
      <c r="H12" s="1"/>
    </row>
    <row r="13" ht="15.0" customHeight="1">
      <c r="A13" s="2" t="s">
        <v>46</v>
      </c>
      <c r="C13" s="7">
        <v>0.0</v>
      </c>
      <c r="D13" s="1"/>
      <c r="E13" s="1"/>
      <c r="F13" s="1"/>
      <c r="G13" s="12"/>
      <c r="H13" s="1"/>
    </row>
    <row r="14" ht="15.0" customHeight="1">
      <c r="A14" s="2" t="s">
        <v>47</v>
      </c>
      <c r="C14" s="7">
        <v>0.0</v>
      </c>
      <c r="D14" s="1"/>
      <c r="E14" s="1"/>
      <c r="F14" s="1"/>
      <c r="G14" s="12"/>
      <c r="H14" s="1"/>
    </row>
    <row r="15" ht="15.0" customHeight="1">
      <c r="A15" s="2" t="s">
        <v>48</v>
      </c>
      <c r="C15" s="16">
        <f>SUM(C11:C14)</f>
        <v>42720.48</v>
      </c>
      <c r="D15" s="1"/>
      <c r="E15" s="1"/>
      <c r="F15" s="1"/>
      <c r="G15" s="12"/>
      <c r="H15" s="1"/>
    </row>
    <row r="16" ht="15.0" customHeight="1">
      <c r="A16" s="1"/>
      <c r="C16" s="1"/>
      <c r="D16" s="1"/>
      <c r="E16" s="1"/>
      <c r="F16" s="1"/>
      <c r="G16" s="1"/>
      <c r="H16" s="1"/>
    </row>
    <row r="17" ht="15.0" customHeight="1">
      <c r="A17" s="2" t="s">
        <v>49</v>
      </c>
      <c r="C17" s="2" t="s">
        <v>50</v>
      </c>
      <c r="D17" s="1"/>
      <c r="E17" s="1"/>
      <c r="F17" s="1"/>
      <c r="G17" s="1"/>
      <c r="H17" s="1"/>
    </row>
    <row r="18" ht="15.0" customHeight="1">
      <c r="A18" s="2" t="s">
        <v>51</v>
      </c>
      <c r="C18" s="12">
        <f>C15/2</f>
        <v>21360.24</v>
      </c>
      <c r="D18" s="1"/>
      <c r="E18" s="1"/>
      <c r="F18" s="1"/>
      <c r="G18" s="1"/>
      <c r="H18" s="1"/>
    </row>
    <row r="19" ht="15.0" customHeight="1">
      <c r="A19" s="2" t="s">
        <v>53</v>
      </c>
      <c r="C19" s="7">
        <v>0.0</v>
      </c>
      <c r="D19" s="1"/>
      <c r="E19" s="22"/>
      <c r="F19" s="12"/>
      <c r="G19" s="1"/>
      <c r="H19" s="1"/>
    </row>
    <row r="20" ht="15.0" customHeight="1">
      <c r="A20" s="2" t="s">
        <v>62</v>
      </c>
      <c r="C20" s="12">
        <f>C15-C18</f>
        <v>21360.24</v>
      </c>
      <c r="D20" s="1"/>
      <c r="E20" s="1"/>
      <c r="F20" s="1"/>
      <c r="G20" s="1"/>
      <c r="H20" s="1"/>
    </row>
    <row r="21" ht="15.0" customHeight="1">
      <c r="A21" s="20" t="s">
        <v>55</v>
      </c>
      <c r="C21" s="16">
        <f>SUM(C18:C20)</f>
        <v>42720.48</v>
      </c>
      <c r="D21" s="1"/>
      <c r="E21" s="1"/>
      <c r="F21" s="1"/>
      <c r="G21" s="1"/>
      <c r="H21" s="1"/>
    </row>
    <row r="22" ht="15.0" customHeight="1">
      <c r="A22" s="1"/>
      <c r="D22" s="1"/>
      <c r="E22" s="1"/>
      <c r="F22" s="1"/>
      <c r="G22" s="1"/>
      <c r="H22" s="1"/>
    </row>
    <row r="23" ht="15.0" customHeight="1">
      <c r="A23" s="23" t="s">
        <v>63</v>
      </c>
      <c r="B23" s="1"/>
      <c r="C23" s="1"/>
      <c r="D23" s="1"/>
      <c r="E23" s="1"/>
      <c r="F23" s="1"/>
      <c r="G23" s="1"/>
      <c r="H23" s="1"/>
    </row>
    <row r="24" ht="15.0" customHeight="1">
      <c r="C24" s="1"/>
      <c r="D24" s="1"/>
      <c r="E24" s="1"/>
      <c r="F24" s="1"/>
      <c r="G24" s="1"/>
      <c r="H24" s="1"/>
    </row>
    <row r="25" ht="15.0" customHeight="1">
      <c r="B25" s="2" t="s">
        <v>56</v>
      </c>
      <c r="C25" s="2" t="s">
        <v>57</v>
      </c>
      <c r="D25" s="2" t="s">
        <v>58</v>
      </c>
      <c r="E25" s="2" t="s">
        <v>59</v>
      </c>
      <c r="F25" s="2" t="s">
        <v>12</v>
      </c>
      <c r="G25" s="2" t="s">
        <v>13</v>
      </c>
      <c r="H25" s="2" t="s">
        <v>14</v>
      </c>
      <c r="I25" s="2" t="s">
        <v>15</v>
      </c>
      <c r="J25" s="2" t="s">
        <v>16</v>
      </c>
    </row>
    <row r="26" ht="15.0" customHeight="1">
      <c r="A26" s="2" t="s">
        <v>9</v>
      </c>
      <c r="B26" s="12">
        <f t="shared" ref="B26:J26" si="2">$I$6/9</f>
        <v>2500</v>
      </c>
      <c r="C26" s="12">
        <f t="shared" si="2"/>
        <v>2500</v>
      </c>
      <c r="D26" s="12">
        <f t="shared" si="2"/>
        <v>2500</v>
      </c>
      <c r="E26" s="12">
        <f t="shared" si="2"/>
        <v>2500</v>
      </c>
      <c r="F26" s="12">
        <f t="shared" si="2"/>
        <v>2500</v>
      </c>
      <c r="G26" s="12">
        <f t="shared" si="2"/>
        <v>2500</v>
      </c>
      <c r="H26" s="12">
        <f t="shared" si="2"/>
        <v>2500</v>
      </c>
      <c r="I26" s="12">
        <f t="shared" si="2"/>
        <v>2500</v>
      </c>
      <c r="J26" s="12">
        <f t="shared" si="2"/>
        <v>2500</v>
      </c>
    </row>
    <row r="27" ht="15.0" customHeight="1">
      <c r="A27" s="2" t="s">
        <v>25</v>
      </c>
      <c r="B27" s="12">
        <f t="shared" ref="B27:J27" si="3">$I$7/9</f>
        <v>376.8</v>
      </c>
      <c r="C27" s="12">
        <f t="shared" si="3"/>
        <v>376.8</v>
      </c>
      <c r="D27" s="12">
        <f t="shared" si="3"/>
        <v>376.8</v>
      </c>
      <c r="E27" s="12">
        <f t="shared" si="3"/>
        <v>376.8</v>
      </c>
      <c r="F27" s="12">
        <f t="shared" si="3"/>
        <v>376.8</v>
      </c>
      <c r="G27" s="12">
        <f t="shared" si="3"/>
        <v>376.8</v>
      </c>
      <c r="H27" s="12">
        <f t="shared" si="3"/>
        <v>376.8</v>
      </c>
      <c r="I27" s="12">
        <f t="shared" si="3"/>
        <v>376.8</v>
      </c>
      <c r="J27" s="12">
        <f t="shared" si="3"/>
        <v>376.8</v>
      </c>
    </row>
    <row r="28" ht="15.0" customHeight="1">
      <c r="A28" s="2" t="s">
        <v>64</v>
      </c>
      <c r="B28" s="24">
        <f t="shared" ref="B28:J28" si="4">$C$12/9</f>
        <v>1869.92</v>
      </c>
      <c r="C28" s="24">
        <f t="shared" si="4"/>
        <v>1869.92</v>
      </c>
      <c r="D28" s="24">
        <f t="shared" si="4"/>
        <v>1869.92</v>
      </c>
      <c r="E28" s="24">
        <f t="shared" si="4"/>
        <v>1869.92</v>
      </c>
      <c r="F28" s="24">
        <f t="shared" si="4"/>
        <v>1869.92</v>
      </c>
      <c r="G28" s="24">
        <f t="shared" si="4"/>
        <v>1869.92</v>
      </c>
      <c r="H28" s="24">
        <f t="shared" si="4"/>
        <v>1869.92</v>
      </c>
      <c r="I28" s="24">
        <f t="shared" si="4"/>
        <v>1869.92</v>
      </c>
      <c r="J28" s="24">
        <f t="shared" si="4"/>
        <v>1869.92</v>
      </c>
    </row>
    <row r="29" ht="15.0" customHeight="1">
      <c r="A29" s="2" t="s">
        <v>65</v>
      </c>
      <c r="B29" s="25">
        <f t="shared" ref="B29:J29" si="5">SUM(B26:B28)</f>
        <v>4746.72</v>
      </c>
      <c r="C29" s="25">
        <f t="shared" si="5"/>
        <v>4746.72</v>
      </c>
      <c r="D29" s="25">
        <f t="shared" si="5"/>
        <v>4746.72</v>
      </c>
      <c r="E29" s="25">
        <f t="shared" si="5"/>
        <v>4746.72</v>
      </c>
      <c r="F29" s="25">
        <f t="shared" si="5"/>
        <v>4746.72</v>
      </c>
      <c r="G29" s="25">
        <f t="shared" si="5"/>
        <v>4746.72</v>
      </c>
      <c r="H29" s="25">
        <f t="shared" si="5"/>
        <v>4746.72</v>
      </c>
      <c r="I29" s="25">
        <f t="shared" si="5"/>
        <v>4746.72</v>
      </c>
      <c r="J29" s="25">
        <f t="shared" si="5"/>
        <v>4746.72</v>
      </c>
    </row>
    <row r="30" ht="15.0" customHeight="1">
      <c r="A30" s="2" t="s">
        <v>66</v>
      </c>
      <c r="B30" s="12">
        <f t="shared" ref="B30:J30" si="6">B29/2</f>
        <v>2373.36</v>
      </c>
      <c r="C30" s="12">
        <f t="shared" si="6"/>
        <v>2373.36</v>
      </c>
      <c r="D30" s="12">
        <f t="shared" si="6"/>
        <v>2373.36</v>
      </c>
      <c r="E30" s="12">
        <f t="shared" si="6"/>
        <v>2373.36</v>
      </c>
      <c r="F30" s="12">
        <f t="shared" si="6"/>
        <v>2373.36</v>
      </c>
      <c r="G30" s="12">
        <f t="shared" si="6"/>
        <v>2373.36</v>
      </c>
      <c r="H30" s="12">
        <f t="shared" si="6"/>
        <v>2373.36</v>
      </c>
      <c r="I30" s="12">
        <f t="shared" si="6"/>
        <v>2373.36</v>
      </c>
      <c r="J30" s="12">
        <f t="shared" si="6"/>
        <v>2373.36</v>
      </c>
    </row>
  </sheetData>
  <mergeCells count="16">
    <mergeCell ref="A20:B20"/>
    <mergeCell ref="A21:B21"/>
    <mergeCell ref="A18:B18"/>
    <mergeCell ref="A19:B19"/>
    <mergeCell ref="A11:B11"/>
    <mergeCell ref="A12:B12"/>
    <mergeCell ref="A13:B13"/>
    <mergeCell ref="A14:B14"/>
    <mergeCell ref="A15:B15"/>
    <mergeCell ref="A5:B5"/>
    <mergeCell ref="C5:D5"/>
    <mergeCell ref="A6:B6"/>
    <mergeCell ref="C6:D6"/>
    <mergeCell ref="A7:B7"/>
    <mergeCell ref="C7:D7"/>
    <mergeCell ref="A8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86"/>
    <col customWidth="1" min="2" max="2" width="5.29"/>
    <col customWidth="1" min="3" max="9" width="10.0"/>
  </cols>
  <sheetData>
    <row r="1" ht="15.0" customHeight="1">
      <c r="A1" s="1"/>
      <c r="B1" s="1"/>
      <c r="C1" s="2" t="s">
        <v>12</v>
      </c>
      <c r="D1" s="2" t="s">
        <v>13</v>
      </c>
      <c r="E1" s="2" t="s">
        <v>14</v>
      </c>
      <c r="F1" s="2" t="s">
        <v>15</v>
      </c>
      <c r="G1" s="9" t="s">
        <v>16</v>
      </c>
    </row>
    <row r="2" ht="15.0" customHeight="1">
      <c r="A2" s="2" t="s">
        <v>17</v>
      </c>
      <c r="C2" s="2">
        <v>25.0</v>
      </c>
      <c r="D2" s="2">
        <v>65.0</v>
      </c>
      <c r="E2" s="2">
        <v>10.0</v>
      </c>
      <c r="F2" s="2">
        <v>0.0</v>
      </c>
      <c r="G2" s="1"/>
      <c r="H2" s="10">
        <f t="shared" ref="H2:H6" si="1">SUM(C2:G2)</f>
        <v>100</v>
      </c>
      <c r="I2" s="9">
        <v>100.0</v>
      </c>
    </row>
    <row r="3" ht="15.0" customHeight="1">
      <c r="A3" s="2" t="s">
        <v>18</v>
      </c>
      <c r="C3" s="2">
        <v>83.0</v>
      </c>
      <c r="D3" s="2">
        <v>160.0</v>
      </c>
      <c r="E3" s="2">
        <v>160.0</v>
      </c>
      <c r="F3" s="2">
        <v>160.0</v>
      </c>
      <c r="G3" s="2">
        <v>80.0</v>
      </c>
      <c r="H3" s="10">
        <f t="shared" si="1"/>
        <v>643</v>
      </c>
      <c r="I3" s="10">
        <f>Sheet1!E6*40</f>
        <v>640</v>
      </c>
    </row>
    <row r="4" ht="15.0" customHeight="1">
      <c r="A4" s="2" t="s">
        <v>19</v>
      </c>
      <c r="C4" s="2">
        <v>78.0</v>
      </c>
      <c r="D4" s="2">
        <v>160.0</v>
      </c>
      <c r="E4" s="1"/>
      <c r="F4" s="1"/>
      <c r="G4" s="1"/>
      <c r="H4" s="10">
        <f t="shared" si="1"/>
        <v>238</v>
      </c>
      <c r="I4" s="10">
        <f>Sheet1!E7*40</f>
        <v>240</v>
      </c>
    </row>
    <row r="5" ht="15.0" customHeight="1">
      <c r="A5" s="2" t="s">
        <v>20</v>
      </c>
      <c r="C5" s="2">
        <v>79.0</v>
      </c>
      <c r="D5" s="2">
        <v>160.0</v>
      </c>
      <c r="E5" s="2">
        <v>160.0</v>
      </c>
      <c r="F5" s="2">
        <v>160.0</v>
      </c>
      <c r="G5" s="2">
        <v>80.0</v>
      </c>
      <c r="H5" s="10">
        <f t="shared" si="1"/>
        <v>639</v>
      </c>
      <c r="I5" s="10">
        <f>Sheet1!E8*40</f>
        <v>220</v>
      </c>
    </row>
    <row r="6" ht="15.0" customHeight="1">
      <c r="A6" s="2" t="s">
        <v>21</v>
      </c>
      <c r="C6" s="2">
        <v>0.0</v>
      </c>
      <c r="D6" s="2">
        <v>0.0</v>
      </c>
      <c r="E6" s="2">
        <v>0.0</v>
      </c>
      <c r="F6" s="2">
        <v>40.0</v>
      </c>
      <c r="G6" s="2">
        <v>80.0</v>
      </c>
      <c r="H6" s="10">
        <f t="shared" si="1"/>
        <v>120</v>
      </c>
      <c r="I6" s="10">
        <f>Sheet1!E9*40</f>
        <v>640</v>
      </c>
    </row>
    <row r="7" ht="15.0" customHeight="1">
      <c r="A7" s="1"/>
      <c r="B7" s="1"/>
      <c r="C7" s="1"/>
      <c r="D7" s="1"/>
      <c r="E7" s="1"/>
      <c r="F7" s="1"/>
      <c r="G7" s="1"/>
      <c r="H7" s="10">
        <f t="shared" ref="H7:I7" si="2">SUM(H2:H6)</f>
        <v>1740</v>
      </c>
      <c r="I7" s="10">
        <f t="shared" si="2"/>
        <v>1840</v>
      </c>
    </row>
    <row r="8" ht="15.0" customHeight="1">
      <c r="A8" s="1"/>
      <c r="B8" s="1"/>
      <c r="C8" s="1"/>
      <c r="D8" s="1"/>
      <c r="E8" s="1"/>
      <c r="F8" s="1"/>
    </row>
    <row r="9" ht="15.0" customHeight="1">
      <c r="A9" s="1"/>
      <c r="B9" s="1"/>
      <c r="C9" s="2" t="s">
        <v>12</v>
      </c>
      <c r="D9" s="2" t="s">
        <v>13</v>
      </c>
      <c r="E9" s="2" t="s">
        <v>14</v>
      </c>
      <c r="F9" s="2" t="s">
        <v>15</v>
      </c>
      <c r="G9" s="9" t="s">
        <v>16</v>
      </c>
      <c r="H9" s="9" t="s">
        <v>8</v>
      </c>
    </row>
    <row r="10" ht="15.0" customHeight="1">
      <c r="A10" s="2" t="s">
        <v>17</v>
      </c>
      <c r="B10" s="13">
        <v>150.0</v>
      </c>
      <c r="C10" s="13">
        <v>2069.55</v>
      </c>
      <c r="D10" s="14">
        <f t="shared" ref="D10:G10" si="3">$B10*D2</f>
        <v>9750</v>
      </c>
      <c r="E10" s="14">
        <f t="shared" si="3"/>
        <v>1500</v>
      </c>
      <c r="F10" s="14">
        <f t="shared" si="3"/>
        <v>0</v>
      </c>
      <c r="G10" s="14">
        <f t="shared" si="3"/>
        <v>0</v>
      </c>
      <c r="H10" s="14">
        <f>SUM(C10:G10)</f>
        <v>13319.55</v>
      </c>
    </row>
    <row r="11" ht="15.0" customHeight="1">
      <c r="A11" s="1"/>
      <c r="B11" s="14"/>
      <c r="C11" s="14"/>
      <c r="D11" s="14"/>
      <c r="E11" s="14"/>
      <c r="F11" s="14"/>
      <c r="G11" s="14"/>
      <c r="H11" s="14"/>
    </row>
    <row r="12" ht="15.0" customHeight="1">
      <c r="A12" s="2" t="s">
        <v>18</v>
      </c>
      <c r="B12" s="13">
        <v>28.84</v>
      </c>
      <c r="C12" s="14">
        <f t="shared" ref="C12:G12" si="4">$B12*C3</f>
        <v>2393.72</v>
      </c>
      <c r="D12" s="14">
        <f t="shared" si="4"/>
        <v>4614.4</v>
      </c>
      <c r="E12" s="14">
        <f t="shared" si="4"/>
        <v>4614.4</v>
      </c>
      <c r="F12" s="14">
        <f t="shared" si="4"/>
        <v>4614.4</v>
      </c>
      <c r="G12" s="14">
        <f t="shared" si="4"/>
        <v>2307.2</v>
      </c>
      <c r="H12" s="14">
        <f t="shared" ref="H12:H15" si="6">SUM(C12:G12)</f>
        <v>18544.12</v>
      </c>
    </row>
    <row r="13" ht="15.0" customHeight="1">
      <c r="A13" s="2" t="s">
        <v>19</v>
      </c>
      <c r="B13" s="13">
        <v>17.39</v>
      </c>
      <c r="C13" s="14">
        <f t="shared" ref="C13:G13" si="5">$B13*C4</f>
        <v>1356.42</v>
      </c>
      <c r="D13" s="14">
        <f t="shared" si="5"/>
        <v>2782.4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14">
        <f t="shared" si="6"/>
        <v>4138.82</v>
      </c>
    </row>
    <row r="14" ht="15.0" customHeight="1">
      <c r="A14" s="2" t="s">
        <v>20</v>
      </c>
      <c r="B14" s="13">
        <v>28.84</v>
      </c>
      <c r="C14" s="14">
        <f t="shared" ref="C14:G14" si="7">$B14*C5</f>
        <v>2278.36</v>
      </c>
      <c r="D14" s="14">
        <f t="shared" si="7"/>
        <v>4614.4</v>
      </c>
      <c r="E14" s="14">
        <f t="shared" si="7"/>
        <v>4614.4</v>
      </c>
      <c r="F14" s="14">
        <f t="shared" si="7"/>
        <v>4614.4</v>
      </c>
      <c r="G14" s="14">
        <f t="shared" si="7"/>
        <v>2307.2</v>
      </c>
      <c r="H14" s="14">
        <f t="shared" si="6"/>
        <v>18428.76</v>
      </c>
    </row>
    <row r="15" ht="15.0" customHeight="1">
      <c r="A15" s="2" t="s">
        <v>21</v>
      </c>
      <c r="B15" s="13">
        <v>28.84</v>
      </c>
      <c r="C15" s="14">
        <f t="shared" ref="C15:G15" si="8">$B15*C6</f>
        <v>0</v>
      </c>
      <c r="D15" s="14">
        <f t="shared" si="8"/>
        <v>0</v>
      </c>
      <c r="E15" s="14">
        <f t="shared" si="8"/>
        <v>0</v>
      </c>
      <c r="F15" s="14">
        <f t="shared" si="8"/>
        <v>1153.6</v>
      </c>
      <c r="G15" s="14">
        <f t="shared" si="8"/>
        <v>2307.2</v>
      </c>
      <c r="H15" s="14">
        <f t="shared" si="6"/>
        <v>3460.8</v>
      </c>
    </row>
    <row r="16" ht="15.0" customHeight="1">
      <c r="A16" s="2" t="s">
        <v>32</v>
      </c>
      <c r="B16" s="1"/>
      <c r="C16" s="14">
        <f t="shared" ref="C16:H16" si="9">SUM(C12:C15)</f>
        <v>6028.5</v>
      </c>
      <c r="D16" s="14">
        <f t="shared" si="9"/>
        <v>12011.2</v>
      </c>
      <c r="E16" s="14">
        <f t="shared" si="9"/>
        <v>9228.8</v>
      </c>
      <c r="F16" s="14">
        <f t="shared" si="9"/>
        <v>10382.4</v>
      </c>
      <c r="G16" s="14">
        <f t="shared" si="9"/>
        <v>6921.6</v>
      </c>
      <c r="H16" s="14">
        <f t="shared" si="9"/>
        <v>44572.5</v>
      </c>
    </row>
    <row r="17" ht="15.0" customHeight="1">
      <c r="A17" s="9" t="s">
        <v>38</v>
      </c>
      <c r="B17" s="1"/>
      <c r="C17" s="14">
        <f t="shared" ref="C17:H17" si="10">C16*1.65</f>
        <v>9947.025</v>
      </c>
      <c r="D17" s="14">
        <f t="shared" si="10"/>
        <v>19818.48</v>
      </c>
      <c r="E17" s="14">
        <f t="shared" si="10"/>
        <v>15227.52</v>
      </c>
      <c r="F17" s="14">
        <f t="shared" si="10"/>
        <v>17130.96</v>
      </c>
      <c r="G17" s="14">
        <f t="shared" si="10"/>
        <v>11420.64</v>
      </c>
      <c r="H17" s="14">
        <f t="shared" si="10"/>
        <v>73544.625</v>
      </c>
    </row>
    <row r="18" ht="15.0" customHeight="1">
      <c r="A18" s="1"/>
      <c r="B18" s="1"/>
      <c r="E18" s="1"/>
      <c r="F18" s="1"/>
      <c r="G18" s="1"/>
    </row>
    <row r="19" ht="15.0" customHeight="1">
      <c r="A19" s="2" t="s">
        <v>42</v>
      </c>
      <c r="B19" s="1"/>
      <c r="C19" s="14">
        <f t="shared" ref="C19:H19" si="11">C10*0.5+C16*0.8</f>
        <v>5857.575</v>
      </c>
      <c r="D19" s="14">
        <f t="shared" si="11"/>
        <v>14483.96</v>
      </c>
      <c r="E19" s="14">
        <f t="shared" si="11"/>
        <v>8133.04</v>
      </c>
      <c r="F19" s="14">
        <f t="shared" si="11"/>
        <v>8305.92</v>
      </c>
      <c r="G19" s="14">
        <f t="shared" si="11"/>
        <v>5537.28</v>
      </c>
      <c r="H19" s="14">
        <f t="shared" si="11"/>
        <v>42317.775</v>
      </c>
      <c r="I19" s="14">
        <f>Sheet1!C30</f>
        <v>48600</v>
      </c>
    </row>
    <row r="20" ht="15.0" customHeight="1">
      <c r="A20" s="1"/>
      <c r="B20" s="1"/>
      <c r="C20" s="1"/>
      <c r="D20" s="14"/>
      <c r="E20" s="1"/>
      <c r="F20" s="1"/>
      <c r="G20" s="1"/>
    </row>
    <row r="21" ht="15.0" customHeight="1">
      <c r="A21" s="1"/>
      <c r="B21" s="1"/>
      <c r="C21" s="2" t="s">
        <v>44</v>
      </c>
      <c r="D21" s="14">
        <f>SUM(C19:D19)</f>
        <v>20341.535</v>
      </c>
      <c r="E21" s="1"/>
      <c r="F21" s="1"/>
      <c r="G21" s="1"/>
    </row>
    <row r="22" ht="15.0" customHeight="1">
      <c r="A22" s="1"/>
      <c r="B22" s="1"/>
      <c r="C22" s="2" t="s">
        <v>45</v>
      </c>
      <c r="D22" s="14">
        <f>SUM(E19:G19)</f>
        <v>21976.24</v>
      </c>
      <c r="E22" s="1"/>
      <c r="F22" s="1"/>
      <c r="G22" s="1"/>
    </row>
    <row r="23" ht="15.0" customHeight="1">
      <c r="A23" s="1"/>
      <c r="B23" s="1"/>
      <c r="C23" s="1"/>
      <c r="D23" s="1"/>
      <c r="E23" s="1"/>
      <c r="F23" s="1"/>
      <c r="G2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86"/>
    <col customWidth="1" min="2" max="2" width="5.29"/>
    <col customWidth="1" min="3" max="6" width="10.0"/>
    <col customWidth="1" min="7" max="10" width="9.71"/>
    <col customWidth="1" min="11" max="11" width="10.0"/>
    <col customWidth="1" min="12" max="13" width="17.29"/>
    <col customWidth="1" min="14" max="14" width="10.0"/>
  </cols>
  <sheetData>
    <row r="1" ht="15.0" customHeight="1">
      <c r="A1" s="1"/>
      <c r="B1" s="1"/>
      <c r="C1" s="2" t="s">
        <v>56</v>
      </c>
      <c r="D1" s="2" t="s">
        <v>57</v>
      </c>
      <c r="E1" s="2" t="s">
        <v>58</v>
      </c>
      <c r="F1" s="2" t="s">
        <v>59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ht="15.0" customHeight="1">
      <c r="A2" s="2" t="s">
        <v>19</v>
      </c>
      <c r="C2" s="2">
        <v>25.0</v>
      </c>
      <c r="D2" s="2">
        <v>65.0</v>
      </c>
      <c r="E2" s="2">
        <v>10.0</v>
      </c>
      <c r="F2" s="2">
        <v>0.0</v>
      </c>
      <c r="G2" s="1"/>
      <c r="H2" s="1"/>
      <c r="I2" s="1"/>
      <c r="J2" s="1"/>
      <c r="K2" s="10">
        <f t="shared" ref="K2:K3" si="1">SUM(C2:J2)</f>
        <v>100</v>
      </c>
      <c r="N2" s="9">
        <v>100.0</v>
      </c>
    </row>
    <row r="3" ht="15.0" customHeight="1">
      <c r="A3" s="2" t="s">
        <v>9</v>
      </c>
      <c r="C3" s="2">
        <v>83.0</v>
      </c>
      <c r="D3" s="2">
        <v>160.0</v>
      </c>
      <c r="E3" s="2">
        <v>160.0</v>
      </c>
      <c r="F3" s="2">
        <v>160.0</v>
      </c>
      <c r="G3" s="1"/>
      <c r="H3" s="1"/>
      <c r="I3" s="1"/>
      <c r="J3" s="2">
        <v>80.0</v>
      </c>
      <c r="K3" s="10">
        <f t="shared" si="1"/>
        <v>643</v>
      </c>
      <c r="N3" s="10">
        <f>Sheet1!E6*40</f>
        <v>640</v>
      </c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0">
        <f>SUM(K2:K3)</f>
        <v>743</v>
      </c>
      <c r="N4" s="10">
        <f>SUM(N2:N3)</f>
        <v>740</v>
      </c>
    </row>
    <row r="5" ht="15.0" customHeight="1">
      <c r="A5" s="1"/>
      <c r="B5" s="1"/>
      <c r="C5" s="1"/>
      <c r="D5" s="1"/>
      <c r="E5" s="1"/>
      <c r="F5" s="1"/>
    </row>
    <row r="6" ht="15.0" customHeight="1">
      <c r="A6" s="1"/>
      <c r="B6" s="1"/>
      <c r="C6" s="2" t="s">
        <v>12</v>
      </c>
      <c r="D6" s="2" t="s">
        <v>13</v>
      </c>
      <c r="E6" s="2" t="s">
        <v>14</v>
      </c>
      <c r="F6" s="2" t="s">
        <v>15</v>
      </c>
      <c r="J6" s="9" t="s">
        <v>16</v>
      </c>
      <c r="K6" s="9" t="s">
        <v>8</v>
      </c>
    </row>
    <row r="7" ht="15.0" customHeight="1">
      <c r="A7" s="2" t="s">
        <v>17</v>
      </c>
      <c r="B7" s="13">
        <v>150.0</v>
      </c>
      <c r="C7" s="13">
        <v>2069.55</v>
      </c>
      <c r="D7" s="14">
        <f t="shared" ref="D7:F7" si="2">$B7*D2</f>
        <v>9750</v>
      </c>
      <c r="E7" s="14">
        <f t="shared" si="2"/>
        <v>1500</v>
      </c>
      <c r="F7" s="14">
        <f t="shared" si="2"/>
        <v>0</v>
      </c>
      <c r="G7" s="14"/>
      <c r="H7" s="14"/>
      <c r="I7" s="14"/>
      <c r="J7" s="14">
        <f>$B7*J2</f>
        <v>0</v>
      </c>
      <c r="K7" s="14">
        <f>SUM(C7:J7)</f>
        <v>13319.55</v>
      </c>
    </row>
    <row r="8" ht="15.0" customHeight="1">
      <c r="A8" s="1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ht="15.0" customHeight="1">
      <c r="A9" s="2" t="s">
        <v>18</v>
      </c>
      <c r="B9" s="13">
        <v>28.84</v>
      </c>
      <c r="C9" s="14">
        <f t="shared" ref="C9:F9" si="3">$B9*C3</f>
        <v>2393.72</v>
      </c>
      <c r="D9" s="14">
        <f t="shared" si="3"/>
        <v>4614.4</v>
      </c>
      <c r="E9" s="14">
        <f t="shared" si="3"/>
        <v>4614.4</v>
      </c>
      <c r="F9" s="14">
        <f t="shared" si="3"/>
        <v>4614.4</v>
      </c>
      <c r="G9" s="14"/>
      <c r="H9" s="14"/>
      <c r="I9" s="14"/>
      <c r="J9" s="14">
        <f>$B9*J3</f>
        <v>2307.2</v>
      </c>
      <c r="K9" s="14">
        <f t="shared" ref="K9:K12" si="5">SUM(C9:J9)</f>
        <v>18544.12</v>
      </c>
    </row>
    <row r="10" ht="15.0" customHeight="1">
      <c r="A10" s="2" t="s">
        <v>19</v>
      </c>
      <c r="B10" s="13">
        <v>17.39</v>
      </c>
      <c r="C10" s="14">
        <f t="shared" ref="C10:F10" si="4">$B10*""</f>
        <v>0</v>
      </c>
      <c r="D10" s="14">
        <f t="shared" si="4"/>
        <v>0</v>
      </c>
      <c r="E10" s="14">
        <f t="shared" si="4"/>
        <v>0</v>
      </c>
      <c r="F10" s="14">
        <f t="shared" si="4"/>
        <v>0</v>
      </c>
      <c r="G10" s="14"/>
      <c r="H10" s="14"/>
      <c r="I10" s="14"/>
      <c r="J10" s="14">
        <f t="shared" ref="J10:J12" si="7">$B10*""</f>
        <v>0</v>
      </c>
      <c r="K10" s="14">
        <f t="shared" si="5"/>
        <v>0</v>
      </c>
    </row>
    <row r="11" ht="15.0" customHeight="1">
      <c r="A11" s="2" t="s">
        <v>20</v>
      </c>
      <c r="B11" s="13">
        <v>28.84</v>
      </c>
      <c r="C11" s="14">
        <f t="shared" ref="C11:F11" si="6">$B11*""</f>
        <v>0</v>
      </c>
      <c r="D11" s="14">
        <f t="shared" si="6"/>
        <v>0</v>
      </c>
      <c r="E11" s="14">
        <f t="shared" si="6"/>
        <v>0</v>
      </c>
      <c r="F11" s="14">
        <f t="shared" si="6"/>
        <v>0</v>
      </c>
      <c r="G11" s="14"/>
      <c r="H11" s="14"/>
      <c r="I11" s="14"/>
      <c r="J11" s="14">
        <f t="shared" si="7"/>
        <v>0</v>
      </c>
      <c r="K11" s="14">
        <f t="shared" si="5"/>
        <v>0</v>
      </c>
    </row>
    <row r="12" ht="15.0" customHeight="1">
      <c r="A12" s="2" t="s">
        <v>21</v>
      </c>
      <c r="B12" s="13">
        <v>28.84</v>
      </c>
      <c r="C12" s="14">
        <f t="shared" ref="C12:F12" si="8">$B12*""</f>
        <v>0</v>
      </c>
      <c r="D12" s="14">
        <f t="shared" si="8"/>
        <v>0</v>
      </c>
      <c r="E12" s="14">
        <f t="shared" si="8"/>
        <v>0</v>
      </c>
      <c r="F12" s="14">
        <f t="shared" si="8"/>
        <v>0</v>
      </c>
      <c r="G12" s="14"/>
      <c r="H12" s="14"/>
      <c r="I12" s="14"/>
      <c r="J12" s="14">
        <f t="shared" si="7"/>
        <v>0</v>
      </c>
      <c r="K12" s="14">
        <f t="shared" si="5"/>
        <v>0</v>
      </c>
    </row>
    <row r="13" ht="15.0" customHeight="1">
      <c r="A13" s="2" t="s">
        <v>32</v>
      </c>
      <c r="B13" s="1"/>
      <c r="C13" s="14">
        <f t="shared" ref="C13:F13" si="9">SUM(C9:C12)</f>
        <v>2393.72</v>
      </c>
      <c r="D13" s="14">
        <f t="shared" si="9"/>
        <v>4614.4</v>
      </c>
      <c r="E13" s="14">
        <f t="shared" si="9"/>
        <v>4614.4</v>
      </c>
      <c r="F13" s="14">
        <f t="shared" si="9"/>
        <v>4614.4</v>
      </c>
      <c r="G13" s="14"/>
      <c r="H13" s="14"/>
      <c r="I13" s="14"/>
      <c r="J13" s="14">
        <f t="shared" ref="J13:K13" si="10">SUM(J9:J12)</f>
        <v>2307.2</v>
      </c>
      <c r="K13" s="14">
        <f t="shared" si="10"/>
        <v>18544.12</v>
      </c>
    </row>
    <row r="14" ht="15.0" customHeight="1">
      <c r="A14" s="9" t="s">
        <v>38</v>
      </c>
      <c r="B14" s="1"/>
      <c r="C14" s="14">
        <f t="shared" ref="C14:F14" si="11">C13*1.65</f>
        <v>3949.638</v>
      </c>
      <c r="D14" s="14">
        <f t="shared" si="11"/>
        <v>7613.76</v>
      </c>
      <c r="E14" s="14">
        <f t="shared" si="11"/>
        <v>7613.76</v>
      </c>
      <c r="F14" s="14">
        <f t="shared" si="11"/>
        <v>7613.76</v>
      </c>
      <c r="G14" s="14"/>
      <c r="H14" s="14"/>
      <c r="I14" s="14"/>
      <c r="J14" s="14">
        <f t="shared" ref="J14:K14" si="12">J13*1.65</f>
        <v>3806.88</v>
      </c>
      <c r="K14" s="14">
        <f t="shared" si="12"/>
        <v>30597.798</v>
      </c>
    </row>
    <row r="15" ht="15.0" customHeight="1">
      <c r="A15" s="1"/>
      <c r="B15" s="1"/>
      <c r="E15" s="1"/>
      <c r="F15" s="1"/>
      <c r="G15" s="1"/>
      <c r="H15" s="1"/>
      <c r="I15" s="1"/>
      <c r="J15" s="1"/>
    </row>
    <row r="16" ht="15.0" customHeight="1">
      <c r="A16" s="2" t="s">
        <v>42</v>
      </c>
      <c r="B16" s="1"/>
      <c r="C16" s="14">
        <f t="shared" ref="C16:F16" si="13">C7*0.5+C13*0.8</f>
        <v>2949.751</v>
      </c>
      <c r="D16" s="14">
        <f t="shared" si="13"/>
        <v>8566.52</v>
      </c>
      <c r="E16" s="14">
        <f t="shared" si="13"/>
        <v>4441.52</v>
      </c>
      <c r="F16" s="14">
        <f t="shared" si="13"/>
        <v>3691.52</v>
      </c>
      <c r="G16" s="14"/>
      <c r="H16" s="14"/>
      <c r="I16" s="14"/>
      <c r="J16" s="14">
        <f t="shared" ref="J16:K16" si="14">J7*0.5+J13*0.8</f>
        <v>1845.76</v>
      </c>
      <c r="K16" s="14">
        <f t="shared" si="14"/>
        <v>21495.071</v>
      </c>
      <c r="L16" s="14"/>
      <c r="M16" s="14"/>
      <c r="N16" s="14">
        <f>Sheet1!C30</f>
        <v>48600</v>
      </c>
    </row>
    <row r="17" ht="15.0" customHeight="1">
      <c r="A17" s="1"/>
      <c r="B17" s="1"/>
      <c r="C17" s="1"/>
      <c r="D17" s="14"/>
      <c r="E17" s="1"/>
      <c r="F17" s="1"/>
      <c r="G17" s="1"/>
      <c r="H17" s="1"/>
      <c r="I17" s="1"/>
      <c r="J17" s="1"/>
    </row>
    <row r="18" ht="15.0" customHeight="1">
      <c r="A18" s="1"/>
      <c r="B18" s="1"/>
      <c r="C18" s="2" t="s">
        <v>44</v>
      </c>
      <c r="D18" s="14">
        <f>SUM(C16:D16)</f>
        <v>11516.271</v>
      </c>
      <c r="E18" s="1"/>
      <c r="F18" s="1"/>
      <c r="G18" s="1"/>
      <c r="H18" s="1"/>
      <c r="I18" s="1"/>
      <c r="J18" s="1"/>
    </row>
    <row r="19" ht="15.0" customHeight="1">
      <c r="A19" s="1"/>
      <c r="B19" s="1"/>
      <c r="C19" s="2" t="s">
        <v>45</v>
      </c>
      <c r="D19" s="14">
        <f>SUM(E16:J16)</f>
        <v>9978.8</v>
      </c>
      <c r="E19" s="1"/>
      <c r="F19" s="1"/>
      <c r="G19" s="1"/>
      <c r="H19" s="1"/>
      <c r="I19" s="1"/>
      <c r="J19" s="1"/>
    </row>
    <row r="20" ht="15.0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0.0"/>
  </cols>
  <sheetData>
    <row r="1" ht="15.0" customHeight="1">
      <c r="A1" s="1"/>
      <c r="B1" s="1"/>
      <c r="C1" s="1"/>
      <c r="D1" s="1"/>
      <c r="E1" s="1"/>
      <c r="F1" s="1"/>
    </row>
    <row r="2" ht="15.0" customHeight="1">
      <c r="A2" s="1"/>
      <c r="B2" s="1"/>
      <c r="C2" s="1"/>
      <c r="D2" s="1"/>
      <c r="E2" s="1"/>
      <c r="F2" s="1"/>
    </row>
    <row r="3" ht="15.0" customHeight="1">
      <c r="A3" s="1"/>
      <c r="B3" s="1"/>
      <c r="C3" s="1"/>
      <c r="D3" s="1"/>
      <c r="E3" s="1"/>
      <c r="F3" s="1"/>
    </row>
    <row r="4" ht="15.0" customHeight="1">
      <c r="A4" s="1"/>
      <c r="B4" s="1"/>
      <c r="C4" s="1"/>
      <c r="D4" s="1"/>
      <c r="E4" s="1"/>
      <c r="F4" s="1"/>
    </row>
    <row r="5" ht="15.0" customHeight="1">
      <c r="A5" s="1"/>
      <c r="B5" s="1"/>
      <c r="C5" s="1"/>
      <c r="D5" s="1"/>
      <c r="E5" s="1"/>
      <c r="F5" s="1"/>
    </row>
    <row r="6" ht="15.0" customHeight="1">
      <c r="A6" s="1"/>
      <c r="B6" s="1"/>
      <c r="C6" s="1"/>
      <c r="D6" s="1"/>
      <c r="E6" s="1"/>
      <c r="F6" s="1"/>
    </row>
    <row r="7" ht="15.0" customHeight="1">
      <c r="A7" s="1"/>
      <c r="B7" s="1"/>
      <c r="C7" s="1"/>
      <c r="D7" s="1"/>
      <c r="E7" s="1"/>
      <c r="F7" s="1"/>
    </row>
    <row r="8" ht="15.0" customHeight="1">
      <c r="A8" s="1"/>
      <c r="B8" s="1"/>
      <c r="C8" s="1"/>
      <c r="D8" s="1"/>
      <c r="E8" s="1"/>
      <c r="F8" s="1"/>
    </row>
    <row r="9" ht="15.0" customHeight="1">
      <c r="A9" s="1"/>
      <c r="B9" s="1"/>
      <c r="C9" s="1"/>
      <c r="D9" s="1"/>
      <c r="E9" s="1"/>
      <c r="F9" s="1"/>
    </row>
    <row r="10" ht="15.0" customHeight="1">
      <c r="A10" s="1"/>
      <c r="B10" s="1"/>
      <c r="C10" s="1"/>
      <c r="D10" s="1"/>
      <c r="E10" s="1"/>
      <c r="F10" s="1"/>
    </row>
    <row r="11" ht="15.0" customHeight="1">
      <c r="A11" s="1"/>
      <c r="B11" s="1"/>
      <c r="C11" s="1"/>
      <c r="D11" s="1"/>
      <c r="E11" s="1"/>
      <c r="F11" s="1"/>
    </row>
    <row r="12" ht="15.0" customHeight="1">
      <c r="A12" s="1"/>
      <c r="B12" s="1"/>
      <c r="C12" s="1"/>
      <c r="D12" s="1"/>
      <c r="E12" s="1"/>
      <c r="F12" s="1"/>
    </row>
    <row r="13" ht="15.0" customHeight="1">
      <c r="A13" s="1"/>
      <c r="B13" s="1"/>
      <c r="C13" s="1"/>
      <c r="D13" s="1"/>
      <c r="E13" s="1"/>
      <c r="F13" s="1"/>
    </row>
    <row r="14" ht="15.0" customHeight="1">
      <c r="A14" s="1"/>
      <c r="B14" s="1"/>
      <c r="C14" s="1"/>
      <c r="D14" s="1"/>
      <c r="E14" s="1"/>
      <c r="F14" s="1"/>
    </row>
    <row r="15" ht="15.0" customHeight="1">
      <c r="A15" s="1"/>
      <c r="B15" s="1"/>
      <c r="C15" s="1"/>
      <c r="D15" s="1"/>
      <c r="E15" s="1"/>
      <c r="F15" s="1"/>
    </row>
    <row r="16" ht="15.0" customHeight="1">
      <c r="A16" s="1"/>
      <c r="B16" s="1"/>
      <c r="C16" s="1"/>
      <c r="D16" s="1"/>
      <c r="E16" s="1"/>
      <c r="F16" s="1"/>
    </row>
    <row r="17" ht="15.0" customHeight="1">
      <c r="A17" s="1"/>
      <c r="B17" s="1"/>
      <c r="C17" s="1"/>
      <c r="D17" s="1"/>
      <c r="E17" s="1"/>
      <c r="F17" s="1"/>
    </row>
    <row r="18" ht="15.0" customHeight="1">
      <c r="A18" s="1"/>
      <c r="B18" s="1"/>
      <c r="C18" s="1"/>
      <c r="D18" s="1"/>
      <c r="E18" s="1"/>
      <c r="F18" s="1"/>
    </row>
    <row r="19" ht="15.0" customHeight="1">
      <c r="A19" s="1"/>
      <c r="B19" s="1"/>
      <c r="C19" s="1"/>
      <c r="D19" s="1"/>
      <c r="E19" s="1"/>
      <c r="F19" s="1"/>
    </row>
    <row r="20" ht="15.0" customHeight="1">
      <c r="A20" s="1"/>
      <c r="B20" s="1"/>
      <c r="C20" s="1"/>
      <c r="D20" s="1"/>
      <c r="E20" s="1"/>
      <c r="F20" s="1"/>
    </row>
  </sheetData>
  <drawing r:id="rId1"/>
</worksheet>
</file>