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3"/>
  </bookViews>
  <sheets>
    <sheet name="mao fitting" sheetId="5" r:id="rId1"/>
    <sheet name="aa PROPERTY" sheetId="2" r:id="rId2"/>
    <sheet name="Uncorrected" sheetId="3" r:id="rId3"/>
    <sheet name="AA2" sheetId="4" r:id="rId4"/>
    <sheet name="AA2 result" sheetId="6" r:id="rId5"/>
  </sheets>
  <calcPr calcId="145621"/>
</workbook>
</file>

<file path=xl/calcChain.xml><?xml version="1.0" encoding="utf-8"?>
<calcChain xmlns="http://schemas.openxmlformats.org/spreadsheetml/2006/main">
  <c r="D44" i="4" l="1"/>
  <c r="D43" i="4"/>
  <c r="D42" i="4"/>
  <c r="D41" i="4"/>
  <c r="D40" i="4"/>
  <c r="H40" i="4" s="1"/>
  <c r="D39" i="4"/>
  <c r="H39" i="4" s="1"/>
  <c r="D38" i="4"/>
  <c r="H38" i="4" s="1"/>
  <c r="D37" i="4"/>
  <c r="H37" i="4" s="1"/>
  <c r="D36" i="4"/>
  <c r="H36" i="4" s="1"/>
  <c r="D35" i="4"/>
  <c r="H35" i="4" s="1"/>
  <c r="D34" i="4"/>
  <c r="D33" i="4"/>
  <c r="D32" i="4"/>
  <c r="D31" i="4"/>
  <c r="D30" i="4"/>
  <c r="D29" i="4"/>
  <c r="D28" i="4"/>
  <c r="H28" i="4" s="1"/>
  <c r="D27" i="4"/>
  <c r="H27" i="4" s="1"/>
  <c r="D26" i="4"/>
  <c r="H26" i="4" s="1"/>
  <c r="D25" i="4"/>
  <c r="H25" i="4" s="1"/>
  <c r="D24" i="4"/>
  <c r="H24" i="4" s="1"/>
  <c r="D23" i="4"/>
  <c r="H23" i="4" s="1"/>
  <c r="D22" i="4"/>
  <c r="D21" i="4"/>
  <c r="D20" i="4"/>
  <c r="D19" i="4"/>
  <c r="D18" i="4"/>
  <c r="D17" i="4"/>
  <c r="D16" i="4"/>
  <c r="H16" i="4" s="1"/>
  <c r="D15" i="4"/>
  <c r="H15" i="4" s="1"/>
  <c r="D14" i="4"/>
  <c r="H14" i="4" s="1"/>
  <c r="D13" i="4"/>
  <c r="H13" i="4" s="1"/>
  <c r="D12" i="4"/>
  <c r="H12" i="4" s="1"/>
  <c r="D11" i="4"/>
  <c r="H11" i="4" s="1"/>
  <c r="D10" i="4"/>
  <c r="D9" i="4"/>
  <c r="D8" i="4"/>
  <c r="D7" i="4"/>
  <c r="D6" i="4"/>
  <c r="D5" i="4"/>
  <c r="D4" i="4"/>
  <c r="H4" i="4" s="1"/>
  <c r="D3" i="4"/>
  <c r="H44" i="4"/>
  <c r="H43" i="4"/>
  <c r="H42" i="4"/>
  <c r="H41" i="4"/>
  <c r="H34" i="4"/>
  <c r="H33" i="4"/>
  <c r="H32" i="4"/>
  <c r="H31" i="4"/>
  <c r="H30" i="4"/>
  <c r="H29" i="4"/>
  <c r="H22" i="4"/>
  <c r="H21" i="4"/>
  <c r="H20" i="4"/>
  <c r="H19" i="4"/>
  <c r="H18" i="4"/>
  <c r="H17" i="4"/>
  <c r="H10" i="4"/>
  <c r="H9" i="4"/>
  <c r="H8" i="4"/>
  <c r="H7" i="4"/>
  <c r="H6" i="4"/>
  <c r="H5" i="4"/>
  <c r="H3" i="4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R24" i="5"/>
  <c r="M47" i="5"/>
  <c r="M46" i="5"/>
  <c r="M45" i="5"/>
  <c r="M44" i="5"/>
  <c r="M43" i="5"/>
  <c r="M42" i="5"/>
  <c r="M41" i="5"/>
  <c r="M40" i="5"/>
  <c r="M39" i="5"/>
  <c r="M38" i="5"/>
  <c r="M37" i="5"/>
  <c r="M36" i="5"/>
  <c r="M35" i="5"/>
  <c r="M34" i="5"/>
  <c r="M33" i="5"/>
  <c r="M32" i="5"/>
  <c r="M31" i="5"/>
  <c r="M30" i="5"/>
  <c r="M29" i="5"/>
  <c r="M28" i="5"/>
  <c r="M27" i="5"/>
  <c r="M26" i="5"/>
  <c r="M25" i="5"/>
  <c r="M24" i="5"/>
  <c r="M23" i="5"/>
  <c r="M22" i="5"/>
  <c r="M21" i="5"/>
  <c r="M20" i="5"/>
  <c r="M19" i="5"/>
  <c r="M18" i="5"/>
  <c r="M17" i="5"/>
  <c r="M16" i="5"/>
  <c r="M15" i="5"/>
  <c r="M14" i="5"/>
  <c r="M13" i="5"/>
  <c r="M12" i="5"/>
  <c r="M11" i="5"/>
  <c r="M10" i="5"/>
  <c r="M9" i="5"/>
  <c r="M8" i="5"/>
  <c r="M7" i="5"/>
  <c r="M6" i="5"/>
  <c r="M5" i="5"/>
  <c r="J3" i="4" l="1"/>
  <c r="I8" i="4"/>
  <c r="I14" i="4"/>
  <c r="I27" i="4"/>
  <c r="I44" i="4"/>
  <c r="I19" i="4"/>
  <c r="L19" i="4" s="1"/>
  <c r="M19" i="4" s="1"/>
  <c r="I28" i="4"/>
  <c r="L28" i="4" s="1"/>
  <c r="M28" i="4" s="1"/>
  <c r="I29" i="4"/>
  <c r="L29" i="4" s="1"/>
  <c r="M29" i="4" s="1"/>
  <c r="I30" i="4"/>
  <c r="L30" i="4" s="1"/>
  <c r="M30" i="4" s="1"/>
  <c r="I35" i="4"/>
  <c r="L35" i="4" s="1"/>
  <c r="M35" i="4" s="1"/>
  <c r="I36" i="4"/>
  <c r="L36" i="4" s="1"/>
  <c r="M36" i="4" s="1"/>
  <c r="I40" i="4"/>
  <c r="I38" i="4"/>
  <c r="I34" i="4"/>
  <c r="I32" i="4"/>
  <c r="I25" i="4"/>
  <c r="I23" i="4"/>
  <c r="I21" i="4"/>
  <c r="I18" i="4"/>
  <c r="I16" i="4"/>
  <c r="I4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F2" i="3"/>
  <c r="H2" i="3" s="1"/>
  <c r="L2" i="3" s="1"/>
  <c r="Q2" i="3" s="1"/>
  <c r="F3" i="3"/>
  <c r="H3" i="3" s="1"/>
  <c r="F4" i="3"/>
  <c r="H4" i="3"/>
  <c r="F5" i="3"/>
  <c r="H5" i="3"/>
  <c r="F6" i="3"/>
  <c r="H6" i="3" s="1"/>
  <c r="F7" i="3"/>
  <c r="H7" i="3" s="1"/>
  <c r="F8" i="3"/>
  <c r="H8" i="3"/>
  <c r="F9" i="3"/>
  <c r="H9" i="3"/>
  <c r="F10" i="3"/>
  <c r="H10" i="3" s="1"/>
  <c r="L10" i="3" s="1"/>
  <c r="F11" i="3"/>
  <c r="H11" i="3" s="1"/>
  <c r="F12" i="3"/>
  <c r="H12" i="3"/>
  <c r="F13" i="3"/>
  <c r="H13" i="3"/>
  <c r="L13" i="3" s="1"/>
  <c r="F14" i="3"/>
  <c r="H14" i="3" s="1"/>
  <c r="F15" i="3"/>
  <c r="H15" i="3" s="1"/>
  <c r="F16" i="3"/>
  <c r="H16" i="3"/>
  <c r="L16" i="3" s="1"/>
  <c r="F17" i="3"/>
  <c r="H17" i="3"/>
  <c r="F18" i="3"/>
  <c r="H18" i="3" s="1"/>
  <c r="F19" i="3"/>
  <c r="H19" i="3" s="1"/>
  <c r="F20" i="3"/>
  <c r="H20" i="3"/>
  <c r="F21" i="3"/>
  <c r="H21" i="3"/>
  <c r="L21" i="3" s="1"/>
  <c r="F22" i="3"/>
  <c r="H22" i="3" s="1"/>
  <c r="F23" i="3"/>
  <c r="H23" i="3" s="1"/>
  <c r="F24" i="3"/>
  <c r="H24" i="3"/>
  <c r="F25" i="3"/>
  <c r="H25" i="3"/>
  <c r="F26" i="3"/>
  <c r="H26" i="3" s="1"/>
  <c r="F27" i="3"/>
  <c r="H27" i="3" s="1"/>
  <c r="F28" i="3"/>
  <c r="H28" i="3"/>
  <c r="F29" i="3"/>
  <c r="H29" i="3"/>
  <c r="L29" i="3" s="1"/>
  <c r="F30" i="3"/>
  <c r="H30" i="3" s="1"/>
  <c r="L30" i="3" s="1"/>
  <c r="F31" i="3"/>
  <c r="H31" i="3" s="1"/>
  <c r="F32" i="3"/>
  <c r="H32" i="3"/>
  <c r="F33" i="3"/>
  <c r="H33" i="3"/>
  <c r="F34" i="3"/>
  <c r="H34" i="3" s="1"/>
  <c r="F35" i="3"/>
  <c r="H35" i="3" s="1"/>
  <c r="F36" i="3"/>
  <c r="H36" i="3"/>
  <c r="F37" i="3"/>
  <c r="H37" i="3"/>
  <c r="F38" i="3"/>
  <c r="H38" i="3" s="1"/>
  <c r="F39" i="3"/>
  <c r="H39" i="3" s="1"/>
  <c r="F40" i="3"/>
  <c r="H40" i="3"/>
  <c r="F41" i="3"/>
  <c r="H41" i="3"/>
  <c r="F42" i="3"/>
  <c r="H42" i="3" s="1"/>
  <c r="F43" i="3"/>
  <c r="H43" i="3" s="1"/>
  <c r="L43" i="3" s="1"/>
  <c r="F44" i="3"/>
  <c r="H44" i="3"/>
  <c r="L44" i="3" s="1"/>
  <c r="F45" i="3"/>
  <c r="H45" i="3"/>
  <c r="L45" i="3" s="1"/>
  <c r="N45" i="3" l="1"/>
  <c r="Q45" i="3"/>
  <c r="N43" i="3"/>
  <c r="Q43" i="3"/>
  <c r="N30" i="3"/>
  <c r="Q30" i="3"/>
  <c r="N29" i="3"/>
  <c r="Q29" i="3"/>
  <c r="N10" i="3"/>
  <c r="Q10" i="3"/>
  <c r="N13" i="3"/>
  <c r="Q13" i="3"/>
  <c r="N44" i="3"/>
  <c r="Q44" i="3"/>
  <c r="N21" i="3"/>
  <c r="Q21" i="3"/>
  <c r="N16" i="3"/>
  <c r="Q16" i="3"/>
  <c r="L39" i="4"/>
  <c r="M39" i="4" s="1"/>
  <c r="L40" i="4"/>
  <c r="M40" i="4" s="1"/>
  <c r="L16" i="4"/>
  <c r="M16" i="4" s="1"/>
  <c r="L15" i="4"/>
  <c r="M15" i="4" s="1"/>
  <c r="L17" i="4"/>
  <c r="M17" i="4" s="1"/>
  <c r="L18" i="4"/>
  <c r="M18" i="4" s="1"/>
  <c r="L24" i="4"/>
  <c r="M24" i="4" s="1"/>
  <c r="L25" i="4"/>
  <c r="M25" i="4" s="1"/>
  <c r="L27" i="4"/>
  <c r="M27" i="4" s="1"/>
  <c r="L26" i="4"/>
  <c r="M26" i="4" s="1"/>
  <c r="L22" i="4"/>
  <c r="M22" i="4" s="1"/>
  <c r="L23" i="4"/>
  <c r="M23" i="4" s="1"/>
  <c r="L31" i="4"/>
  <c r="M31" i="4" s="1"/>
  <c r="L32" i="4"/>
  <c r="M32" i="4" s="1"/>
  <c r="L12" i="4"/>
  <c r="M12" i="4" s="1"/>
  <c r="L11" i="4"/>
  <c r="M11" i="4" s="1"/>
  <c r="L10" i="4"/>
  <c r="M10" i="4" s="1"/>
  <c r="L9" i="4"/>
  <c r="M9" i="4" s="1"/>
  <c r="L14" i="4"/>
  <c r="M14" i="4" s="1"/>
  <c r="L13" i="4"/>
  <c r="M13" i="4" s="1"/>
  <c r="L42" i="4"/>
  <c r="M42" i="4" s="1"/>
  <c r="L41" i="4"/>
  <c r="M41" i="4" s="1"/>
  <c r="L43" i="4"/>
  <c r="M43" i="4" s="1"/>
  <c r="L44" i="4"/>
  <c r="M44" i="4" s="1"/>
  <c r="L34" i="4"/>
  <c r="M34" i="4" s="1"/>
  <c r="L33" i="4"/>
  <c r="M33" i="4" s="1"/>
  <c r="L6" i="4"/>
  <c r="M6" i="4" s="1"/>
  <c r="L5" i="4"/>
  <c r="M5" i="4" s="1"/>
  <c r="L7" i="4"/>
  <c r="M7" i="4" s="1"/>
  <c r="L8" i="4"/>
  <c r="M8" i="4" s="1"/>
  <c r="L20" i="4"/>
  <c r="M20" i="4" s="1"/>
  <c r="L21" i="4"/>
  <c r="M21" i="4" s="1"/>
  <c r="L37" i="4"/>
  <c r="M37" i="4" s="1"/>
  <c r="L38" i="4"/>
  <c r="M38" i="4" s="1"/>
  <c r="L4" i="4"/>
  <c r="M4" i="4" s="1"/>
  <c r="L3" i="4"/>
  <c r="M3" i="4" s="1"/>
  <c r="L14" i="3"/>
  <c r="L27" i="3"/>
  <c r="L41" i="3"/>
  <c r="Q41" i="3" s="1"/>
  <c r="L31" i="3"/>
  <c r="Q31" i="3" s="1"/>
  <c r="L17" i="3"/>
  <c r="Q17" i="3" s="1"/>
  <c r="L25" i="3"/>
  <c r="Q25" i="3" s="1"/>
  <c r="L22" i="3"/>
  <c r="Q22" i="3" s="1"/>
  <c r="L4" i="3"/>
  <c r="Q4" i="3" s="1"/>
  <c r="L3" i="3"/>
  <c r="N3" i="3" s="1"/>
  <c r="N2" i="3"/>
  <c r="L35" i="3"/>
  <c r="Q35" i="3" s="1"/>
  <c r="L11" i="3"/>
  <c r="Q11" i="3" s="1"/>
  <c r="Q46" i="3" l="1"/>
  <c r="L28" i="3"/>
  <c r="N28" i="3" s="1"/>
  <c r="Q27" i="3"/>
  <c r="L15" i="3"/>
  <c r="N15" i="3" s="1"/>
  <c r="Q14" i="3"/>
  <c r="N14" i="3"/>
  <c r="N27" i="3"/>
  <c r="L12" i="3"/>
  <c r="N12" i="3" s="1"/>
  <c r="N11" i="3"/>
  <c r="L36" i="3"/>
  <c r="N35" i="3"/>
  <c r="N22" i="3"/>
  <c r="L23" i="3"/>
  <c r="L18" i="3"/>
  <c r="N17" i="3"/>
  <c r="N25" i="3"/>
  <c r="L26" i="3"/>
  <c r="N26" i="3" s="1"/>
  <c r="N4" i="3"/>
  <c r="L5" i="3"/>
  <c r="L32" i="3"/>
  <c r="N31" i="3"/>
  <c r="L42" i="3"/>
  <c r="N42" i="3" s="1"/>
  <c r="N41" i="3"/>
  <c r="N18" i="3" l="1"/>
  <c r="L19" i="3"/>
  <c r="N36" i="3"/>
  <c r="L37" i="3"/>
  <c r="L6" i="3"/>
  <c r="N5" i="3"/>
  <c r="L24" i="3"/>
  <c r="N24" i="3" s="1"/>
  <c r="N23" i="3"/>
  <c r="L33" i="3"/>
  <c r="N32" i="3"/>
  <c r="L34" i="3" l="1"/>
  <c r="N34" i="3" s="1"/>
  <c r="N33" i="3"/>
  <c r="L7" i="3"/>
  <c r="N6" i="3"/>
  <c r="N19" i="3"/>
  <c r="L20" i="3"/>
  <c r="N20" i="3" s="1"/>
  <c r="N37" i="3"/>
  <c r="L38" i="3"/>
  <c r="N38" i="3" l="1"/>
  <c r="L39" i="3"/>
  <c r="L8" i="3"/>
  <c r="N7" i="3"/>
  <c r="L9" i="3" l="1"/>
  <c r="N9" i="3" s="1"/>
  <c r="N8" i="3"/>
  <c r="N39" i="3"/>
  <c r="L40" i="3"/>
  <c r="N40" i="3" s="1"/>
</calcChain>
</file>

<file path=xl/sharedStrings.xml><?xml version="1.0" encoding="utf-8"?>
<sst xmlns="http://schemas.openxmlformats.org/spreadsheetml/2006/main" count="513" uniqueCount="211">
  <si>
    <t>Asp1</t>
  </si>
  <si>
    <t>Pro2</t>
  </si>
  <si>
    <t>Ser3</t>
  </si>
  <si>
    <t>Ser5</t>
  </si>
  <si>
    <t>Arg4</t>
  </si>
  <si>
    <t>Arg2</t>
  </si>
  <si>
    <t>Arg3</t>
  </si>
  <si>
    <t>Gly3</t>
  </si>
  <si>
    <t>Gly2</t>
  </si>
  <si>
    <t>Lys</t>
  </si>
  <si>
    <t>Thr4</t>
  </si>
  <si>
    <t>Phe</t>
  </si>
  <si>
    <t>Metm</t>
  </si>
  <si>
    <t>His</t>
  </si>
  <si>
    <t>Asn</t>
  </si>
  <si>
    <t>Cys</t>
  </si>
  <si>
    <t>Trp</t>
  </si>
  <si>
    <t>'U'</t>
  </si>
  <si>
    <t>'C'</t>
  </si>
  <si>
    <t>'A'</t>
  </si>
  <si>
    <t>'G'</t>
  </si>
  <si>
    <t>G</t>
  </si>
  <si>
    <t>A</t>
  </si>
  <si>
    <t>C</t>
  </si>
  <si>
    <t>readthrough percentage</t>
  </si>
  <si>
    <t>'Asp1'</t>
  </si>
  <si>
    <t>'Pro2,3'</t>
  </si>
  <si>
    <t>'Pro2'</t>
  </si>
  <si>
    <t>'Pro3'</t>
  </si>
  <si>
    <t>'Pro1,3'</t>
  </si>
  <si>
    <t>'Ser3'</t>
  </si>
  <si>
    <t>'Ser1,5'</t>
  </si>
  <si>
    <t>'Ser5'</t>
  </si>
  <si>
    <t>'Ser1'</t>
  </si>
  <si>
    <t>'Ser1,2'</t>
  </si>
  <si>
    <t>'Arg4'</t>
  </si>
  <si>
    <t>'Arg4,5'</t>
  </si>
  <si>
    <t>'Arg2'</t>
  </si>
  <si>
    <t>'Arg3'</t>
  </si>
  <si>
    <t>'Gly3'</t>
  </si>
  <si>
    <t>'Gly2'</t>
  </si>
  <si>
    <t>'Gly1,2'</t>
  </si>
  <si>
    <t>'Gln1'</t>
  </si>
  <si>
    <t>'Gln1,2'</t>
  </si>
  <si>
    <t>'Lys'</t>
  </si>
  <si>
    <t>'Leu3'</t>
  </si>
  <si>
    <t>'Leu1,3'</t>
  </si>
  <si>
    <t>'Ala2'</t>
  </si>
  <si>
    <t>'Ala1B'</t>
  </si>
  <si>
    <t>'Ilel'</t>
  </si>
  <si>
    <t>'Ile2'</t>
  </si>
  <si>
    <t>'Thr1,3'</t>
  </si>
  <si>
    <t>'Thr4'</t>
  </si>
  <si>
    <t>'Glu2'</t>
  </si>
  <si>
    <t>'Phe'</t>
  </si>
  <si>
    <t>'Metm'</t>
  </si>
  <si>
    <t>'Val1'</t>
  </si>
  <si>
    <t>'Tyr1,2'</t>
  </si>
  <si>
    <t>'His'</t>
  </si>
  <si>
    <t>'Asn'</t>
  </si>
  <si>
    <t>'Cys'</t>
  </si>
  <si>
    <t>'Trp'</t>
  </si>
  <si>
    <t>'GAU'</t>
  </si>
  <si>
    <t>'GAC'</t>
  </si>
  <si>
    <t>'CCU'</t>
  </si>
  <si>
    <t>'CCC'</t>
  </si>
  <si>
    <t>'CCA'</t>
  </si>
  <si>
    <t>'CCG'</t>
  </si>
  <si>
    <t>'AGU'</t>
  </si>
  <si>
    <t>'AGC'</t>
  </si>
  <si>
    <t>'UCU'</t>
  </si>
  <si>
    <t>'UCC'</t>
  </si>
  <si>
    <t>'UCA'</t>
  </si>
  <si>
    <t>'UCG'</t>
  </si>
  <si>
    <t>'AGA'</t>
  </si>
  <si>
    <t>'AGG'</t>
  </si>
  <si>
    <t>'CGU'</t>
  </si>
  <si>
    <t>'CGC'</t>
  </si>
  <si>
    <t>'CGA'</t>
  </si>
  <si>
    <t>'CGG'</t>
  </si>
  <si>
    <t>'GGU'</t>
  </si>
  <si>
    <t>'GGC'</t>
  </si>
  <si>
    <t>'GGA'</t>
  </si>
  <si>
    <t>'GGG'</t>
  </si>
  <si>
    <t>'CAA'</t>
  </si>
  <si>
    <t>'CAG'</t>
  </si>
  <si>
    <t>'AAA'</t>
  </si>
  <si>
    <t>'AAG'</t>
  </si>
  <si>
    <t>'CUA'</t>
  </si>
  <si>
    <t>'CUG'</t>
  </si>
  <si>
    <t>'GCC'</t>
  </si>
  <si>
    <t>'GCA'</t>
  </si>
  <si>
    <t>'AUU'</t>
  </si>
  <si>
    <t>'AUC'</t>
  </si>
  <si>
    <t>'AUA'</t>
  </si>
  <si>
    <t>'ACC'</t>
  </si>
  <si>
    <t>'ACA'</t>
  </si>
  <si>
    <t>'GAG'</t>
  </si>
  <si>
    <t>'UUC'</t>
  </si>
  <si>
    <t>'AUG'</t>
  </si>
  <si>
    <t>'GUG'</t>
  </si>
  <si>
    <t>'UAC'</t>
  </si>
  <si>
    <t>'CAC'</t>
  </si>
  <si>
    <t>'AAC'</t>
  </si>
  <si>
    <t>'UGC'</t>
  </si>
  <si>
    <t>'UGG'</t>
  </si>
  <si>
    <t>Termination percentage from mao</t>
  </si>
  <si>
    <t>Multipolier</t>
  </si>
  <si>
    <t>AA</t>
  </si>
  <si>
    <t>R</t>
  </si>
  <si>
    <t>N</t>
  </si>
  <si>
    <t>D</t>
  </si>
  <si>
    <t>Q</t>
  </si>
  <si>
    <t>H</t>
  </si>
  <si>
    <t>I</t>
  </si>
  <si>
    <t>L</t>
  </si>
  <si>
    <t>K</t>
  </si>
  <si>
    <t>M</t>
  </si>
  <si>
    <t>F</t>
  </si>
  <si>
    <t>P</t>
  </si>
  <si>
    <t>S</t>
  </si>
  <si>
    <t>T</t>
  </si>
  <si>
    <t>W</t>
  </si>
  <si>
    <t>Y</t>
  </si>
  <si>
    <t>V</t>
  </si>
  <si>
    <t>Alanine</t>
  </si>
  <si>
    <t>Arginine</t>
  </si>
  <si>
    <t>Asparagine</t>
  </si>
  <si>
    <t>Aspartic Acid</t>
  </si>
  <si>
    <t>Cysteine</t>
  </si>
  <si>
    <t>Glutamic Acid</t>
  </si>
  <si>
    <t>Glutamine</t>
  </si>
  <si>
    <t>Glycine</t>
  </si>
  <si>
    <t>Histidine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</si>
  <si>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</si>
  <si>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</si>
  <si>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</si>
  <si>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</si>
  <si>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</si>
  <si>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</si>
  <si>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</si>
  <si>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</si>
  <si>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Tryptophan</t>
  </si>
  <si>
    <t>Tyrosine</t>
  </si>
  <si>
    <t>Valine</t>
  </si>
  <si>
    <t>pI</t>
  </si>
  <si>
    <t>VDW volume</t>
  </si>
  <si>
    <t>Hydrophobicity(Roseman)</t>
  </si>
  <si>
    <t>Ile</t>
  </si>
  <si>
    <t>Glu</t>
  </si>
  <si>
    <t>E</t>
  </si>
  <si>
    <t>Roseman, JMB, 200, 513, 1988</t>
  </si>
  <si>
    <t>http://www.proteinsandproteomics.org/content/free/tables_1/table08.pdf</t>
  </si>
  <si>
    <t>Arg45</t>
  </si>
  <si>
    <t>Tyr12</t>
  </si>
  <si>
    <t>Leu2</t>
  </si>
  <si>
    <t>Glnl</t>
  </si>
  <si>
    <t>Glnl2</t>
  </si>
  <si>
    <t>Va'IB</t>
  </si>
  <si>
    <t>Ala,</t>
  </si>
  <si>
    <t>Glyl2</t>
  </si>
  <si>
    <t>Transmission ratio</t>
  </si>
  <si>
    <t>Percentage</t>
  </si>
  <si>
    <t>AA1 score</t>
  </si>
  <si>
    <t>Multiplier</t>
  </si>
  <si>
    <t>Re-Calculated</t>
  </si>
  <si>
    <t>Recalc</t>
  </si>
  <si>
    <t>TAG</t>
  </si>
  <si>
    <t>AUU</t>
  </si>
  <si>
    <t>acc</t>
  </si>
  <si>
    <t>aaa</t>
  </si>
  <si>
    <t>cag</t>
  </si>
  <si>
    <t>gcg</t>
  </si>
  <si>
    <t>gau</t>
  </si>
  <si>
    <t>cua</t>
  </si>
  <si>
    <t>aac</t>
  </si>
  <si>
    <t>auu</t>
  </si>
  <si>
    <t>cac</t>
  </si>
  <si>
    <t>uuu</t>
  </si>
  <si>
    <t>gca</t>
  </si>
  <si>
    <t>caa</t>
  </si>
  <si>
    <t>guc</t>
  </si>
  <si>
    <t>ucg</t>
  </si>
  <si>
    <t>cug</t>
  </si>
  <si>
    <t>gug</t>
  </si>
  <si>
    <t>ggc</t>
  </si>
  <si>
    <t>ucu</t>
  </si>
  <si>
    <t>gga</t>
  </si>
  <si>
    <t>gac</t>
  </si>
  <si>
    <t>aau</t>
  </si>
  <si>
    <t>ugu</t>
  </si>
  <si>
    <t>uau</t>
  </si>
  <si>
    <t>ggg</t>
  </si>
  <si>
    <t>ucc</t>
  </si>
  <si>
    <t>uug</t>
  </si>
  <si>
    <t>cgc</t>
  </si>
  <si>
    <t>cgg</t>
  </si>
  <si>
    <t>cga</t>
  </si>
  <si>
    <t>ccg</t>
  </si>
  <si>
    <t>cuc</t>
  </si>
  <si>
    <t>gcc</t>
  </si>
  <si>
    <t>gcu</t>
  </si>
  <si>
    <t>ggu</t>
  </si>
  <si>
    <t>auc</t>
  </si>
  <si>
    <t>aca</t>
  </si>
  <si>
    <t>agu</t>
  </si>
  <si>
    <t>aug</t>
  </si>
  <si>
    <t>cau</t>
  </si>
  <si>
    <t>accc</t>
  </si>
  <si>
    <t>Activity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</si>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</sst>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/>
      <right style="thin">
        <color indexed="64"/>
      </right>
      <top style="thin">
        <color rgb="FFCCCCCC"/>
      </top>
      <bottom style="thin">
        <color indexed="64"/>
      </bottom>
      <diagonal/>
    </border>
    <border>
      <left/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indexed="64"/>
      </right>
      <top/>
      <bottom style="thin">
        <color rgb="FFCCCCCC"/>
      </bottom>
      <diagonal/>
    </border>
    <border>
      <left/>
      <right style="thin">
        <color indexed="64"/>
      </right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1" fillId="2" borderId="0" xfId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11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-0.11353958880139982"/>
                  <c:y val="8.7985564304461944E-2"/>
                </c:manualLayout>
              </c:layout>
              <c:numFmt formatCode="General" sourceLinked="0"/>
            </c:trendlineLbl>
          </c:trendline>
          <c:xVal>
            <c:numRef>
              <c:f>'mao fitting'!$V$11:$V$53</c:f>
              <c:numCache>
                <c:formatCode>0.00E+00</c:formatCode>
                <c:ptCount val="43"/>
                <c:pt idx="0">
                  <c:v>0.79399929999999996</c:v>
                </c:pt>
                <c:pt idx="1">
                  <c:v>1.0316749000000001</c:v>
                </c:pt>
                <c:pt idx="2">
                  <c:v>1.014343</c:v>
                </c:pt>
                <c:pt idx="3">
                  <c:v>0.6141875</c:v>
                </c:pt>
                <c:pt idx="4">
                  <c:v>0.39015460000000002</c:v>
                </c:pt>
                <c:pt idx="5">
                  <c:v>0.26908189999999998</c:v>
                </c:pt>
                <c:pt idx="6">
                  <c:v>0.41643740000000001</c:v>
                </c:pt>
                <c:pt idx="7">
                  <c:v>0.98647149999999995</c:v>
                </c:pt>
                <c:pt idx="8">
                  <c:v>0.50198929999999997</c:v>
                </c:pt>
                <c:pt idx="9">
                  <c:v>0.51593129999999998</c:v>
                </c:pt>
                <c:pt idx="10">
                  <c:v>0.52468709999999996</c:v>
                </c:pt>
                <c:pt idx="11">
                  <c:v>0.2662214</c:v>
                </c:pt>
                <c:pt idx="12">
                  <c:v>0.87844250000000001</c:v>
                </c:pt>
                <c:pt idx="13">
                  <c:v>2.0904083</c:v>
                </c:pt>
                <c:pt idx="14">
                  <c:v>2.3848178</c:v>
                </c:pt>
                <c:pt idx="15">
                  <c:v>2.4877785000000001</c:v>
                </c:pt>
                <c:pt idx="16">
                  <c:v>2.1280347000000002</c:v>
                </c:pt>
                <c:pt idx="17">
                  <c:v>2.3440691</c:v>
                </c:pt>
                <c:pt idx="18">
                  <c:v>2.4080745000000001</c:v>
                </c:pt>
                <c:pt idx="19">
                  <c:v>2.1596864999999998</c:v>
                </c:pt>
                <c:pt idx="20">
                  <c:v>1.9862742</c:v>
                </c:pt>
                <c:pt idx="21">
                  <c:v>1.8043804000000001</c:v>
                </c:pt>
                <c:pt idx="22">
                  <c:v>2.0961881999999998</c:v>
                </c:pt>
                <c:pt idx="23">
                  <c:v>2.1879683000000001</c:v>
                </c:pt>
                <c:pt idx="24">
                  <c:v>1.9184511</c:v>
                </c:pt>
                <c:pt idx="25">
                  <c:v>2.0620438999999999</c:v>
                </c:pt>
                <c:pt idx="26">
                  <c:v>2.2930913999999998</c:v>
                </c:pt>
                <c:pt idx="27">
                  <c:v>2.2651664</c:v>
                </c:pt>
                <c:pt idx="28">
                  <c:v>2.2651664</c:v>
                </c:pt>
                <c:pt idx="29">
                  <c:v>2.0159519000000001</c:v>
                </c:pt>
                <c:pt idx="30">
                  <c:v>2.0970314000000001</c:v>
                </c:pt>
                <c:pt idx="31">
                  <c:v>2.9341792999999998</c:v>
                </c:pt>
                <c:pt idx="32">
                  <c:v>2.8549245000000001</c:v>
                </c:pt>
                <c:pt idx="33">
                  <c:v>2.7915667000000002</c:v>
                </c:pt>
                <c:pt idx="34">
                  <c:v>2.703055</c:v>
                </c:pt>
                <c:pt idx="35">
                  <c:v>2.0419002000000002</c:v>
                </c:pt>
                <c:pt idx="36">
                  <c:v>2.4271012999999999</c:v>
                </c:pt>
                <c:pt idx="37">
                  <c:v>2.1749404999999999</c:v>
                </c:pt>
                <c:pt idx="38">
                  <c:v>2.4290611000000002</c:v>
                </c:pt>
                <c:pt idx="39">
                  <c:v>2.4982709000000001</c:v>
                </c:pt>
                <c:pt idx="40">
                  <c:v>3.0438974000000001</c:v>
                </c:pt>
                <c:pt idx="41">
                  <c:v>2.9185373000000001</c:v>
                </c:pt>
                <c:pt idx="42">
                  <c:v>0.37585960000000002</c:v>
                </c:pt>
              </c:numCache>
            </c:numRef>
          </c:xVal>
          <c:yVal>
            <c:numRef>
              <c:f>'mao fitting'!$W$11:$W$53</c:f>
              <c:numCache>
                <c:formatCode>0.00E+00</c:formatCode>
                <c:ptCount val="43"/>
                <c:pt idx="0">
                  <c:v>2.2999999999999998</c:v>
                </c:pt>
                <c:pt idx="1">
                  <c:v>3</c:v>
                </c:pt>
                <c:pt idx="2">
                  <c:v>2.5</c:v>
                </c:pt>
                <c:pt idx="3">
                  <c:v>3.8</c:v>
                </c:pt>
                <c:pt idx="4">
                  <c:v>0.8</c:v>
                </c:pt>
                <c:pt idx="5">
                  <c:v>0.7</c:v>
                </c:pt>
                <c:pt idx="6">
                  <c:v>1.8</c:v>
                </c:pt>
                <c:pt idx="7">
                  <c:v>2.8</c:v>
                </c:pt>
                <c:pt idx="8">
                  <c:v>1.7</c:v>
                </c:pt>
                <c:pt idx="9">
                  <c:v>1.2</c:v>
                </c:pt>
                <c:pt idx="10">
                  <c:v>3.8</c:v>
                </c:pt>
                <c:pt idx="11">
                  <c:v>2.5</c:v>
                </c:pt>
                <c:pt idx="12">
                  <c:v>5.0999999999999996</c:v>
                </c:pt>
                <c:pt idx="13">
                  <c:v>11.3</c:v>
                </c:pt>
                <c:pt idx="14">
                  <c:v>12.3</c:v>
                </c:pt>
                <c:pt idx="15">
                  <c:v>10.3</c:v>
                </c:pt>
                <c:pt idx="16">
                  <c:v>8.1</c:v>
                </c:pt>
                <c:pt idx="17">
                  <c:v>7.5</c:v>
                </c:pt>
                <c:pt idx="18">
                  <c:v>11.5</c:v>
                </c:pt>
                <c:pt idx="19">
                  <c:v>8.3000000000000007</c:v>
                </c:pt>
                <c:pt idx="20">
                  <c:v>12.9</c:v>
                </c:pt>
                <c:pt idx="21">
                  <c:v>9.3000000000000007</c:v>
                </c:pt>
                <c:pt idx="22">
                  <c:v>8.3000000000000007</c:v>
                </c:pt>
                <c:pt idx="23">
                  <c:v>12.3</c:v>
                </c:pt>
                <c:pt idx="24">
                  <c:v>10.6</c:v>
                </c:pt>
                <c:pt idx="25">
                  <c:v>18.399999999999999</c:v>
                </c:pt>
                <c:pt idx="26">
                  <c:v>14.2</c:v>
                </c:pt>
                <c:pt idx="27">
                  <c:v>10.6</c:v>
                </c:pt>
                <c:pt idx="28">
                  <c:v>10.4</c:v>
                </c:pt>
                <c:pt idx="29">
                  <c:v>13.8</c:v>
                </c:pt>
                <c:pt idx="30">
                  <c:v>12.1</c:v>
                </c:pt>
                <c:pt idx="31">
                  <c:v>18</c:v>
                </c:pt>
                <c:pt idx="32">
                  <c:v>20.7</c:v>
                </c:pt>
                <c:pt idx="33">
                  <c:v>14.6</c:v>
                </c:pt>
                <c:pt idx="34">
                  <c:v>25.6</c:v>
                </c:pt>
                <c:pt idx="35">
                  <c:v>9.4</c:v>
                </c:pt>
                <c:pt idx="36">
                  <c:v>10.1</c:v>
                </c:pt>
                <c:pt idx="37">
                  <c:v>9.1999999999999993</c:v>
                </c:pt>
                <c:pt idx="38">
                  <c:v>9.6</c:v>
                </c:pt>
                <c:pt idx="39">
                  <c:v>10.8</c:v>
                </c:pt>
                <c:pt idx="40">
                  <c:v>19.3</c:v>
                </c:pt>
                <c:pt idx="41">
                  <c:v>17.8</c:v>
                </c:pt>
                <c:pt idx="42">
                  <c:v>1.3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553472"/>
        <c:axId val="120551680"/>
      </c:scatterChart>
      <c:valAx>
        <c:axId val="120553472"/>
        <c:scaling>
          <c:orientation val="minMax"/>
        </c:scaling>
        <c:delete val="0"/>
        <c:axPos val="b"/>
        <c:numFmt formatCode="0.00E+00" sourceLinked="1"/>
        <c:majorTickMark val="out"/>
        <c:minorTickMark val="none"/>
        <c:tickLblPos val="nextTo"/>
        <c:crossAx val="120551680"/>
        <c:crosses val="autoZero"/>
        <c:crossBetween val="midCat"/>
      </c:valAx>
      <c:valAx>
        <c:axId val="120551680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205534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47625</xdr:colOff>
      <xdr:row>48</xdr:row>
      <xdr:rowOff>19050</xdr:rowOff>
    </xdr:from>
    <xdr:to>
      <xdr:col>19</xdr:col>
      <xdr:colOff>352425</xdr:colOff>
      <xdr:row>62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W53"/>
  <sheetViews>
    <sheetView workbookViewId="0">
      <selection activeCell="M5" sqref="M5"/>
    </sheetView>
  </sheetViews>
  <sheetFormatPr defaultRowHeight="15" x14ac:dyDescent="0.25"/>
  <sheetData>
    <row r="4" spans="1:23" x14ac:dyDescent="0.25">
      <c r="J4" t="s">
        <v>209</v>
      </c>
      <c r="L4" t="s">
        <v>210</v>
      </c>
    </row>
    <row r="5" spans="1:23" x14ac:dyDescent="0.25">
      <c r="A5" t="s">
        <v>176</v>
      </c>
      <c r="B5" t="s">
        <v>168</v>
      </c>
      <c r="C5" t="s">
        <v>167</v>
      </c>
      <c r="D5" t="s">
        <v>186</v>
      </c>
      <c r="E5" t="s">
        <v>186</v>
      </c>
      <c r="J5">
        <v>2.2999999999999998</v>
      </c>
      <c r="L5">
        <v>3.3799999999999997E-2</v>
      </c>
      <c r="M5">
        <f t="shared" ref="M5:M47" si="0">N5/100</f>
        <v>2.3E-2</v>
      </c>
      <c r="N5">
        <v>2.2999999999999998</v>
      </c>
    </row>
    <row r="6" spans="1:23" x14ac:dyDescent="0.25">
      <c r="A6" t="s">
        <v>169</v>
      </c>
      <c r="B6" t="s">
        <v>169</v>
      </c>
      <c r="C6" t="s">
        <v>167</v>
      </c>
      <c r="D6" t="s">
        <v>193</v>
      </c>
      <c r="E6" t="s">
        <v>193</v>
      </c>
      <c r="J6">
        <v>3</v>
      </c>
      <c r="L6">
        <v>4.0399999999999998E-2</v>
      </c>
      <c r="M6">
        <f t="shared" si="0"/>
        <v>0.03</v>
      </c>
      <c r="N6">
        <v>3</v>
      </c>
    </row>
    <row r="7" spans="1:23" x14ac:dyDescent="0.25">
      <c r="A7" t="s">
        <v>170</v>
      </c>
      <c r="B7" t="s">
        <v>170</v>
      </c>
      <c r="C7" t="s">
        <v>167</v>
      </c>
      <c r="D7" t="s">
        <v>182</v>
      </c>
      <c r="E7" t="s">
        <v>182</v>
      </c>
      <c r="J7">
        <v>2.5</v>
      </c>
      <c r="L7">
        <v>3.9899999999999998E-2</v>
      </c>
      <c r="M7">
        <f t="shared" si="0"/>
        <v>2.5000000000000001E-2</v>
      </c>
      <c r="N7">
        <v>2.5</v>
      </c>
    </row>
    <row r="8" spans="1:23" x14ac:dyDescent="0.25">
      <c r="A8" t="s">
        <v>171</v>
      </c>
      <c r="B8" t="s">
        <v>171</v>
      </c>
      <c r="C8" t="s">
        <v>167</v>
      </c>
      <c r="D8" t="s">
        <v>194</v>
      </c>
      <c r="E8" t="s">
        <v>194</v>
      </c>
      <c r="J8">
        <v>3.8</v>
      </c>
      <c r="L8">
        <v>2.9399999999999999E-2</v>
      </c>
      <c r="M8">
        <f t="shared" si="0"/>
        <v>3.7999999999999999E-2</v>
      </c>
      <c r="N8">
        <v>3.8</v>
      </c>
    </row>
    <row r="9" spans="1:23" x14ac:dyDescent="0.25">
      <c r="A9" t="s">
        <v>172</v>
      </c>
      <c r="B9" t="s">
        <v>172</v>
      </c>
      <c r="C9" t="s">
        <v>167</v>
      </c>
      <c r="D9" t="s">
        <v>195</v>
      </c>
      <c r="E9" t="s">
        <v>195</v>
      </c>
      <c r="J9">
        <v>0.8</v>
      </c>
      <c r="L9">
        <v>2.4799999999999999E-2</v>
      </c>
      <c r="M9">
        <f t="shared" si="0"/>
        <v>8.0000000000000002E-3</v>
      </c>
      <c r="N9">
        <v>0.8</v>
      </c>
    </row>
    <row r="10" spans="1:23" x14ac:dyDescent="0.25">
      <c r="A10" t="s">
        <v>173</v>
      </c>
      <c r="B10" t="s">
        <v>173</v>
      </c>
      <c r="C10" t="s">
        <v>167</v>
      </c>
      <c r="D10" t="s">
        <v>195</v>
      </c>
      <c r="E10" t="s">
        <v>195</v>
      </c>
      <c r="J10">
        <v>0.7</v>
      </c>
      <c r="L10">
        <v>2.2700000000000001E-2</v>
      </c>
      <c r="M10">
        <f t="shared" si="0"/>
        <v>6.9999999999999993E-3</v>
      </c>
      <c r="N10">
        <v>0.7</v>
      </c>
    </row>
    <row r="11" spans="1:23" x14ac:dyDescent="0.25">
      <c r="A11" t="s">
        <v>172</v>
      </c>
      <c r="B11" t="s">
        <v>172</v>
      </c>
      <c r="C11" t="s">
        <v>167</v>
      </c>
      <c r="D11" t="s">
        <v>196</v>
      </c>
      <c r="E11" t="s">
        <v>196</v>
      </c>
      <c r="J11">
        <v>1.8</v>
      </c>
      <c r="L11">
        <v>2.53E-2</v>
      </c>
      <c r="M11">
        <f t="shared" si="0"/>
        <v>1.8000000000000002E-2</v>
      </c>
      <c r="N11">
        <v>1.8</v>
      </c>
      <c r="V11" s="13">
        <v>0.79399929999999996</v>
      </c>
      <c r="W11" s="13">
        <v>2.2999999999999998</v>
      </c>
    </row>
    <row r="12" spans="1:23" x14ac:dyDescent="0.25">
      <c r="A12" t="s">
        <v>174</v>
      </c>
      <c r="B12" t="s">
        <v>174</v>
      </c>
      <c r="C12" t="s">
        <v>167</v>
      </c>
      <c r="D12" t="s">
        <v>197</v>
      </c>
      <c r="E12" t="s">
        <v>197</v>
      </c>
      <c r="J12">
        <v>2.8</v>
      </c>
      <c r="L12">
        <v>3.9100000000000003E-2</v>
      </c>
      <c r="M12">
        <f t="shared" si="0"/>
        <v>2.7999999999999997E-2</v>
      </c>
      <c r="N12">
        <v>2.8</v>
      </c>
      <c r="V12" s="13">
        <v>1.0316749000000001</v>
      </c>
      <c r="W12" s="13">
        <v>3</v>
      </c>
    </row>
    <row r="13" spans="1:23" x14ac:dyDescent="0.25">
      <c r="A13" t="s">
        <v>175</v>
      </c>
      <c r="B13" t="s">
        <v>175</v>
      </c>
      <c r="C13" t="s">
        <v>167</v>
      </c>
      <c r="D13" t="s">
        <v>198</v>
      </c>
      <c r="E13" t="s">
        <v>198</v>
      </c>
      <c r="J13">
        <v>1.7</v>
      </c>
      <c r="L13">
        <v>2.7E-2</v>
      </c>
      <c r="M13">
        <f t="shared" si="0"/>
        <v>1.7000000000000001E-2</v>
      </c>
      <c r="N13">
        <v>1.7</v>
      </c>
      <c r="V13" s="13">
        <v>1.014343</v>
      </c>
      <c r="W13" s="13">
        <v>2.5</v>
      </c>
    </row>
    <row r="14" spans="1:23" x14ac:dyDescent="0.25">
      <c r="A14" t="s">
        <v>176</v>
      </c>
      <c r="B14" t="s">
        <v>176</v>
      </c>
      <c r="C14" t="s">
        <v>167</v>
      </c>
      <c r="D14" t="s">
        <v>198</v>
      </c>
      <c r="E14" t="s">
        <v>198</v>
      </c>
      <c r="J14">
        <v>1.2</v>
      </c>
      <c r="L14">
        <v>2.7300000000000001E-2</v>
      </c>
      <c r="M14">
        <f t="shared" si="0"/>
        <v>1.2E-2</v>
      </c>
      <c r="N14">
        <v>1.2</v>
      </c>
      <c r="V14" s="13">
        <v>0.6141875</v>
      </c>
      <c r="W14" s="13">
        <v>3.8</v>
      </c>
    </row>
    <row r="15" spans="1:23" x14ac:dyDescent="0.25">
      <c r="A15" t="s">
        <v>177</v>
      </c>
      <c r="B15" t="s">
        <v>177</v>
      </c>
      <c r="C15" t="s">
        <v>167</v>
      </c>
      <c r="D15" t="s">
        <v>180</v>
      </c>
      <c r="E15" t="s">
        <v>180</v>
      </c>
      <c r="J15">
        <v>3.8</v>
      </c>
      <c r="L15">
        <v>2.75E-2</v>
      </c>
      <c r="M15">
        <f t="shared" si="0"/>
        <v>3.7999999999999999E-2</v>
      </c>
      <c r="N15">
        <v>3.8</v>
      </c>
      <c r="V15" s="13">
        <v>0.39015460000000002</v>
      </c>
      <c r="W15" s="13">
        <v>0.8</v>
      </c>
    </row>
    <row r="16" spans="1:23" x14ac:dyDescent="0.25">
      <c r="A16" t="s">
        <v>178</v>
      </c>
      <c r="B16" t="s">
        <v>178</v>
      </c>
      <c r="C16" t="s">
        <v>167</v>
      </c>
      <c r="D16" t="s">
        <v>180</v>
      </c>
      <c r="E16" t="s">
        <v>180</v>
      </c>
      <c r="J16">
        <v>2.5</v>
      </c>
      <c r="L16">
        <v>2.2599999999999999E-2</v>
      </c>
      <c r="M16">
        <f t="shared" si="0"/>
        <v>2.5000000000000001E-2</v>
      </c>
      <c r="N16">
        <v>2.5</v>
      </c>
      <c r="V16" s="13">
        <v>0.26908189999999998</v>
      </c>
      <c r="W16" s="13">
        <v>0.7</v>
      </c>
    </row>
    <row r="17" spans="1:23" x14ac:dyDescent="0.25">
      <c r="A17" t="s">
        <v>179</v>
      </c>
      <c r="B17" t="s">
        <v>179</v>
      </c>
      <c r="C17" t="s">
        <v>167</v>
      </c>
      <c r="D17" t="s">
        <v>180</v>
      </c>
      <c r="E17" t="s">
        <v>180</v>
      </c>
      <c r="J17">
        <v>5.0999999999999996</v>
      </c>
      <c r="L17">
        <v>3.5999999999999997E-2</v>
      </c>
      <c r="M17">
        <f t="shared" si="0"/>
        <v>5.0999999999999997E-2</v>
      </c>
      <c r="N17">
        <v>5.0999999999999996</v>
      </c>
      <c r="R17">
        <v>0.04</v>
      </c>
      <c r="V17" s="13">
        <v>0.41643740000000001</v>
      </c>
      <c r="W17" s="13">
        <v>1.8</v>
      </c>
    </row>
    <row r="18" spans="1:23" x14ac:dyDescent="0.25">
      <c r="A18" t="s">
        <v>173</v>
      </c>
      <c r="B18" t="s">
        <v>173</v>
      </c>
      <c r="C18" t="s">
        <v>167</v>
      </c>
      <c r="D18" t="s">
        <v>183</v>
      </c>
      <c r="E18" t="s">
        <v>183</v>
      </c>
      <c r="J18">
        <v>11.3</v>
      </c>
      <c r="L18">
        <v>9.0399999999999994E-2</v>
      </c>
      <c r="M18">
        <f t="shared" si="0"/>
        <v>0.113</v>
      </c>
      <c r="N18">
        <v>11.3</v>
      </c>
      <c r="R18">
        <v>2.2000000000000002</v>
      </c>
      <c r="V18" s="13">
        <v>0.98647149999999995</v>
      </c>
      <c r="W18" s="13">
        <v>2.8</v>
      </c>
    </row>
    <row r="19" spans="1:23" x14ac:dyDescent="0.25">
      <c r="A19" t="s">
        <v>180</v>
      </c>
      <c r="B19" t="s">
        <v>180</v>
      </c>
      <c r="C19" t="s">
        <v>167</v>
      </c>
      <c r="D19" t="s">
        <v>183</v>
      </c>
      <c r="E19" t="s">
        <v>183</v>
      </c>
      <c r="J19">
        <v>12.3</v>
      </c>
      <c r="L19">
        <v>0.11310000000000001</v>
      </c>
      <c r="M19">
        <f t="shared" si="0"/>
        <v>0.12300000000000001</v>
      </c>
      <c r="N19">
        <v>12.3</v>
      </c>
      <c r="R19">
        <v>2.2000000000000002</v>
      </c>
      <c r="V19" s="13">
        <v>0.50198929999999997</v>
      </c>
      <c r="W19" s="13">
        <v>1.7</v>
      </c>
    </row>
    <row r="20" spans="1:23" x14ac:dyDescent="0.25">
      <c r="A20" t="s">
        <v>181</v>
      </c>
      <c r="B20" t="s">
        <v>181</v>
      </c>
      <c r="C20" t="s">
        <v>167</v>
      </c>
      <c r="D20" t="s">
        <v>183</v>
      </c>
      <c r="E20" t="s">
        <v>183</v>
      </c>
      <c r="J20">
        <v>10.3</v>
      </c>
      <c r="L20">
        <v>0.12230000000000001</v>
      </c>
      <c r="M20">
        <f t="shared" si="0"/>
        <v>0.10300000000000001</v>
      </c>
      <c r="N20">
        <v>10.3</v>
      </c>
      <c r="R20">
        <v>1.2</v>
      </c>
      <c r="V20" s="13">
        <v>0.51593129999999998</v>
      </c>
      <c r="W20" s="13">
        <v>1.2</v>
      </c>
    </row>
    <row r="21" spans="1:23" x14ac:dyDescent="0.25">
      <c r="A21" t="s">
        <v>182</v>
      </c>
      <c r="B21" t="s">
        <v>182</v>
      </c>
      <c r="C21" t="s">
        <v>167</v>
      </c>
      <c r="D21" t="s">
        <v>183</v>
      </c>
      <c r="E21" t="s">
        <v>183</v>
      </c>
      <c r="J21">
        <v>8.1</v>
      </c>
      <c r="L21">
        <v>9.2999999999999999E-2</v>
      </c>
      <c r="M21">
        <f t="shared" si="0"/>
        <v>8.1000000000000003E-2</v>
      </c>
      <c r="N21">
        <v>8.1</v>
      </c>
      <c r="R21">
        <v>1.3</v>
      </c>
      <c r="V21" s="13">
        <v>0.52468709999999996</v>
      </c>
      <c r="W21" s="13">
        <v>3.8</v>
      </c>
    </row>
    <row r="22" spans="1:23" x14ac:dyDescent="0.25">
      <c r="A22" t="s">
        <v>183</v>
      </c>
      <c r="B22" t="s">
        <v>183</v>
      </c>
      <c r="C22" t="s">
        <v>167</v>
      </c>
      <c r="D22" t="s">
        <v>199</v>
      </c>
      <c r="E22" t="s">
        <v>199</v>
      </c>
      <c r="J22">
        <v>7.5</v>
      </c>
      <c r="L22">
        <v>0.1096</v>
      </c>
      <c r="M22">
        <f t="shared" si="0"/>
        <v>7.4999999999999997E-2</v>
      </c>
      <c r="N22">
        <v>7.5</v>
      </c>
      <c r="R22">
        <v>4</v>
      </c>
      <c r="V22" s="13">
        <v>0.2662214</v>
      </c>
      <c r="W22" s="13">
        <v>2.5</v>
      </c>
    </row>
    <row r="23" spans="1:23" x14ac:dyDescent="0.25">
      <c r="A23" t="s">
        <v>170</v>
      </c>
      <c r="B23" t="s">
        <v>170</v>
      </c>
      <c r="C23" t="s">
        <v>167</v>
      </c>
      <c r="D23" t="s">
        <v>199</v>
      </c>
      <c r="E23" t="s">
        <v>199</v>
      </c>
      <c r="J23">
        <v>11.5</v>
      </c>
      <c r="L23">
        <v>0.11509999999999999</v>
      </c>
      <c r="M23">
        <f t="shared" si="0"/>
        <v>0.115</v>
      </c>
      <c r="N23">
        <v>11.5</v>
      </c>
      <c r="R23">
        <v>0.83</v>
      </c>
      <c r="V23" s="13">
        <v>0.87844250000000001</v>
      </c>
      <c r="W23" s="13">
        <v>5.0999999999999996</v>
      </c>
    </row>
    <row r="24" spans="1:23" x14ac:dyDescent="0.25">
      <c r="A24" t="s">
        <v>181</v>
      </c>
      <c r="B24" t="s">
        <v>181</v>
      </c>
      <c r="C24" t="s">
        <v>167</v>
      </c>
      <c r="D24" t="s">
        <v>200</v>
      </c>
      <c r="E24" t="s">
        <v>200</v>
      </c>
      <c r="J24">
        <v>8.3000000000000007</v>
      </c>
      <c r="L24">
        <v>9.5299999999999996E-2</v>
      </c>
      <c r="M24">
        <f t="shared" si="0"/>
        <v>8.3000000000000004E-2</v>
      </c>
      <c r="N24">
        <v>8.3000000000000007</v>
      </c>
      <c r="R24">
        <f>AVERAGE(R17:R23)</f>
        <v>1.6814285714285717</v>
      </c>
      <c r="V24" s="13">
        <v>2.0904083</v>
      </c>
      <c r="W24" s="13">
        <v>11.3</v>
      </c>
    </row>
    <row r="25" spans="1:23" x14ac:dyDescent="0.25">
      <c r="A25" t="s">
        <v>175</v>
      </c>
      <c r="B25" t="s">
        <v>175</v>
      </c>
      <c r="C25" t="s">
        <v>167</v>
      </c>
      <c r="D25" t="s">
        <v>200</v>
      </c>
      <c r="E25" t="s">
        <v>200</v>
      </c>
      <c r="J25">
        <v>12.9</v>
      </c>
      <c r="L25">
        <v>8.3500000000000005E-2</v>
      </c>
      <c r="M25">
        <f t="shared" si="0"/>
        <v>0.129</v>
      </c>
      <c r="N25">
        <v>12.9</v>
      </c>
      <c r="V25" s="13">
        <v>2.3848178</v>
      </c>
      <c r="W25" s="13">
        <v>12.3</v>
      </c>
    </row>
    <row r="26" spans="1:23" x14ac:dyDescent="0.25">
      <c r="A26" t="s">
        <v>184</v>
      </c>
      <c r="B26" t="s">
        <v>184</v>
      </c>
      <c r="C26" t="s">
        <v>167</v>
      </c>
      <c r="D26" t="s">
        <v>201</v>
      </c>
      <c r="E26" t="s">
        <v>201</v>
      </c>
      <c r="J26">
        <v>9.3000000000000007</v>
      </c>
      <c r="L26">
        <v>7.2800000000000004E-2</v>
      </c>
      <c r="M26">
        <f t="shared" si="0"/>
        <v>9.3000000000000013E-2</v>
      </c>
      <c r="N26">
        <v>9.3000000000000007</v>
      </c>
      <c r="V26" s="13">
        <v>2.4877785000000001</v>
      </c>
      <c r="W26" s="13">
        <v>10.3</v>
      </c>
    </row>
    <row r="27" spans="1:23" x14ac:dyDescent="0.25">
      <c r="A27" t="s">
        <v>185</v>
      </c>
      <c r="B27" t="s">
        <v>185</v>
      </c>
      <c r="C27" t="s">
        <v>167</v>
      </c>
      <c r="D27" t="s">
        <v>172</v>
      </c>
      <c r="E27" t="s">
        <v>172</v>
      </c>
      <c r="J27">
        <v>8.3000000000000007</v>
      </c>
      <c r="L27">
        <v>9.0800000000000006E-2</v>
      </c>
      <c r="M27">
        <f t="shared" si="0"/>
        <v>8.3000000000000004E-2</v>
      </c>
      <c r="N27">
        <v>8.3000000000000007</v>
      </c>
      <c r="V27" s="13">
        <v>2.1280347000000002</v>
      </c>
      <c r="W27" s="13">
        <v>8.1</v>
      </c>
    </row>
    <row r="28" spans="1:23" x14ac:dyDescent="0.25">
      <c r="A28" t="s">
        <v>181</v>
      </c>
      <c r="B28" t="s">
        <v>181</v>
      </c>
      <c r="C28" t="s">
        <v>167</v>
      </c>
      <c r="D28" t="s">
        <v>172</v>
      </c>
      <c r="E28" t="s">
        <v>172</v>
      </c>
      <c r="J28">
        <v>12.3</v>
      </c>
      <c r="L28">
        <v>9.74E-2</v>
      </c>
      <c r="M28">
        <f t="shared" si="0"/>
        <v>0.12300000000000001</v>
      </c>
      <c r="N28">
        <v>12.3</v>
      </c>
      <c r="V28" s="13">
        <v>2.3440691</v>
      </c>
      <c r="W28" s="13">
        <v>7.5</v>
      </c>
    </row>
    <row r="29" spans="1:23" x14ac:dyDescent="0.25">
      <c r="A29" t="s">
        <v>186</v>
      </c>
      <c r="B29" t="s">
        <v>186</v>
      </c>
      <c r="C29" t="s">
        <v>167</v>
      </c>
      <c r="D29" t="s">
        <v>185</v>
      </c>
      <c r="E29" t="s">
        <v>185</v>
      </c>
      <c r="J29">
        <v>10.6</v>
      </c>
      <c r="L29">
        <v>7.9299999999999995E-2</v>
      </c>
      <c r="M29">
        <f t="shared" si="0"/>
        <v>0.106</v>
      </c>
      <c r="N29">
        <v>10.6</v>
      </c>
      <c r="V29" s="13">
        <v>2.4080745000000001</v>
      </c>
      <c r="W29" s="13">
        <v>11.5</v>
      </c>
    </row>
    <row r="30" spans="1:23" x14ac:dyDescent="0.25">
      <c r="A30" t="s">
        <v>180</v>
      </c>
      <c r="B30" t="s">
        <v>180</v>
      </c>
      <c r="C30" t="s">
        <v>167</v>
      </c>
      <c r="D30" t="s">
        <v>202</v>
      </c>
      <c r="E30" t="s">
        <v>202</v>
      </c>
      <c r="J30">
        <v>18.399999999999999</v>
      </c>
      <c r="L30">
        <v>8.8499999999999995E-2</v>
      </c>
      <c r="M30">
        <f t="shared" si="0"/>
        <v>0.184</v>
      </c>
      <c r="N30">
        <v>18.399999999999999</v>
      </c>
      <c r="V30" s="13">
        <v>2.1596864999999998</v>
      </c>
      <c r="W30" s="13">
        <v>8.3000000000000007</v>
      </c>
    </row>
    <row r="31" spans="1:23" x14ac:dyDescent="0.25">
      <c r="A31" t="s">
        <v>179</v>
      </c>
      <c r="B31" t="s">
        <v>179</v>
      </c>
      <c r="C31" t="s">
        <v>167</v>
      </c>
      <c r="D31" t="s">
        <v>202</v>
      </c>
      <c r="E31" t="s">
        <v>202</v>
      </c>
      <c r="J31">
        <v>14.2</v>
      </c>
      <c r="L31">
        <v>0.1055</v>
      </c>
      <c r="M31">
        <f t="shared" si="0"/>
        <v>0.14199999999999999</v>
      </c>
      <c r="N31">
        <v>14.2</v>
      </c>
      <c r="V31" s="13">
        <v>1.9862742</v>
      </c>
      <c r="W31" s="13">
        <v>12.9</v>
      </c>
    </row>
    <row r="32" spans="1:23" x14ac:dyDescent="0.25">
      <c r="A32" t="s">
        <v>187</v>
      </c>
      <c r="B32" t="s">
        <v>187</v>
      </c>
      <c r="C32" t="s">
        <v>167</v>
      </c>
      <c r="D32" t="s">
        <v>188</v>
      </c>
      <c r="E32" t="s">
        <v>188</v>
      </c>
      <c r="J32">
        <v>10.6</v>
      </c>
      <c r="L32">
        <v>0.1033</v>
      </c>
      <c r="M32">
        <f t="shared" si="0"/>
        <v>0.106</v>
      </c>
      <c r="N32">
        <v>10.6</v>
      </c>
      <c r="V32" s="13">
        <v>1.8043804000000001</v>
      </c>
      <c r="W32" s="13">
        <v>9.3000000000000007</v>
      </c>
    </row>
    <row r="33" spans="1:23" x14ac:dyDescent="0.25">
      <c r="A33" t="s">
        <v>187</v>
      </c>
      <c r="B33" t="s">
        <v>187</v>
      </c>
      <c r="C33" t="s">
        <v>167</v>
      </c>
      <c r="D33" t="s">
        <v>188</v>
      </c>
      <c r="E33" t="s">
        <v>188</v>
      </c>
      <c r="J33">
        <v>10.4</v>
      </c>
      <c r="L33">
        <v>0.1033</v>
      </c>
      <c r="M33">
        <f t="shared" si="0"/>
        <v>0.10400000000000001</v>
      </c>
      <c r="N33">
        <v>10.4</v>
      </c>
      <c r="V33" s="13">
        <v>2.0961881999999998</v>
      </c>
      <c r="W33" s="13">
        <v>8.3000000000000007</v>
      </c>
    </row>
    <row r="34" spans="1:23" x14ac:dyDescent="0.25">
      <c r="A34" t="s">
        <v>188</v>
      </c>
      <c r="B34" t="s">
        <v>188</v>
      </c>
      <c r="C34" t="s">
        <v>167</v>
      </c>
      <c r="D34" t="s">
        <v>173</v>
      </c>
      <c r="E34" t="s">
        <v>173</v>
      </c>
      <c r="J34">
        <v>13.8</v>
      </c>
      <c r="L34">
        <v>8.5400000000000004E-2</v>
      </c>
      <c r="M34">
        <f t="shared" si="0"/>
        <v>0.13800000000000001</v>
      </c>
      <c r="N34">
        <v>13.8</v>
      </c>
      <c r="V34" s="13">
        <v>2.1879683000000001</v>
      </c>
      <c r="W34" s="13">
        <v>12.3</v>
      </c>
    </row>
    <row r="35" spans="1:23" x14ac:dyDescent="0.25">
      <c r="A35" t="s">
        <v>170</v>
      </c>
      <c r="B35" t="s">
        <v>170</v>
      </c>
      <c r="C35" t="s">
        <v>167</v>
      </c>
      <c r="D35" t="s">
        <v>173</v>
      </c>
      <c r="E35" t="s">
        <v>173</v>
      </c>
      <c r="J35">
        <v>12.1</v>
      </c>
      <c r="L35">
        <v>9.0899999999999995E-2</v>
      </c>
      <c r="M35">
        <f t="shared" si="0"/>
        <v>0.121</v>
      </c>
      <c r="N35">
        <v>12.1</v>
      </c>
      <c r="V35" s="13">
        <v>1.9184511</v>
      </c>
      <c r="W35" s="13">
        <v>10.6</v>
      </c>
    </row>
    <row r="36" spans="1:23" x14ac:dyDescent="0.25">
      <c r="A36" t="s">
        <v>182</v>
      </c>
      <c r="B36" t="s">
        <v>182</v>
      </c>
      <c r="C36" t="s">
        <v>167</v>
      </c>
      <c r="D36" t="s">
        <v>176</v>
      </c>
      <c r="E36" t="s">
        <v>176</v>
      </c>
      <c r="J36">
        <v>18</v>
      </c>
      <c r="L36">
        <v>0.17169999999999999</v>
      </c>
      <c r="M36">
        <f t="shared" si="0"/>
        <v>0.18</v>
      </c>
      <c r="N36">
        <v>18</v>
      </c>
      <c r="V36" s="13">
        <v>2.0620438999999999</v>
      </c>
      <c r="W36" s="13">
        <v>18.399999999999999</v>
      </c>
    </row>
    <row r="37" spans="1:23" x14ac:dyDescent="0.25">
      <c r="A37" t="s">
        <v>189</v>
      </c>
      <c r="B37" t="s">
        <v>189</v>
      </c>
      <c r="C37" t="s">
        <v>167</v>
      </c>
      <c r="D37" t="s">
        <v>176</v>
      </c>
      <c r="E37" t="s">
        <v>176</v>
      </c>
      <c r="J37">
        <v>20.7</v>
      </c>
      <c r="L37">
        <v>0.16159999999999999</v>
      </c>
      <c r="M37">
        <f t="shared" si="0"/>
        <v>0.20699999999999999</v>
      </c>
      <c r="N37">
        <v>20.7</v>
      </c>
      <c r="V37" s="13">
        <v>2.2930913999999998</v>
      </c>
      <c r="W37" s="13">
        <v>14.2</v>
      </c>
    </row>
    <row r="38" spans="1:23" x14ac:dyDescent="0.25">
      <c r="A38" t="s">
        <v>171</v>
      </c>
      <c r="B38" t="s">
        <v>171</v>
      </c>
      <c r="C38" t="s">
        <v>167</v>
      </c>
      <c r="D38" t="s">
        <v>203</v>
      </c>
      <c r="E38" t="s">
        <v>203</v>
      </c>
      <c r="J38">
        <v>14.6</v>
      </c>
      <c r="L38">
        <v>0.154</v>
      </c>
      <c r="M38">
        <f t="shared" si="0"/>
        <v>0.14599999999999999</v>
      </c>
      <c r="N38">
        <v>14.6</v>
      </c>
      <c r="V38" s="13">
        <v>2.2651664</v>
      </c>
      <c r="W38" s="13">
        <v>10.6</v>
      </c>
    </row>
    <row r="39" spans="1:23" x14ac:dyDescent="0.25">
      <c r="A39" t="s">
        <v>190</v>
      </c>
      <c r="B39" t="s">
        <v>190</v>
      </c>
      <c r="C39" t="s">
        <v>167</v>
      </c>
      <c r="D39" t="s">
        <v>203</v>
      </c>
      <c r="E39" t="s">
        <v>203</v>
      </c>
      <c r="J39">
        <v>25.6</v>
      </c>
      <c r="L39">
        <v>0.14399999999999999</v>
      </c>
      <c r="M39">
        <f t="shared" si="0"/>
        <v>0.25600000000000001</v>
      </c>
      <c r="N39">
        <v>25.6</v>
      </c>
      <c r="V39" s="13">
        <v>2.2651664</v>
      </c>
      <c r="W39" s="13">
        <v>10.4</v>
      </c>
    </row>
    <row r="40" spans="1:23" x14ac:dyDescent="0.25">
      <c r="A40" t="s">
        <v>191</v>
      </c>
      <c r="B40" t="s">
        <v>191</v>
      </c>
      <c r="C40" t="s">
        <v>167</v>
      </c>
      <c r="D40" t="s">
        <v>169</v>
      </c>
      <c r="E40" t="s">
        <v>169</v>
      </c>
      <c r="J40">
        <v>9.4</v>
      </c>
      <c r="L40">
        <v>8.7099999999999997E-2</v>
      </c>
      <c r="M40">
        <f t="shared" si="0"/>
        <v>9.4E-2</v>
      </c>
      <c r="N40">
        <v>9.4</v>
      </c>
      <c r="V40" s="13">
        <v>2.0159519000000001</v>
      </c>
      <c r="W40" s="13">
        <v>13.8</v>
      </c>
    </row>
    <row r="41" spans="1:23" x14ac:dyDescent="0.25">
      <c r="A41" t="s">
        <v>180</v>
      </c>
      <c r="B41" t="s">
        <v>180</v>
      </c>
      <c r="C41" t="s">
        <v>167</v>
      </c>
      <c r="D41" t="s">
        <v>169</v>
      </c>
      <c r="E41" t="s">
        <v>208</v>
      </c>
      <c r="J41">
        <v>10.1</v>
      </c>
      <c r="L41">
        <v>0.1168</v>
      </c>
      <c r="M41">
        <f t="shared" si="0"/>
        <v>0.10099999999999999</v>
      </c>
      <c r="N41">
        <v>10.1</v>
      </c>
      <c r="V41" s="13">
        <v>2.0970314000000001</v>
      </c>
      <c r="W41" s="13">
        <v>12.1</v>
      </c>
    </row>
    <row r="42" spans="1:23" x14ac:dyDescent="0.25">
      <c r="A42" t="s">
        <v>192</v>
      </c>
      <c r="B42" t="s">
        <v>192</v>
      </c>
      <c r="C42" t="s">
        <v>167</v>
      </c>
      <c r="D42" t="s">
        <v>169</v>
      </c>
      <c r="E42" t="s">
        <v>169</v>
      </c>
      <c r="J42">
        <v>9.1999999999999993</v>
      </c>
      <c r="L42">
        <v>9.64E-2</v>
      </c>
      <c r="M42">
        <f t="shared" si="0"/>
        <v>9.1999999999999998E-2</v>
      </c>
      <c r="N42">
        <v>9.1999999999999993</v>
      </c>
      <c r="V42" s="13">
        <v>2.9341792999999998</v>
      </c>
      <c r="W42" s="13">
        <v>18</v>
      </c>
    </row>
    <row r="43" spans="1:23" x14ac:dyDescent="0.25">
      <c r="A43" t="s">
        <v>188</v>
      </c>
      <c r="B43" t="s">
        <v>188</v>
      </c>
      <c r="C43" t="s">
        <v>167</v>
      </c>
      <c r="D43" t="s">
        <v>204</v>
      </c>
      <c r="E43" t="s">
        <v>204</v>
      </c>
      <c r="J43">
        <v>9.6</v>
      </c>
      <c r="L43">
        <v>0.1169</v>
      </c>
      <c r="M43">
        <f t="shared" si="0"/>
        <v>9.6000000000000002E-2</v>
      </c>
      <c r="N43">
        <v>9.6</v>
      </c>
      <c r="V43" s="13">
        <v>2.8549245000000001</v>
      </c>
      <c r="W43" s="13">
        <v>20.7</v>
      </c>
    </row>
    <row r="44" spans="1:23" x14ac:dyDescent="0.25">
      <c r="A44" t="s">
        <v>188</v>
      </c>
      <c r="B44" t="s">
        <v>188</v>
      </c>
      <c r="C44" t="s">
        <v>167</v>
      </c>
      <c r="D44" t="s">
        <v>205</v>
      </c>
      <c r="E44" t="s">
        <v>205</v>
      </c>
      <c r="J44">
        <v>10.8</v>
      </c>
      <c r="L44">
        <v>0.12330000000000001</v>
      </c>
      <c r="M44">
        <f t="shared" si="0"/>
        <v>0.10800000000000001</v>
      </c>
      <c r="N44">
        <v>10.8</v>
      </c>
      <c r="V44" s="13">
        <v>2.7915667000000002</v>
      </c>
      <c r="W44" s="13">
        <v>14.6</v>
      </c>
    </row>
    <row r="45" spans="1:23" x14ac:dyDescent="0.25">
      <c r="A45" t="s">
        <v>184</v>
      </c>
      <c r="B45" t="s">
        <v>184</v>
      </c>
      <c r="C45" t="s">
        <v>167</v>
      </c>
      <c r="D45" t="s">
        <v>206</v>
      </c>
      <c r="E45" t="s">
        <v>206</v>
      </c>
      <c r="J45">
        <v>19.3</v>
      </c>
      <c r="L45">
        <v>0.18659999999999999</v>
      </c>
      <c r="M45">
        <f t="shared" si="0"/>
        <v>0.193</v>
      </c>
      <c r="N45">
        <v>19.3</v>
      </c>
      <c r="V45" s="13">
        <v>2.703055</v>
      </c>
      <c r="W45" s="13">
        <v>25.6</v>
      </c>
    </row>
    <row r="46" spans="1:23" x14ac:dyDescent="0.25">
      <c r="A46" t="s">
        <v>173</v>
      </c>
      <c r="B46" t="s">
        <v>173</v>
      </c>
      <c r="C46" t="s">
        <v>167</v>
      </c>
      <c r="D46" t="s">
        <v>206</v>
      </c>
      <c r="E46" t="s">
        <v>206</v>
      </c>
      <c r="J46">
        <v>17.8</v>
      </c>
      <c r="L46">
        <v>0.1696</v>
      </c>
      <c r="M46">
        <f t="shared" si="0"/>
        <v>0.17800000000000002</v>
      </c>
      <c r="N46">
        <v>17.8</v>
      </c>
      <c r="V46" s="13">
        <v>2.0419002000000002</v>
      </c>
      <c r="W46" s="13">
        <v>9.4</v>
      </c>
    </row>
    <row r="47" spans="1:23" x14ac:dyDescent="0.25">
      <c r="A47" t="s">
        <v>184</v>
      </c>
      <c r="B47" t="s">
        <v>184</v>
      </c>
      <c r="C47" t="s">
        <v>167</v>
      </c>
      <c r="D47" t="s">
        <v>207</v>
      </c>
      <c r="E47" t="s">
        <v>207</v>
      </c>
      <c r="J47">
        <v>1.3</v>
      </c>
      <c r="L47">
        <v>2.46E-2</v>
      </c>
      <c r="M47">
        <f t="shared" si="0"/>
        <v>1.3000000000000001E-2</v>
      </c>
      <c r="N47">
        <v>1.3</v>
      </c>
      <c r="V47" s="13">
        <v>2.4271012999999999</v>
      </c>
      <c r="W47" s="13">
        <v>10.1</v>
      </c>
    </row>
    <row r="48" spans="1:23" x14ac:dyDescent="0.25">
      <c r="V48" s="13">
        <v>2.1749404999999999</v>
      </c>
      <c r="W48" s="13">
        <v>9.1999999999999993</v>
      </c>
    </row>
    <row r="49" spans="22:23" x14ac:dyDescent="0.25">
      <c r="V49" s="13">
        <v>2.4290611000000002</v>
      </c>
      <c r="W49" s="13">
        <v>9.6</v>
      </c>
    </row>
    <row r="50" spans="22:23" x14ac:dyDescent="0.25">
      <c r="V50" s="13">
        <v>2.4982709000000001</v>
      </c>
      <c r="W50" s="13">
        <v>10.8</v>
      </c>
    </row>
    <row r="51" spans="22:23" x14ac:dyDescent="0.25">
      <c r="V51" s="13">
        <v>3.0438974000000001</v>
      </c>
      <c r="W51" s="13">
        <v>19.3</v>
      </c>
    </row>
    <row r="52" spans="22:23" x14ac:dyDescent="0.25">
      <c r="V52" s="13">
        <v>2.9185373000000001</v>
      </c>
      <c r="W52" s="13">
        <v>17.8</v>
      </c>
    </row>
    <row r="53" spans="22:23" x14ac:dyDescent="0.25">
      <c r="V53" s="13">
        <v>0.37585960000000002</v>
      </c>
      <c r="W53" s="13">
        <v>1.3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3"/>
  <sheetViews>
    <sheetView workbookViewId="0">
      <selection activeCell="X9" sqref="X9"/>
    </sheetView>
  </sheetViews>
  <sheetFormatPr defaultRowHeight="15" x14ac:dyDescent="0.25"/>
  <sheetData>
    <row r="2" spans="1:13" x14ac:dyDescent="0.25">
      <c r="M2" t="s">
        <v>151</v>
      </c>
    </row>
    <row r="3" spans="1:13" x14ac:dyDescent="0.25">
      <c r="F3" t="s">
        <v>145</v>
      </c>
      <c r="G3" t="s">
        <v>146</v>
      </c>
      <c r="I3" t="s">
        <v>147</v>
      </c>
      <c r="M3" t="s">
        <v>152</v>
      </c>
    </row>
    <row r="4" spans="1:13" x14ac:dyDescent="0.25">
      <c r="A4" t="s">
        <v>22</v>
      </c>
      <c r="B4" s="4" t="s">
        <v>125</v>
      </c>
      <c r="C4" s="5">
        <v>2.35</v>
      </c>
      <c r="D4" s="5">
        <v>9.8699999999999992</v>
      </c>
      <c r="E4" s="5"/>
      <c r="F4" s="6">
        <v>6.11</v>
      </c>
      <c r="G4" s="12">
        <v>67</v>
      </c>
      <c r="I4">
        <v>-0.67</v>
      </c>
    </row>
    <row r="5" spans="1:13" x14ac:dyDescent="0.25">
      <c r="A5" t="s">
        <v>109</v>
      </c>
      <c r="B5" s="7" t="s">
        <v>126</v>
      </c>
      <c r="C5" s="3">
        <v>2.1800000000000002</v>
      </c>
      <c r="D5" s="3">
        <v>9.09</v>
      </c>
      <c r="E5" s="3">
        <v>13.2</v>
      </c>
      <c r="F5" s="8">
        <v>10.76</v>
      </c>
      <c r="G5" s="12">
        <v>148</v>
      </c>
      <c r="I5">
        <v>3.89</v>
      </c>
    </row>
    <row r="6" spans="1:13" ht="30" x14ac:dyDescent="0.25">
      <c r="A6" t="s">
        <v>110</v>
      </c>
      <c r="B6" s="7" t="s">
        <v>127</v>
      </c>
      <c r="C6" s="3">
        <v>2.1800000000000002</v>
      </c>
      <c r="D6" s="3">
        <v>9.09</v>
      </c>
      <c r="E6" s="3">
        <v>13.2</v>
      </c>
      <c r="F6" s="8">
        <v>10.76</v>
      </c>
      <c r="G6" s="12">
        <v>96</v>
      </c>
      <c r="I6">
        <v>2.27</v>
      </c>
    </row>
    <row r="7" spans="1:13" ht="30" x14ac:dyDescent="0.25">
      <c r="A7" t="s">
        <v>111</v>
      </c>
      <c r="B7" s="7" t="s">
        <v>128</v>
      </c>
      <c r="C7" s="3">
        <v>1.88</v>
      </c>
      <c r="D7" s="3">
        <v>9.6</v>
      </c>
      <c r="E7" s="3">
        <v>3.65</v>
      </c>
      <c r="F7" s="8">
        <v>2.98</v>
      </c>
      <c r="G7" s="12">
        <v>91</v>
      </c>
      <c r="I7">
        <v>1.57</v>
      </c>
    </row>
    <row r="8" spans="1:13" x14ac:dyDescent="0.25">
      <c r="A8" t="s">
        <v>23</v>
      </c>
      <c r="B8" s="7" t="s">
        <v>129</v>
      </c>
      <c r="C8" s="3">
        <v>1.71</v>
      </c>
      <c r="D8" s="3">
        <v>10.78</v>
      </c>
      <c r="E8" s="3">
        <v>8.33</v>
      </c>
      <c r="F8" s="8">
        <v>5.0199999999999996</v>
      </c>
      <c r="G8" s="12">
        <v>86</v>
      </c>
      <c r="I8">
        <v>-2</v>
      </c>
    </row>
    <row r="9" spans="1:13" ht="30" x14ac:dyDescent="0.25">
      <c r="A9" t="s">
        <v>150</v>
      </c>
      <c r="B9" s="7" t="s">
        <v>130</v>
      </c>
      <c r="C9" s="3">
        <v>2.19</v>
      </c>
      <c r="D9" s="3">
        <v>9.67</v>
      </c>
      <c r="E9" s="3">
        <v>4.25</v>
      </c>
      <c r="F9" s="8">
        <v>3.08</v>
      </c>
      <c r="G9" s="12">
        <v>114</v>
      </c>
      <c r="I9">
        <v>2.12</v>
      </c>
    </row>
    <row r="10" spans="1:13" ht="30" x14ac:dyDescent="0.25">
      <c r="A10" t="s">
        <v>112</v>
      </c>
      <c r="B10" s="7" t="s">
        <v>131</v>
      </c>
      <c r="C10" s="3">
        <v>2.17</v>
      </c>
      <c r="D10" s="3">
        <v>9.1300000000000008</v>
      </c>
      <c r="E10" s="3"/>
      <c r="F10" s="8">
        <v>5.65</v>
      </c>
      <c r="G10" s="12">
        <v>109</v>
      </c>
      <c r="I10">
        <v>1.78</v>
      </c>
    </row>
    <row r="11" spans="1:13" x14ac:dyDescent="0.25">
      <c r="A11" t="s">
        <v>21</v>
      </c>
      <c r="B11" s="7" t="s">
        <v>132</v>
      </c>
      <c r="C11" s="3">
        <v>2.34</v>
      </c>
      <c r="D11" s="3">
        <v>9.6</v>
      </c>
      <c r="E11" s="3"/>
      <c r="F11" s="8">
        <v>6.06</v>
      </c>
      <c r="G11" s="12">
        <v>48</v>
      </c>
      <c r="I11">
        <v>0</v>
      </c>
    </row>
    <row r="12" spans="1:13" x14ac:dyDescent="0.25">
      <c r="A12" t="s">
        <v>113</v>
      </c>
      <c r="B12" s="7" t="s">
        <v>133</v>
      </c>
      <c r="C12" s="3">
        <v>1.78</v>
      </c>
      <c r="D12" s="3">
        <v>8.9700000000000006</v>
      </c>
      <c r="E12" s="3">
        <v>5.97</v>
      </c>
      <c r="F12" s="8">
        <v>7.64</v>
      </c>
      <c r="G12" s="12">
        <v>118</v>
      </c>
      <c r="I12">
        <v>1.0900000000000001</v>
      </c>
    </row>
    <row r="13" spans="1:13" ht="30" x14ac:dyDescent="0.25">
      <c r="A13" t="s">
        <v>114</v>
      </c>
      <c r="B13" s="7" t="s">
        <v>134</v>
      </c>
      <c r="C13" s="3">
        <v>2.3199999999999998</v>
      </c>
      <c r="D13" s="3">
        <v>9.76</v>
      </c>
      <c r="E13" s="3"/>
      <c r="F13" s="8">
        <v>6.04</v>
      </c>
      <c r="G13" s="12">
        <v>124</v>
      </c>
      <c r="I13">
        <v>-3.02</v>
      </c>
    </row>
    <row r="14" spans="1:13" x14ac:dyDescent="0.25">
      <c r="A14" t="s">
        <v>115</v>
      </c>
      <c r="B14" s="7" t="s">
        <v>135</v>
      </c>
      <c r="C14" s="3">
        <v>2.36</v>
      </c>
      <c r="D14" s="3">
        <v>9.6</v>
      </c>
      <c r="E14" s="3"/>
      <c r="F14" s="8">
        <v>6.04</v>
      </c>
      <c r="G14" s="12">
        <v>124</v>
      </c>
      <c r="I14">
        <v>-3.02</v>
      </c>
    </row>
    <row r="15" spans="1:13" x14ac:dyDescent="0.25">
      <c r="A15" t="s">
        <v>116</v>
      </c>
      <c r="B15" s="7" t="s">
        <v>136</v>
      </c>
      <c r="C15" s="3">
        <v>2.2000000000000002</v>
      </c>
      <c r="D15" s="3">
        <v>8.9</v>
      </c>
      <c r="E15" s="3">
        <v>10.28</v>
      </c>
      <c r="F15" s="8">
        <v>9.4700000000000006</v>
      </c>
      <c r="G15" s="12">
        <v>135</v>
      </c>
      <c r="I15">
        <v>2.46</v>
      </c>
    </row>
    <row r="16" spans="1:13" ht="30" x14ac:dyDescent="0.25">
      <c r="A16" t="s">
        <v>117</v>
      </c>
      <c r="B16" s="7" t="s">
        <v>137</v>
      </c>
      <c r="C16" s="3">
        <v>2.2799999999999998</v>
      </c>
      <c r="D16" s="3">
        <v>9.2100000000000009</v>
      </c>
      <c r="E16" s="3"/>
      <c r="F16" s="8">
        <v>5.74</v>
      </c>
      <c r="G16" s="12">
        <v>124</v>
      </c>
      <c r="I16">
        <v>-1.67</v>
      </c>
    </row>
    <row r="17" spans="1:9" ht="30" x14ac:dyDescent="0.25">
      <c r="A17" t="s">
        <v>118</v>
      </c>
      <c r="B17" s="7" t="s">
        <v>138</v>
      </c>
      <c r="C17" s="3">
        <v>2.58</v>
      </c>
      <c r="D17" s="3">
        <v>9.24</v>
      </c>
      <c r="E17" s="3"/>
      <c r="F17" s="8">
        <v>5.91</v>
      </c>
      <c r="G17" s="12">
        <v>135</v>
      </c>
      <c r="I17">
        <v>-3.24</v>
      </c>
    </row>
    <row r="18" spans="1:9" x14ac:dyDescent="0.25">
      <c r="A18" t="s">
        <v>119</v>
      </c>
      <c r="B18" s="7" t="s">
        <v>139</v>
      </c>
      <c r="C18" s="3">
        <v>1.99</v>
      </c>
      <c r="D18" s="3">
        <v>10.6</v>
      </c>
      <c r="E18" s="3"/>
      <c r="F18" s="8">
        <v>6.3</v>
      </c>
      <c r="G18" s="12">
        <v>90</v>
      </c>
      <c r="I18">
        <v>-1.75</v>
      </c>
    </row>
    <row r="19" spans="1:9" x14ac:dyDescent="0.25">
      <c r="A19" t="s">
        <v>120</v>
      </c>
      <c r="B19" s="7" t="s">
        <v>140</v>
      </c>
      <c r="C19" s="3">
        <v>2.21</v>
      </c>
      <c r="D19" s="3">
        <v>9.15</v>
      </c>
      <c r="E19" s="3"/>
      <c r="F19" s="8">
        <v>5.68</v>
      </c>
      <c r="G19" s="12">
        <v>73</v>
      </c>
      <c r="I19">
        <v>0.1</v>
      </c>
    </row>
    <row r="20" spans="1:9" ht="30" x14ac:dyDescent="0.25">
      <c r="A20" t="s">
        <v>121</v>
      </c>
      <c r="B20" s="7" t="s">
        <v>141</v>
      </c>
      <c r="C20" s="3">
        <v>2.15</v>
      </c>
      <c r="D20" s="3">
        <v>9.1199999999999992</v>
      </c>
      <c r="E20" s="3"/>
      <c r="F20" s="8">
        <v>5.6</v>
      </c>
      <c r="G20" s="12">
        <v>93</v>
      </c>
      <c r="I20">
        <v>-0.42</v>
      </c>
    </row>
    <row r="21" spans="1:9" ht="30" x14ac:dyDescent="0.25">
      <c r="A21" t="s">
        <v>122</v>
      </c>
      <c r="B21" s="7" t="s">
        <v>142</v>
      </c>
      <c r="C21" s="3">
        <v>2.38</v>
      </c>
      <c r="D21" s="3">
        <v>9.39</v>
      </c>
      <c r="E21" s="3"/>
      <c r="F21" s="8">
        <v>5.88</v>
      </c>
      <c r="G21" s="12">
        <v>163</v>
      </c>
      <c r="I21">
        <v>-2.86</v>
      </c>
    </row>
    <row r="22" spans="1:9" x14ac:dyDescent="0.25">
      <c r="A22" t="s">
        <v>123</v>
      </c>
      <c r="B22" s="7" t="s">
        <v>143</v>
      </c>
      <c r="C22" s="3">
        <v>2.2000000000000002</v>
      </c>
      <c r="D22" s="3">
        <v>9.11</v>
      </c>
      <c r="E22" s="3">
        <v>10.07</v>
      </c>
      <c r="F22" s="8">
        <v>5.63</v>
      </c>
      <c r="G22" s="12">
        <v>141</v>
      </c>
      <c r="I22">
        <v>0.98</v>
      </c>
    </row>
    <row r="23" spans="1:9" x14ac:dyDescent="0.25">
      <c r="A23" t="s">
        <v>124</v>
      </c>
      <c r="B23" s="9" t="s">
        <v>144</v>
      </c>
      <c r="C23" s="10">
        <v>2.29</v>
      </c>
      <c r="D23" s="10">
        <v>9.74</v>
      </c>
      <c r="E23" s="10"/>
      <c r="F23" s="11">
        <v>6.02</v>
      </c>
      <c r="G23" s="12">
        <v>105</v>
      </c>
      <c r="I23">
        <v>-2.1800000000000002</v>
      </c>
    </row>
  </sheetData>
  <sortState ref="Q7:R26">
    <sortCondition ref="Q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workbookViewId="0">
      <selection activeCell="I44" sqref="I44"/>
    </sheetView>
  </sheetViews>
  <sheetFormatPr defaultRowHeight="15" x14ac:dyDescent="0.25"/>
  <cols>
    <col min="6" max="7" width="22.85546875" bestFit="1" customWidth="1"/>
    <col min="8" max="8" width="12" bestFit="1" customWidth="1"/>
    <col min="9" max="9" width="32" bestFit="1" customWidth="1"/>
  </cols>
  <sheetData>
    <row r="1" spans="1:17" x14ac:dyDescent="0.25">
      <c r="B1" s="1"/>
      <c r="C1" s="1"/>
      <c r="D1" s="1"/>
      <c r="E1" s="1"/>
      <c r="F1" t="s">
        <v>24</v>
      </c>
      <c r="G1" t="s">
        <v>24</v>
      </c>
      <c r="H1" s="2" t="s">
        <v>107</v>
      </c>
      <c r="I1" t="s">
        <v>106</v>
      </c>
      <c r="K1" t="s">
        <v>108</v>
      </c>
      <c r="N1" t="s">
        <v>166</v>
      </c>
    </row>
    <row r="2" spans="1:17" x14ac:dyDescent="0.25">
      <c r="A2">
        <v>2</v>
      </c>
      <c r="B2" s="1" t="s">
        <v>67</v>
      </c>
      <c r="C2" s="1" t="s">
        <v>20</v>
      </c>
      <c r="D2" s="1" t="s">
        <v>48</v>
      </c>
      <c r="E2" s="1">
        <v>0.33</v>
      </c>
      <c r="F2">
        <f t="shared" ref="F2:F45" si="0">E2/(1+E2)</f>
        <v>0.24812030075187969</v>
      </c>
      <c r="G2">
        <f>F2</f>
        <v>0.24812030075187969</v>
      </c>
      <c r="H2" s="2">
        <f t="shared" ref="H2:H45" si="1">G2/I2</f>
        <v>2.2826154622988009</v>
      </c>
      <c r="I2">
        <v>0.1087</v>
      </c>
      <c r="K2" t="s">
        <v>22</v>
      </c>
      <c r="L2">
        <f>AVERAGE(H2:H3)</f>
        <v>2.1419276273777954</v>
      </c>
      <c r="N2">
        <f t="shared" ref="N2:N7" si="2">L2*I2</f>
        <v>0.23282753309596638</v>
      </c>
      <c r="Q2">
        <f>L2</f>
        <v>2.1419276273777954</v>
      </c>
    </row>
    <row r="3" spans="1:17" x14ac:dyDescent="0.25">
      <c r="A3">
        <v>1</v>
      </c>
      <c r="B3" s="1" t="s">
        <v>98</v>
      </c>
      <c r="C3" s="1" t="s">
        <v>17</v>
      </c>
      <c r="D3" s="1" t="s">
        <v>47</v>
      </c>
      <c r="E3" s="1">
        <v>0.41</v>
      </c>
      <c r="F3">
        <f t="shared" si="0"/>
        <v>0.29078014184397161</v>
      </c>
      <c r="G3">
        <f t="shared" ref="G3:G45" si="3">F3</f>
        <v>0.29078014184397161</v>
      </c>
      <c r="H3" s="2">
        <f t="shared" si="1"/>
        <v>2.00123979245679</v>
      </c>
      <c r="I3">
        <v>0.14530000000000001</v>
      </c>
      <c r="L3">
        <f>L2</f>
        <v>2.1419276273777954</v>
      </c>
      <c r="N3">
        <f t="shared" si="2"/>
        <v>0.31122208425799369</v>
      </c>
    </row>
    <row r="4" spans="1:17" x14ac:dyDescent="0.25">
      <c r="A4">
        <v>1</v>
      </c>
      <c r="B4" s="1" t="s">
        <v>97</v>
      </c>
      <c r="C4" s="1" t="s">
        <v>17</v>
      </c>
      <c r="D4" s="1" t="s">
        <v>37</v>
      </c>
      <c r="E4" s="1">
        <v>0.47</v>
      </c>
      <c r="F4">
        <f t="shared" si="0"/>
        <v>0.31972789115646255</v>
      </c>
      <c r="G4">
        <f t="shared" si="3"/>
        <v>0.31972789115646255</v>
      </c>
      <c r="H4" s="2">
        <f t="shared" si="1"/>
        <v>3.0163008599666279</v>
      </c>
      <c r="I4">
        <v>0.106</v>
      </c>
      <c r="K4" t="s">
        <v>109</v>
      </c>
      <c r="L4">
        <f>AVERAGE(H4:H9)</f>
        <v>2.5070090105650897</v>
      </c>
      <c r="N4">
        <f t="shared" si="2"/>
        <v>0.26574295511989948</v>
      </c>
      <c r="Q4">
        <f>L4</f>
        <v>2.5070090105650897</v>
      </c>
    </row>
    <row r="5" spans="1:17" x14ac:dyDescent="0.25">
      <c r="A5">
        <v>1</v>
      </c>
      <c r="B5" s="1" t="s">
        <v>83</v>
      </c>
      <c r="C5" s="1" t="s">
        <v>17</v>
      </c>
      <c r="D5" s="1" t="s">
        <v>37</v>
      </c>
      <c r="E5" s="1">
        <v>0.39</v>
      </c>
      <c r="F5">
        <f t="shared" si="0"/>
        <v>0.2805755395683453</v>
      </c>
      <c r="G5">
        <f t="shared" si="3"/>
        <v>0.2805755395683453</v>
      </c>
      <c r="H5" s="2">
        <f t="shared" si="1"/>
        <v>2.5277075636787862</v>
      </c>
      <c r="I5">
        <v>0.111</v>
      </c>
      <c r="L5">
        <f>L4</f>
        <v>2.5070090105650897</v>
      </c>
      <c r="N5">
        <f t="shared" si="2"/>
        <v>0.27827800017272497</v>
      </c>
    </row>
    <row r="6" spans="1:17" x14ac:dyDescent="0.25">
      <c r="A6">
        <v>3</v>
      </c>
      <c r="B6" s="1" t="s">
        <v>82</v>
      </c>
      <c r="C6" s="1" t="s">
        <v>19</v>
      </c>
      <c r="D6" s="1" t="s">
        <v>37</v>
      </c>
      <c r="E6" s="1">
        <v>0.19</v>
      </c>
      <c r="F6">
        <f t="shared" si="0"/>
        <v>0.1596638655462185</v>
      </c>
      <c r="G6">
        <f t="shared" si="3"/>
        <v>0.1596638655462185</v>
      </c>
      <c r="H6" s="2">
        <f t="shared" si="1"/>
        <v>0.95836653989326837</v>
      </c>
      <c r="I6">
        <v>0.1666</v>
      </c>
      <c r="L6">
        <f>L5</f>
        <v>2.5070090105650897</v>
      </c>
      <c r="N6">
        <f t="shared" si="2"/>
        <v>0.41766770116014396</v>
      </c>
    </row>
    <row r="7" spans="1:17" x14ac:dyDescent="0.25">
      <c r="A7">
        <v>4</v>
      </c>
      <c r="B7" s="1" t="s">
        <v>80</v>
      </c>
      <c r="C7" s="1" t="s">
        <v>18</v>
      </c>
      <c r="D7" s="1" t="s">
        <v>38</v>
      </c>
      <c r="E7" s="1">
        <v>0.47</v>
      </c>
      <c r="F7">
        <f t="shared" si="0"/>
        <v>0.31972789115646255</v>
      </c>
      <c r="G7">
        <f t="shared" si="3"/>
        <v>0.31972789115646255</v>
      </c>
      <c r="H7" s="2">
        <f t="shared" si="1"/>
        <v>3.3166793688429723</v>
      </c>
      <c r="I7">
        <v>9.64E-2</v>
      </c>
      <c r="L7">
        <f>L6</f>
        <v>2.5070090105650897</v>
      </c>
      <c r="N7">
        <f t="shared" si="2"/>
        <v>0.24167566861847464</v>
      </c>
    </row>
    <row r="8" spans="1:17" x14ac:dyDescent="0.25">
      <c r="A8">
        <v>4</v>
      </c>
      <c r="B8" s="1" t="s">
        <v>84</v>
      </c>
      <c r="C8" s="1" t="s">
        <v>18</v>
      </c>
      <c r="D8" s="1" t="s">
        <v>35</v>
      </c>
      <c r="E8" s="1">
        <v>0.43</v>
      </c>
      <c r="F8">
        <f t="shared" si="0"/>
        <v>0.30069930069930073</v>
      </c>
      <c r="G8">
        <f t="shared" si="3"/>
        <v>0.30069930069930073</v>
      </c>
      <c r="H8" s="2">
        <f t="shared" si="1"/>
        <v>2.1101705312231633</v>
      </c>
      <c r="I8">
        <v>0.14249999999999999</v>
      </c>
      <c r="L8">
        <f>L7</f>
        <v>2.5070090105650897</v>
      </c>
      <c r="N8">
        <f t="shared" ref="N8:N45" si="4">L8*I8</f>
        <v>0.35724878400552523</v>
      </c>
    </row>
    <row r="9" spans="1:17" x14ac:dyDescent="0.25">
      <c r="A9">
        <v>2</v>
      </c>
      <c r="B9" s="1" t="s">
        <v>85</v>
      </c>
      <c r="C9" s="1" t="s">
        <v>20</v>
      </c>
      <c r="D9" s="1" t="s">
        <v>36</v>
      </c>
      <c r="E9" s="1">
        <v>0.43</v>
      </c>
      <c r="F9">
        <f t="shared" si="0"/>
        <v>0.30069930069930073</v>
      </c>
      <c r="G9">
        <f t="shared" si="3"/>
        <v>0.30069930069930073</v>
      </c>
      <c r="H9" s="2">
        <f t="shared" si="1"/>
        <v>3.1128291997857218</v>
      </c>
      <c r="I9">
        <v>9.6600000000000005E-2</v>
      </c>
      <c r="L9">
        <f>L8</f>
        <v>2.5070090105650897</v>
      </c>
      <c r="N9">
        <f t="shared" si="4"/>
        <v>0.24217707042058767</v>
      </c>
    </row>
    <row r="10" spans="1:17" x14ac:dyDescent="0.25">
      <c r="A10">
        <v>2</v>
      </c>
      <c r="B10" s="1" t="s">
        <v>105</v>
      </c>
      <c r="C10" s="1" t="s">
        <v>20</v>
      </c>
      <c r="D10" s="1" t="s">
        <v>59</v>
      </c>
      <c r="E10" s="1">
        <v>0.45</v>
      </c>
      <c r="F10">
        <f t="shared" si="0"/>
        <v>0.31034482758620691</v>
      </c>
      <c r="G10">
        <f t="shared" si="3"/>
        <v>0.31034482758620691</v>
      </c>
      <c r="H10" s="2">
        <f t="shared" si="1"/>
        <v>3.0455822137998712</v>
      </c>
      <c r="I10">
        <v>0.1019</v>
      </c>
      <c r="K10" t="s">
        <v>110</v>
      </c>
      <c r="L10">
        <f>AVERAGE(H10)</f>
        <v>3.0455822137998712</v>
      </c>
      <c r="N10">
        <f t="shared" si="4"/>
        <v>0.31034482758620691</v>
      </c>
      <c r="Q10">
        <f>L10</f>
        <v>3.0455822137998712</v>
      </c>
    </row>
    <row r="11" spans="1:17" x14ac:dyDescent="0.25">
      <c r="A11">
        <v>2</v>
      </c>
      <c r="B11" s="1" t="s">
        <v>91</v>
      </c>
      <c r="C11" s="1" t="s">
        <v>20</v>
      </c>
      <c r="D11" s="1" t="s">
        <v>25</v>
      </c>
      <c r="E11" s="1">
        <v>0.32</v>
      </c>
      <c r="F11">
        <f t="shared" si="0"/>
        <v>0.24242424242424243</v>
      </c>
      <c r="G11">
        <f t="shared" si="3"/>
        <v>0.24242424242424243</v>
      </c>
      <c r="H11" s="2">
        <f t="shared" si="1"/>
        <v>1.3528138528138529</v>
      </c>
      <c r="I11">
        <v>0.1792</v>
      </c>
      <c r="K11" t="s">
        <v>111</v>
      </c>
      <c r="L11">
        <f>AVERAGE(H11:H12)</f>
        <v>1.2719224357021468</v>
      </c>
      <c r="N11">
        <f t="shared" si="4"/>
        <v>0.2279285004778247</v>
      </c>
      <c r="Q11">
        <f>L11</f>
        <v>1.2719224357021468</v>
      </c>
    </row>
    <row r="12" spans="1:17" x14ac:dyDescent="0.25">
      <c r="A12">
        <v>4</v>
      </c>
      <c r="B12" s="1" t="s">
        <v>90</v>
      </c>
      <c r="C12" s="1" t="s">
        <v>18</v>
      </c>
      <c r="D12" s="1" t="s">
        <v>25</v>
      </c>
      <c r="E12" s="1">
        <v>0.23</v>
      </c>
      <c r="F12">
        <f t="shared" si="0"/>
        <v>0.18699186991869921</v>
      </c>
      <c r="G12">
        <f t="shared" si="3"/>
        <v>0.18699186991869921</v>
      </c>
      <c r="H12" s="2">
        <f t="shared" si="1"/>
        <v>1.1910310185904407</v>
      </c>
      <c r="I12">
        <v>0.157</v>
      </c>
      <c r="L12">
        <f>L11</f>
        <v>1.2719224357021468</v>
      </c>
      <c r="N12">
        <f t="shared" si="4"/>
        <v>0.19969182240523706</v>
      </c>
    </row>
    <row r="13" spans="1:17" x14ac:dyDescent="0.25">
      <c r="A13">
        <v>4</v>
      </c>
      <c r="B13" s="1" t="s">
        <v>101</v>
      </c>
      <c r="C13" s="1" t="s">
        <v>18</v>
      </c>
      <c r="D13" s="1" t="s">
        <v>60</v>
      </c>
      <c r="E13" s="1">
        <v>0.52</v>
      </c>
      <c r="F13">
        <f t="shared" si="0"/>
        <v>0.34210526315789475</v>
      </c>
      <c r="G13">
        <f t="shared" si="3"/>
        <v>0.34210526315789475</v>
      </c>
      <c r="H13" s="2">
        <f t="shared" si="1"/>
        <v>2.7022532634904799</v>
      </c>
      <c r="I13">
        <v>0.12659999999999999</v>
      </c>
      <c r="K13" t="s">
        <v>23</v>
      </c>
      <c r="L13">
        <f>AVERAGE(H13)</f>
        <v>2.7022532634904799</v>
      </c>
      <c r="N13">
        <f t="shared" si="4"/>
        <v>0.34210526315789475</v>
      </c>
      <c r="Q13">
        <f>L13</f>
        <v>2.7022532634904799</v>
      </c>
    </row>
    <row r="14" spans="1:17" x14ac:dyDescent="0.25">
      <c r="A14">
        <v>1</v>
      </c>
      <c r="B14" s="1" t="s">
        <v>93</v>
      </c>
      <c r="C14" s="1" t="s">
        <v>17</v>
      </c>
      <c r="D14" s="1" t="s">
        <v>42</v>
      </c>
      <c r="E14" s="1">
        <v>0.3</v>
      </c>
      <c r="F14">
        <f t="shared" si="0"/>
        <v>0.23076923076923075</v>
      </c>
      <c r="G14">
        <f t="shared" si="3"/>
        <v>0.23076923076923075</v>
      </c>
      <c r="H14" s="2">
        <f t="shared" si="1"/>
        <v>1.1509687320161135</v>
      </c>
      <c r="I14">
        <v>0.20050000000000001</v>
      </c>
      <c r="K14" t="s">
        <v>112</v>
      </c>
      <c r="L14">
        <f>AVERAGE(H14:H15)</f>
        <v>1.3299145476860212</v>
      </c>
      <c r="N14">
        <f t="shared" si="4"/>
        <v>0.2666478668110473</v>
      </c>
      <c r="Q14">
        <f>L14</f>
        <v>1.3299145476860212</v>
      </c>
    </row>
    <row r="15" spans="1:17" x14ac:dyDescent="0.25">
      <c r="A15">
        <v>2</v>
      </c>
      <c r="B15" s="1" t="s">
        <v>89</v>
      </c>
      <c r="C15" s="1" t="s">
        <v>20</v>
      </c>
      <c r="D15" s="1" t="s">
        <v>43</v>
      </c>
      <c r="E15" s="1">
        <v>0.27</v>
      </c>
      <c r="F15">
        <f t="shared" si="0"/>
        <v>0.2125984251968504</v>
      </c>
      <c r="G15">
        <f t="shared" si="3"/>
        <v>0.2125984251968504</v>
      </c>
      <c r="H15" s="2">
        <f t="shared" si="1"/>
        <v>1.508860363355929</v>
      </c>
      <c r="I15">
        <v>0.1409</v>
      </c>
      <c r="L15">
        <f>L14</f>
        <v>1.3299145476860212</v>
      </c>
      <c r="N15">
        <f t="shared" si="4"/>
        <v>0.18738495976896039</v>
      </c>
    </row>
    <row r="16" spans="1:17" x14ac:dyDescent="0.25">
      <c r="A16">
        <v>4</v>
      </c>
      <c r="B16" s="1" t="s">
        <v>70</v>
      </c>
      <c r="C16" s="1" t="s">
        <v>18</v>
      </c>
      <c r="D16" s="1" t="s">
        <v>53</v>
      </c>
      <c r="E16" s="1">
        <v>0.3</v>
      </c>
      <c r="F16">
        <f t="shared" si="0"/>
        <v>0.23076923076923075</v>
      </c>
      <c r="G16">
        <f t="shared" si="3"/>
        <v>0.23076923076923075</v>
      </c>
      <c r="H16" s="2">
        <f t="shared" si="1"/>
        <v>1.8535681186283595</v>
      </c>
      <c r="I16">
        <v>0.1245</v>
      </c>
      <c r="K16" t="s">
        <v>150</v>
      </c>
      <c r="L16">
        <f>H16</f>
        <v>1.8535681186283595</v>
      </c>
      <c r="N16">
        <f t="shared" si="4"/>
        <v>0.23076923076923075</v>
      </c>
      <c r="Q16">
        <f>L16</f>
        <v>1.8535681186283595</v>
      </c>
    </row>
    <row r="17" spans="1:17" x14ac:dyDescent="0.25">
      <c r="A17">
        <v>4</v>
      </c>
      <c r="B17" s="1" t="s">
        <v>92</v>
      </c>
      <c r="C17" s="1" t="s">
        <v>18</v>
      </c>
      <c r="D17" s="1" t="s">
        <v>41</v>
      </c>
      <c r="E17" s="1">
        <v>1.3</v>
      </c>
      <c r="F17">
        <f t="shared" si="0"/>
        <v>0.56521739130434789</v>
      </c>
      <c r="G17">
        <f t="shared" si="3"/>
        <v>0.56521739130434789</v>
      </c>
      <c r="H17" s="2">
        <f t="shared" si="1"/>
        <v>4.1930073538898212</v>
      </c>
      <c r="I17">
        <v>0.1348</v>
      </c>
      <c r="K17" t="s">
        <v>21</v>
      </c>
      <c r="L17">
        <f>AVERAGE(H17:H20)</f>
        <v>3.0614282971554059</v>
      </c>
      <c r="N17">
        <f t="shared" si="4"/>
        <v>0.41268053445654873</v>
      </c>
      <c r="Q17">
        <f>L17</f>
        <v>3.0614282971554059</v>
      </c>
    </row>
    <row r="18" spans="1:17" x14ac:dyDescent="0.25">
      <c r="A18">
        <v>3</v>
      </c>
      <c r="B18" s="1" t="s">
        <v>94</v>
      </c>
      <c r="C18" s="1" t="s">
        <v>19</v>
      </c>
      <c r="D18" s="1" t="s">
        <v>40</v>
      </c>
      <c r="E18" s="1">
        <v>1.5</v>
      </c>
      <c r="F18">
        <f t="shared" si="0"/>
        <v>0.6</v>
      </c>
      <c r="G18">
        <f t="shared" si="3"/>
        <v>0.6</v>
      </c>
      <c r="H18" s="2">
        <f t="shared" si="1"/>
        <v>2.6212319790301444</v>
      </c>
      <c r="I18">
        <v>0.22889999999999999</v>
      </c>
      <c r="L18">
        <f>L17</f>
        <v>3.0614282971554059</v>
      </c>
      <c r="N18">
        <f t="shared" si="4"/>
        <v>0.70076093721887234</v>
      </c>
    </row>
    <row r="19" spans="1:17" x14ac:dyDescent="0.25">
      <c r="A19">
        <v>4</v>
      </c>
      <c r="B19" s="1" t="s">
        <v>81</v>
      </c>
      <c r="C19" s="1" t="s">
        <v>18</v>
      </c>
      <c r="D19" s="1" t="s">
        <v>39</v>
      </c>
      <c r="E19" s="1">
        <v>0.56000000000000005</v>
      </c>
      <c r="F19">
        <f t="shared" si="0"/>
        <v>0.35897435897435898</v>
      </c>
      <c r="G19">
        <f t="shared" si="3"/>
        <v>0.35897435897435898</v>
      </c>
      <c r="H19" s="2">
        <f t="shared" si="1"/>
        <v>2.4911475293154681</v>
      </c>
      <c r="I19">
        <v>0.14410000000000001</v>
      </c>
      <c r="L19">
        <f>L18</f>
        <v>3.0614282971554059</v>
      </c>
      <c r="N19">
        <f t="shared" si="4"/>
        <v>0.44115181762009398</v>
      </c>
    </row>
    <row r="20" spans="1:17" x14ac:dyDescent="0.25">
      <c r="A20">
        <v>3</v>
      </c>
      <c r="B20" s="1" t="s">
        <v>102</v>
      </c>
      <c r="C20" s="1" t="s">
        <v>19</v>
      </c>
      <c r="D20" s="1" t="s">
        <v>39</v>
      </c>
      <c r="E20" s="1">
        <v>0.59</v>
      </c>
      <c r="F20">
        <f t="shared" si="0"/>
        <v>0.37106918238993714</v>
      </c>
      <c r="G20">
        <f t="shared" si="3"/>
        <v>0.37106918238993714</v>
      </c>
      <c r="H20" s="2">
        <f t="shared" si="1"/>
        <v>2.9403263263861894</v>
      </c>
      <c r="I20">
        <v>0.12620000000000001</v>
      </c>
      <c r="L20">
        <f>L19</f>
        <v>3.0614282971554059</v>
      </c>
      <c r="N20">
        <f t="shared" si="4"/>
        <v>0.38635225110101223</v>
      </c>
    </row>
    <row r="21" spans="1:17" x14ac:dyDescent="0.25">
      <c r="A21">
        <v>2</v>
      </c>
      <c r="B21" s="1" t="s">
        <v>96</v>
      </c>
      <c r="C21" s="1" t="s">
        <v>20</v>
      </c>
      <c r="D21" s="1" t="s">
        <v>58</v>
      </c>
      <c r="E21" s="1">
        <v>0.43</v>
      </c>
      <c r="F21">
        <f t="shared" si="0"/>
        <v>0.30069930069930073</v>
      </c>
      <c r="G21">
        <f t="shared" si="3"/>
        <v>0.30069930069930073</v>
      </c>
      <c r="H21" s="2">
        <f t="shared" si="1"/>
        <v>1.6770736235320733</v>
      </c>
      <c r="I21">
        <v>0.17929999999999999</v>
      </c>
      <c r="K21" t="s">
        <v>113</v>
      </c>
      <c r="L21">
        <f>AVERAGE(H21)</f>
        <v>1.6770736235320733</v>
      </c>
      <c r="N21">
        <f t="shared" si="4"/>
        <v>0.30069930069930073</v>
      </c>
      <c r="Q21">
        <f>L21</f>
        <v>1.6770736235320733</v>
      </c>
    </row>
    <row r="22" spans="1:17" x14ac:dyDescent="0.25">
      <c r="A22">
        <v>4</v>
      </c>
      <c r="B22" s="1" t="s">
        <v>66</v>
      </c>
      <c r="C22" s="1" t="s">
        <v>18</v>
      </c>
      <c r="D22" s="1" t="s">
        <v>50</v>
      </c>
      <c r="E22" s="1">
        <v>0.43</v>
      </c>
      <c r="F22">
        <f t="shared" si="0"/>
        <v>0.30069930069930073</v>
      </c>
      <c r="G22">
        <f t="shared" si="3"/>
        <v>0.30069930069930073</v>
      </c>
      <c r="H22" s="2">
        <f t="shared" si="1"/>
        <v>1.8538797823631363</v>
      </c>
      <c r="I22">
        <v>0.16220000000000001</v>
      </c>
      <c r="K22" t="s">
        <v>114</v>
      </c>
      <c r="L22">
        <f>AVERAGE(H22:H24)</f>
        <v>2.0703858199558236</v>
      </c>
      <c r="N22">
        <f t="shared" si="4"/>
        <v>0.33581657999683462</v>
      </c>
      <c r="Q22">
        <f>L22</f>
        <v>2.0703858199558236</v>
      </c>
    </row>
    <row r="23" spans="1:17" x14ac:dyDescent="0.25">
      <c r="A23">
        <v>3</v>
      </c>
      <c r="B23" s="1" t="s">
        <v>65</v>
      </c>
      <c r="C23" s="1" t="s">
        <v>19</v>
      </c>
      <c r="D23" s="1" t="s">
        <v>49</v>
      </c>
      <c r="E23" s="1">
        <v>0.37</v>
      </c>
      <c r="F23">
        <f t="shared" si="0"/>
        <v>0.27007299270072993</v>
      </c>
      <c r="G23">
        <f t="shared" si="3"/>
        <v>0.27007299270072993</v>
      </c>
      <c r="H23" s="2">
        <f t="shared" si="1"/>
        <v>1.9005840443401121</v>
      </c>
      <c r="I23">
        <v>0.1421</v>
      </c>
      <c r="L23">
        <f>L22</f>
        <v>2.0703858199558236</v>
      </c>
      <c r="N23">
        <f t="shared" si="4"/>
        <v>0.29420182501572256</v>
      </c>
    </row>
    <row r="24" spans="1:17" x14ac:dyDescent="0.25">
      <c r="A24">
        <v>1</v>
      </c>
      <c r="B24" s="1" t="s">
        <v>64</v>
      </c>
      <c r="C24" s="1" t="s">
        <v>17</v>
      </c>
      <c r="D24" s="1" t="s">
        <v>49</v>
      </c>
      <c r="E24" s="1">
        <v>0.43</v>
      </c>
      <c r="F24">
        <f t="shared" si="0"/>
        <v>0.30069930069930073</v>
      </c>
      <c r="G24">
        <f t="shared" si="3"/>
        <v>0.30069930069930073</v>
      </c>
      <c r="H24" s="2">
        <f t="shared" si="1"/>
        <v>2.456693633164222</v>
      </c>
      <c r="I24">
        <v>0.12239999999999999</v>
      </c>
      <c r="L24">
        <f>L23</f>
        <v>2.0703858199558236</v>
      </c>
      <c r="N24">
        <f t="shared" si="4"/>
        <v>0.25341522436259278</v>
      </c>
    </row>
    <row r="25" spans="1:17" x14ac:dyDescent="0.25">
      <c r="A25">
        <v>4</v>
      </c>
      <c r="B25" s="1" t="s">
        <v>99</v>
      </c>
      <c r="C25" s="1" t="s">
        <v>18</v>
      </c>
      <c r="D25" s="1" t="s">
        <v>46</v>
      </c>
      <c r="E25" s="1">
        <v>0.49</v>
      </c>
      <c r="F25">
        <f t="shared" si="0"/>
        <v>0.32885906040268453</v>
      </c>
      <c r="G25">
        <f t="shared" si="3"/>
        <v>0.32885906040268453</v>
      </c>
      <c r="H25" s="2">
        <f t="shared" si="1"/>
        <v>2.1480017008666525</v>
      </c>
      <c r="I25">
        <v>0.15310000000000001</v>
      </c>
      <c r="K25" t="s">
        <v>115</v>
      </c>
      <c r="L25">
        <f>AVERAGE(H25:H26)</f>
        <v>2.3486284770766854</v>
      </c>
      <c r="N25">
        <f t="shared" si="4"/>
        <v>0.35957501984044055</v>
      </c>
      <c r="Q25">
        <f>L25</f>
        <v>2.3486284770766854</v>
      </c>
    </row>
    <row r="26" spans="1:17" x14ac:dyDescent="0.25">
      <c r="A26">
        <v>2</v>
      </c>
      <c r="B26" s="1" t="s">
        <v>87</v>
      </c>
      <c r="C26" s="1" t="s">
        <v>20</v>
      </c>
      <c r="D26" s="1" t="s">
        <v>45</v>
      </c>
      <c r="E26" s="1">
        <v>0.35</v>
      </c>
      <c r="F26">
        <f t="shared" si="0"/>
        <v>0.25925925925925924</v>
      </c>
      <c r="G26">
        <f t="shared" si="3"/>
        <v>0.25925925925925924</v>
      </c>
      <c r="H26" s="2">
        <f t="shared" si="1"/>
        <v>2.5492552532867183</v>
      </c>
      <c r="I26">
        <v>0.1017</v>
      </c>
      <c r="L26">
        <f>L25</f>
        <v>2.3486284770766854</v>
      </c>
      <c r="N26">
        <f t="shared" si="4"/>
        <v>0.2388555161186989</v>
      </c>
    </row>
    <row r="27" spans="1:17" x14ac:dyDescent="0.25">
      <c r="A27">
        <v>3</v>
      </c>
      <c r="B27" s="1" t="s">
        <v>88</v>
      </c>
      <c r="C27" s="1" t="s">
        <v>19</v>
      </c>
      <c r="D27" s="1" t="s">
        <v>44</v>
      </c>
      <c r="E27" s="1">
        <v>0.22</v>
      </c>
      <c r="F27">
        <f t="shared" si="0"/>
        <v>0.18032786885245902</v>
      </c>
      <c r="G27">
        <f t="shared" si="3"/>
        <v>0.18032786885245902</v>
      </c>
      <c r="H27" s="2">
        <f t="shared" si="1"/>
        <v>0.85625768685877979</v>
      </c>
      <c r="I27">
        <v>0.21060000000000001</v>
      </c>
      <c r="K27" t="s">
        <v>116</v>
      </c>
      <c r="L27">
        <f>AVERAGE(H27:H28)</f>
        <v>1.5677199931891992</v>
      </c>
      <c r="N27">
        <f t="shared" si="4"/>
        <v>0.33016183056564535</v>
      </c>
      <c r="Q27">
        <f>L27</f>
        <v>1.5677199931891992</v>
      </c>
    </row>
    <row r="28" spans="1:17" x14ac:dyDescent="0.25">
      <c r="A28">
        <v>3</v>
      </c>
      <c r="B28" s="1" t="s">
        <v>86</v>
      </c>
      <c r="C28" s="1" t="s">
        <v>19</v>
      </c>
      <c r="D28" s="1" t="s">
        <v>44</v>
      </c>
      <c r="E28" s="1">
        <v>0.52</v>
      </c>
      <c r="F28">
        <f t="shared" si="0"/>
        <v>0.34210526315789475</v>
      </c>
      <c r="G28">
        <f t="shared" si="3"/>
        <v>0.34210526315789475</v>
      </c>
      <c r="H28" s="2">
        <f t="shared" si="1"/>
        <v>2.2791822995196185</v>
      </c>
      <c r="I28">
        <v>0.15010000000000001</v>
      </c>
      <c r="L28">
        <f>L27</f>
        <v>1.5677199931891992</v>
      </c>
      <c r="N28">
        <f t="shared" si="4"/>
        <v>0.23531477097769882</v>
      </c>
    </row>
    <row r="29" spans="1:17" x14ac:dyDescent="0.25">
      <c r="A29">
        <v>2</v>
      </c>
      <c r="B29" s="1" t="s">
        <v>69</v>
      </c>
      <c r="C29" s="1" t="s">
        <v>20</v>
      </c>
      <c r="D29" s="1" t="s">
        <v>55</v>
      </c>
      <c r="E29" s="1">
        <v>0.33</v>
      </c>
      <c r="F29">
        <f t="shared" si="0"/>
        <v>0.24812030075187969</v>
      </c>
      <c r="G29">
        <f t="shared" si="3"/>
        <v>0.24812030075187969</v>
      </c>
      <c r="H29" s="2">
        <f t="shared" si="1"/>
        <v>1.7206678276829381</v>
      </c>
      <c r="I29">
        <v>0.14419999999999999</v>
      </c>
      <c r="K29" t="s">
        <v>117</v>
      </c>
      <c r="L29">
        <f>AVERAGE(H29)</f>
        <v>1.7206678276829381</v>
      </c>
      <c r="N29">
        <f t="shared" si="4"/>
        <v>0.24812030075187966</v>
      </c>
      <c r="Q29">
        <f>L29</f>
        <v>1.7206678276829381</v>
      </c>
    </row>
    <row r="30" spans="1:17" x14ac:dyDescent="0.25">
      <c r="A30">
        <v>3</v>
      </c>
      <c r="B30" s="1" t="s">
        <v>68</v>
      </c>
      <c r="C30" s="1" t="s">
        <v>19</v>
      </c>
      <c r="D30" s="1" t="s">
        <v>54</v>
      </c>
      <c r="E30" s="1">
        <v>0.41</v>
      </c>
      <c r="F30">
        <f t="shared" si="0"/>
        <v>0.29078014184397161</v>
      </c>
      <c r="G30">
        <f t="shared" si="3"/>
        <v>0.29078014184397161</v>
      </c>
      <c r="H30" s="2">
        <f t="shared" si="1"/>
        <v>3.0163915129042698</v>
      </c>
      <c r="I30">
        <v>9.64E-2</v>
      </c>
      <c r="K30" t="s">
        <v>118</v>
      </c>
      <c r="L30">
        <f>AVERAGE(H30)</f>
        <v>3.0163915129042698</v>
      </c>
      <c r="N30">
        <f t="shared" si="4"/>
        <v>0.29078014184397161</v>
      </c>
      <c r="Q30">
        <f>L30</f>
        <v>3.0163915129042698</v>
      </c>
    </row>
    <row r="31" spans="1:17" x14ac:dyDescent="0.25">
      <c r="A31">
        <v>1</v>
      </c>
      <c r="B31" s="1" t="s">
        <v>79</v>
      </c>
      <c r="C31" s="1" t="s">
        <v>17</v>
      </c>
      <c r="D31" s="1" t="s">
        <v>29</v>
      </c>
      <c r="E31" s="1">
        <v>0.52</v>
      </c>
      <c r="F31">
        <f t="shared" si="0"/>
        <v>0.34210526315789475</v>
      </c>
      <c r="G31">
        <f t="shared" si="3"/>
        <v>0.34210526315789475</v>
      </c>
      <c r="H31" s="2">
        <f t="shared" si="1"/>
        <v>3.4074229398196687</v>
      </c>
      <c r="I31">
        <v>0.1004</v>
      </c>
      <c r="K31" t="s">
        <v>119</v>
      </c>
      <c r="L31">
        <f>AVERAGE(H31:H34)</f>
        <v>2.8727613634519868</v>
      </c>
      <c r="N31">
        <f t="shared" si="4"/>
        <v>0.28842524089057947</v>
      </c>
      <c r="Q31">
        <f>L31</f>
        <v>2.8727613634519868</v>
      </c>
    </row>
    <row r="32" spans="1:17" x14ac:dyDescent="0.25">
      <c r="A32">
        <v>2</v>
      </c>
      <c r="B32" s="1" t="s">
        <v>77</v>
      </c>
      <c r="C32" s="1" t="s">
        <v>20</v>
      </c>
      <c r="D32" s="1" t="s">
        <v>27</v>
      </c>
      <c r="E32" s="1">
        <v>0.49</v>
      </c>
      <c r="F32">
        <f t="shared" si="0"/>
        <v>0.32885906040268453</v>
      </c>
      <c r="G32">
        <f t="shared" si="3"/>
        <v>0.32885906040268453</v>
      </c>
      <c r="H32" s="2">
        <f t="shared" si="1"/>
        <v>2.5238607858993443</v>
      </c>
      <c r="I32">
        <v>0.1303</v>
      </c>
      <c r="L32">
        <f>L31</f>
        <v>2.8727613634519868</v>
      </c>
      <c r="N32">
        <f t="shared" si="4"/>
        <v>0.37432080565779391</v>
      </c>
    </row>
    <row r="33" spans="1:17" x14ac:dyDescent="0.25">
      <c r="A33">
        <v>2</v>
      </c>
      <c r="B33" s="1" t="s">
        <v>76</v>
      </c>
      <c r="C33" s="1" t="s">
        <v>20</v>
      </c>
      <c r="D33" s="1" t="s">
        <v>26</v>
      </c>
      <c r="E33" s="1">
        <v>0.45</v>
      </c>
      <c r="F33">
        <f t="shared" si="0"/>
        <v>0.31034482758620691</v>
      </c>
      <c r="G33">
        <f t="shared" si="3"/>
        <v>0.31034482758620691</v>
      </c>
      <c r="H33" s="2">
        <f t="shared" si="1"/>
        <v>3.5630864246407223</v>
      </c>
      <c r="I33">
        <v>8.7099999999999997E-2</v>
      </c>
      <c r="L33">
        <f>L32</f>
        <v>2.8727613634519868</v>
      </c>
      <c r="N33">
        <f t="shared" si="4"/>
        <v>0.25021751475666804</v>
      </c>
    </row>
    <row r="34" spans="1:17" x14ac:dyDescent="0.25">
      <c r="A34">
        <v>3</v>
      </c>
      <c r="B34" s="1" t="s">
        <v>78</v>
      </c>
      <c r="C34" s="1" t="s">
        <v>19</v>
      </c>
      <c r="D34" s="1" t="s">
        <v>28</v>
      </c>
      <c r="E34" s="1">
        <v>0.43</v>
      </c>
      <c r="F34">
        <f t="shared" si="0"/>
        <v>0.30069930069930073</v>
      </c>
      <c r="G34">
        <f t="shared" si="3"/>
        <v>0.30069930069930073</v>
      </c>
      <c r="H34" s="2">
        <f t="shared" si="1"/>
        <v>1.9966753034482119</v>
      </c>
      <c r="I34">
        <v>0.15060000000000001</v>
      </c>
      <c r="L34">
        <f>L33</f>
        <v>2.8727613634519868</v>
      </c>
      <c r="N34">
        <f t="shared" si="4"/>
        <v>0.43263786133586923</v>
      </c>
    </row>
    <row r="35" spans="1:17" x14ac:dyDescent="0.25">
      <c r="A35">
        <v>4</v>
      </c>
      <c r="B35" s="1" t="s">
        <v>63</v>
      </c>
      <c r="C35" s="1" t="s">
        <v>18</v>
      </c>
      <c r="D35" s="1" t="s">
        <v>33</v>
      </c>
      <c r="E35" s="1">
        <v>0.39</v>
      </c>
      <c r="F35">
        <f t="shared" si="0"/>
        <v>0.2805755395683453</v>
      </c>
      <c r="G35">
        <f t="shared" si="3"/>
        <v>0.2805755395683453</v>
      </c>
      <c r="H35" s="2">
        <f t="shared" si="1"/>
        <v>2.0258161701685578</v>
      </c>
      <c r="I35">
        <v>0.13850000000000001</v>
      </c>
      <c r="K35" t="s">
        <v>120</v>
      </c>
      <c r="L35">
        <f>AVERAGE(H35:H40)</f>
        <v>2.0396143160373694</v>
      </c>
      <c r="N35">
        <f t="shared" si="4"/>
        <v>0.28248658277117566</v>
      </c>
      <c r="Q35">
        <f>L35</f>
        <v>2.0396143160373694</v>
      </c>
    </row>
    <row r="36" spans="1:17" x14ac:dyDescent="0.25">
      <c r="A36">
        <v>4</v>
      </c>
      <c r="B36" s="1" t="s">
        <v>104</v>
      </c>
      <c r="C36" s="1" t="s">
        <v>18</v>
      </c>
      <c r="D36" s="1" t="s">
        <v>34</v>
      </c>
      <c r="E36" s="1">
        <v>0.28000000000000003</v>
      </c>
      <c r="F36">
        <f t="shared" si="0"/>
        <v>0.21875000000000003</v>
      </c>
      <c r="G36">
        <f t="shared" si="3"/>
        <v>0.21875000000000003</v>
      </c>
      <c r="H36" s="2">
        <f t="shared" si="1"/>
        <v>1.6534391534391537</v>
      </c>
      <c r="I36">
        <v>0.1323</v>
      </c>
      <c r="L36">
        <f>L35</f>
        <v>2.0396143160373694</v>
      </c>
      <c r="N36">
        <f t="shared" si="4"/>
        <v>0.26984097401174395</v>
      </c>
    </row>
    <row r="37" spans="1:17" x14ac:dyDescent="0.25">
      <c r="A37">
        <v>2</v>
      </c>
      <c r="B37" s="1" t="s">
        <v>103</v>
      </c>
      <c r="C37" s="1" t="s">
        <v>20</v>
      </c>
      <c r="D37" s="1" t="s">
        <v>31</v>
      </c>
      <c r="E37" s="1">
        <v>0.43</v>
      </c>
      <c r="F37">
        <f t="shared" si="0"/>
        <v>0.30069930069930073</v>
      </c>
      <c r="G37">
        <f t="shared" si="3"/>
        <v>0.30069930069930073</v>
      </c>
      <c r="H37" s="2">
        <f t="shared" si="1"/>
        <v>2.2625981993927824</v>
      </c>
      <c r="I37">
        <v>0.13289999999999999</v>
      </c>
      <c r="L37">
        <f>L36</f>
        <v>2.0396143160373694</v>
      </c>
      <c r="N37">
        <f t="shared" si="4"/>
        <v>0.27106474260136637</v>
      </c>
    </row>
    <row r="38" spans="1:17" x14ac:dyDescent="0.25">
      <c r="A38">
        <v>3</v>
      </c>
      <c r="B38" s="1" t="s">
        <v>74</v>
      </c>
      <c r="C38" s="1" t="s">
        <v>19</v>
      </c>
      <c r="D38" s="1" t="s">
        <v>30</v>
      </c>
      <c r="E38" s="1">
        <v>0.25</v>
      </c>
      <c r="F38">
        <f t="shared" si="0"/>
        <v>0.2</v>
      </c>
      <c r="G38">
        <f t="shared" si="3"/>
        <v>0.2</v>
      </c>
      <c r="H38" s="2">
        <f t="shared" si="1"/>
        <v>1.199760047990402</v>
      </c>
      <c r="I38">
        <v>0.16669999999999999</v>
      </c>
      <c r="L38">
        <f>L37</f>
        <v>2.0396143160373694</v>
      </c>
      <c r="N38">
        <f t="shared" si="4"/>
        <v>0.34000370648342948</v>
      </c>
    </row>
    <row r="39" spans="1:17" x14ac:dyDescent="0.25">
      <c r="A39">
        <v>2</v>
      </c>
      <c r="B39" s="1" t="s">
        <v>75</v>
      </c>
      <c r="C39" s="1" t="s">
        <v>20</v>
      </c>
      <c r="D39" s="1" t="s">
        <v>30</v>
      </c>
      <c r="E39" s="1">
        <v>0.32</v>
      </c>
      <c r="F39">
        <f t="shared" si="0"/>
        <v>0.24242424242424243</v>
      </c>
      <c r="G39">
        <f t="shared" si="3"/>
        <v>0.24242424242424243</v>
      </c>
      <c r="H39" s="2">
        <f t="shared" si="1"/>
        <v>2.1820363854567275</v>
      </c>
      <c r="I39">
        <v>0.1111</v>
      </c>
      <c r="L39">
        <f>L38</f>
        <v>2.0396143160373694</v>
      </c>
      <c r="N39">
        <f t="shared" si="4"/>
        <v>0.22660115051175175</v>
      </c>
    </row>
    <row r="40" spans="1:17" x14ac:dyDescent="0.25">
      <c r="A40">
        <v>3</v>
      </c>
      <c r="B40" s="1" t="s">
        <v>62</v>
      </c>
      <c r="C40" s="1" t="s">
        <v>19</v>
      </c>
      <c r="D40" s="1" t="s">
        <v>32</v>
      </c>
      <c r="E40" s="1">
        <v>0.45</v>
      </c>
      <c r="F40">
        <f t="shared" si="0"/>
        <v>0.31034482758620691</v>
      </c>
      <c r="G40">
        <f t="shared" si="3"/>
        <v>0.31034482758620691</v>
      </c>
      <c r="H40" s="2">
        <f t="shared" si="1"/>
        <v>2.9140359397765909</v>
      </c>
      <c r="I40">
        <v>0.1065</v>
      </c>
      <c r="L40">
        <f>L39</f>
        <v>2.0396143160373694</v>
      </c>
      <c r="N40">
        <f t="shared" si="4"/>
        <v>0.21721892465797984</v>
      </c>
    </row>
    <row r="41" spans="1:17" x14ac:dyDescent="0.25">
      <c r="A41">
        <v>4</v>
      </c>
      <c r="B41" s="1" t="s">
        <v>72</v>
      </c>
      <c r="C41" s="1" t="s">
        <v>18</v>
      </c>
      <c r="D41" s="1" t="s">
        <v>51</v>
      </c>
      <c r="E41" s="1">
        <v>0.37</v>
      </c>
      <c r="F41">
        <f t="shared" si="0"/>
        <v>0.27007299270072993</v>
      </c>
      <c r="G41">
        <f t="shared" si="3"/>
        <v>0.27007299270072993</v>
      </c>
      <c r="H41" s="2">
        <f t="shared" si="1"/>
        <v>1.63680601636806</v>
      </c>
      <c r="I41">
        <v>0.16500000000000001</v>
      </c>
      <c r="K41" t="s">
        <v>121</v>
      </c>
      <c r="L41">
        <f>AVERAGE(H41:H42)</f>
        <v>2.4427213745838445</v>
      </c>
      <c r="N41">
        <f t="shared" si="4"/>
        <v>0.40304902680633437</v>
      </c>
      <c r="Q41">
        <f>L41</f>
        <v>2.4427213745838445</v>
      </c>
    </row>
    <row r="42" spans="1:17" x14ac:dyDescent="0.25">
      <c r="A42">
        <v>4</v>
      </c>
      <c r="B42" s="1" t="s">
        <v>73</v>
      </c>
      <c r="C42" s="1" t="s">
        <v>18</v>
      </c>
      <c r="D42" s="1" t="s">
        <v>52</v>
      </c>
      <c r="E42" s="1">
        <v>0.56000000000000005</v>
      </c>
      <c r="F42">
        <f t="shared" si="0"/>
        <v>0.35897435897435898</v>
      </c>
      <c r="G42">
        <f t="shared" si="3"/>
        <v>0.35897435897435898</v>
      </c>
      <c r="H42" s="2">
        <f t="shared" si="1"/>
        <v>3.2486367327996288</v>
      </c>
      <c r="I42">
        <v>0.1105</v>
      </c>
      <c r="L42">
        <f>L41</f>
        <v>2.4427213745838445</v>
      </c>
      <c r="N42">
        <f t="shared" si="4"/>
        <v>0.26992071189151484</v>
      </c>
    </row>
    <row r="43" spans="1:17" x14ac:dyDescent="0.25">
      <c r="A43">
        <v>4</v>
      </c>
      <c r="B43" s="1" t="s">
        <v>100</v>
      </c>
      <c r="C43" s="1" t="s">
        <v>18</v>
      </c>
      <c r="D43" s="1" t="s">
        <v>61</v>
      </c>
      <c r="E43" s="1">
        <v>0.41</v>
      </c>
      <c r="F43">
        <f t="shared" si="0"/>
        <v>0.29078014184397161</v>
      </c>
      <c r="G43">
        <f t="shared" si="3"/>
        <v>0.29078014184397161</v>
      </c>
      <c r="H43" s="2">
        <f t="shared" si="1"/>
        <v>2.4111122872634461</v>
      </c>
      <c r="I43">
        <v>0.1206</v>
      </c>
      <c r="K43" t="s">
        <v>122</v>
      </c>
      <c r="L43" s="2">
        <f>H43</f>
        <v>2.4111122872634461</v>
      </c>
      <c r="N43">
        <f t="shared" si="4"/>
        <v>0.29078014184397161</v>
      </c>
      <c r="Q43">
        <f>L43</f>
        <v>2.4111122872634461</v>
      </c>
    </row>
    <row r="44" spans="1:17" x14ac:dyDescent="0.25">
      <c r="A44">
        <v>3</v>
      </c>
      <c r="B44" s="1" t="s">
        <v>95</v>
      </c>
      <c r="C44" s="1" t="s">
        <v>19</v>
      </c>
      <c r="D44" s="1" t="s">
        <v>57</v>
      </c>
      <c r="E44" s="1">
        <v>0.35</v>
      </c>
      <c r="F44">
        <f t="shared" si="0"/>
        <v>0.25925925925925924</v>
      </c>
      <c r="G44">
        <f t="shared" si="3"/>
        <v>0.25925925925925924</v>
      </c>
      <c r="H44" s="2">
        <f t="shared" si="1"/>
        <v>1.6502817266661951</v>
      </c>
      <c r="I44">
        <v>0.15709999999999999</v>
      </c>
      <c r="K44" t="s">
        <v>123</v>
      </c>
      <c r="L44" s="2">
        <f>H44</f>
        <v>1.6502817266661951</v>
      </c>
      <c r="N44">
        <f t="shared" si="4"/>
        <v>0.25925925925925924</v>
      </c>
      <c r="Q44">
        <f>L44</f>
        <v>1.6502817266661951</v>
      </c>
    </row>
    <row r="45" spans="1:17" x14ac:dyDescent="0.25">
      <c r="A45">
        <v>1</v>
      </c>
      <c r="B45" s="1" t="s">
        <v>71</v>
      </c>
      <c r="C45" s="1" t="s">
        <v>17</v>
      </c>
      <c r="D45" s="1" t="s">
        <v>56</v>
      </c>
      <c r="E45" s="1">
        <v>0.28000000000000003</v>
      </c>
      <c r="F45">
        <f t="shared" si="0"/>
        <v>0.21875000000000003</v>
      </c>
      <c r="G45">
        <f t="shared" si="3"/>
        <v>0.21875000000000003</v>
      </c>
      <c r="H45" s="2">
        <f t="shared" si="1"/>
        <v>1.5127939142461966</v>
      </c>
      <c r="I45">
        <v>0.14460000000000001</v>
      </c>
      <c r="K45" t="s">
        <v>124</v>
      </c>
      <c r="L45" s="2">
        <f>H45</f>
        <v>1.5127939142461966</v>
      </c>
      <c r="N45">
        <f t="shared" si="4"/>
        <v>0.21875000000000003</v>
      </c>
      <c r="Q45">
        <f>L45</f>
        <v>1.5127939142461966</v>
      </c>
    </row>
    <row r="46" spans="1:17" x14ac:dyDescent="0.25">
      <c r="Q46">
        <f>AVERAGE(Q2:Q45)</f>
        <v>2.1621878875497602</v>
      </c>
    </row>
  </sheetData>
  <sortState ref="A1:I45">
    <sortCondition ref="D2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workbookViewId="0">
      <selection activeCell="J5" sqref="J5"/>
    </sheetView>
  </sheetViews>
  <sheetFormatPr defaultRowHeight="15" x14ac:dyDescent="0.25"/>
  <cols>
    <col min="2" max="2" width="17.42578125" bestFit="1" customWidth="1"/>
    <col min="3" max="3" width="12" bestFit="1" customWidth="1"/>
    <col min="4" max="4" width="22.7109375" bestFit="1" customWidth="1"/>
    <col min="12" max="12" width="13.42578125" bestFit="1" customWidth="1"/>
  </cols>
  <sheetData>
    <row r="1" spans="1:13" x14ac:dyDescent="0.25">
      <c r="B1" t="s">
        <v>161</v>
      </c>
      <c r="C1" t="s">
        <v>162</v>
      </c>
      <c r="D1" t="s">
        <v>24</v>
      </c>
      <c r="F1" t="s">
        <v>163</v>
      </c>
      <c r="H1" t="s">
        <v>164</v>
      </c>
      <c r="L1" t="s">
        <v>165</v>
      </c>
    </row>
    <row r="3" spans="1:13" x14ac:dyDescent="0.25">
      <c r="A3" t="s">
        <v>11</v>
      </c>
      <c r="B3">
        <v>3.1</v>
      </c>
      <c r="C3">
        <f t="shared" ref="C3:C25" si="0">B3/(B3+1)</f>
        <v>0.75609756097560987</v>
      </c>
      <c r="D3">
        <f>C3</f>
        <v>0.75609756097560987</v>
      </c>
      <c r="F3">
        <v>0.46610000000000001</v>
      </c>
      <c r="G3" t="s">
        <v>11</v>
      </c>
      <c r="H3">
        <f>D3/$F$3</f>
        <v>1.6221788478343915</v>
      </c>
      <c r="J3">
        <f>D3/0.7751</f>
        <v>0.97548388720888901</v>
      </c>
      <c r="L3">
        <f>0.805*$I$4</f>
        <v>1.2466166451248295</v>
      </c>
      <c r="M3">
        <f>L3/0.805*$F$3</f>
        <v>0.72179878048780499</v>
      </c>
    </row>
    <row r="4" spans="1:13" x14ac:dyDescent="0.25">
      <c r="B4">
        <v>2.2000000000000002</v>
      </c>
      <c r="C4">
        <f t="shared" si="0"/>
        <v>0.6875</v>
      </c>
      <c r="D4">
        <f t="shared" ref="D4:D44" si="1">C4</f>
        <v>0.6875</v>
      </c>
      <c r="H4">
        <f t="shared" ref="H4:H44" si="2">D4/$F$3</f>
        <v>1.4750053636558678</v>
      </c>
      <c r="I4">
        <f>AVERAGE(H3:H4)</f>
        <v>1.5485921057451297</v>
      </c>
      <c r="L4">
        <f>0.805*$I$4</f>
        <v>1.2466166451248295</v>
      </c>
      <c r="M4">
        <f t="shared" ref="M4:M44" si="3">L4/0.805*$F$3</f>
        <v>0.72179878048780499</v>
      </c>
    </row>
    <row r="5" spans="1:13" x14ac:dyDescent="0.25">
      <c r="A5" t="s">
        <v>3</v>
      </c>
      <c r="B5">
        <v>0.99</v>
      </c>
      <c r="C5">
        <f t="shared" si="0"/>
        <v>0.49748743718592964</v>
      </c>
      <c r="D5">
        <f t="shared" si="1"/>
        <v>0.49748743718592964</v>
      </c>
      <c r="G5" t="s">
        <v>3</v>
      </c>
      <c r="H5">
        <f t="shared" si="2"/>
        <v>1.0673405646555023</v>
      </c>
      <c r="L5">
        <f t="shared" ref="L5:L7" si="4">0.805*$I$8</f>
        <v>0.86138431252987657</v>
      </c>
      <c r="M5">
        <f t="shared" si="3"/>
        <v>0.49874686716791983</v>
      </c>
    </row>
    <row r="6" spans="1:13" x14ac:dyDescent="0.25">
      <c r="B6">
        <v>1.3</v>
      </c>
      <c r="C6">
        <f t="shared" si="0"/>
        <v>0.56521739130434789</v>
      </c>
      <c r="D6">
        <f t="shared" si="1"/>
        <v>0.56521739130434789</v>
      </c>
      <c r="H6">
        <f t="shared" si="2"/>
        <v>1.2126526309898045</v>
      </c>
      <c r="L6">
        <f t="shared" si="4"/>
        <v>0.86138431252987657</v>
      </c>
      <c r="M6">
        <f t="shared" si="3"/>
        <v>0.49874686716791983</v>
      </c>
    </row>
    <row r="7" spans="1:13" x14ac:dyDescent="0.25">
      <c r="A7" t="s">
        <v>2</v>
      </c>
      <c r="B7">
        <v>0.9</v>
      </c>
      <c r="C7">
        <f t="shared" si="0"/>
        <v>0.47368421052631582</v>
      </c>
      <c r="D7">
        <f t="shared" si="1"/>
        <v>0.47368421052631582</v>
      </c>
      <c r="H7">
        <f t="shared" si="2"/>
        <v>1.0162716381169616</v>
      </c>
      <c r="L7">
        <f t="shared" si="4"/>
        <v>0.86138431252987657</v>
      </c>
      <c r="M7">
        <f t="shared" si="3"/>
        <v>0.49874686716791983</v>
      </c>
    </row>
    <row r="8" spans="1:13" x14ac:dyDescent="0.25">
      <c r="B8">
        <v>1.1000000000000001</v>
      </c>
      <c r="C8">
        <f t="shared" si="0"/>
        <v>0.52380952380952384</v>
      </c>
      <c r="D8">
        <f t="shared" si="1"/>
        <v>0.52380952380952384</v>
      </c>
      <c r="H8">
        <f t="shared" si="2"/>
        <v>1.1238136104044707</v>
      </c>
      <c r="I8">
        <f>AVERAGE(H7:H8)</f>
        <v>1.0700426242607162</v>
      </c>
      <c r="L8">
        <f>0.805*$I$8</f>
        <v>0.86138431252987657</v>
      </c>
      <c r="M8">
        <f t="shared" si="3"/>
        <v>0.49874686716791983</v>
      </c>
    </row>
    <row r="9" spans="1:13" x14ac:dyDescent="0.25">
      <c r="A9" t="s">
        <v>4</v>
      </c>
      <c r="B9">
        <v>0.28000000000000003</v>
      </c>
      <c r="C9">
        <f t="shared" si="0"/>
        <v>0.21875000000000003</v>
      </c>
      <c r="D9">
        <f t="shared" si="1"/>
        <v>0.21875000000000003</v>
      </c>
      <c r="G9" t="s">
        <v>4</v>
      </c>
      <c r="H9">
        <f t="shared" si="2"/>
        <v>0.46931988843595801</v>
      </c>
      <c r="L9">
        <f t="shared" ref="L9:L13" si="5">0.805*$I$14</f>
        <v>0.35326987965906653</v>
      </c>
      <c r="M9">
        <f t="shared" si="3"/>
        <v>0.20454545454545456</v>
      </c>
    </row>
    <row r="10" spans="1:13" x14ac:dyDescent="0.25">
      <c r="A10" t="s">
        <v>153</v>
      </c>
      <c r="B10">
        <v>0.26</v>
      </c>
      <c r="C10">
        <f t="shared" si="0"/>
        <v>0.20634920634920637</v>
      </c>
      <c r="D10">
        <f t="shared" si="1"/>
        <v>0.20634920634920637</v>
      </c>
      <c r="H10">
        <f t="shared" si="2"/>
        <v>0.44271445258357939</v>
      </c>
      <c r="L10">
        <f t="shared" si="5"/>
        <v>0.35326987965906653</v>
      </c>
      <c r="M10">
        <f t="shared" si="3"/>
        <v>0.20454545454545456</v>
      </c>
    </row>
    <row r="11" spans="1:13" x14ac:dyDescent="0.25">
      <c r="A11" t="s">
        <v>5</v>
      </c>
      <c r="B11">
        <v>0.2</v>
      </c>
      <c r="C11">
        <f t="shared" si="0"/>
        <v>0.16666666666666669</v>
      </c>
      <c r="D11">
        <f t="shared" si="1"/>
        <v>0.16666666666666669</v>
      </c>
      <c r="H11">
        <f t="shared" si="2"/>
        <v>0.35757705785596799</v>
      </c>
      <c r="L11">
        <f t="shared" si="5"/>
        <v>0.35326987965906653</v>
      </c>
      <c r="M11">
        <f t="shared" si="3"/>
        <v>0.20454545454545456</v>
      </c>
    </row>
    <row r="12" spans="1:13" x14ac:dyDescent="0.25">
      <c r="B12">
        <v>0.18</v>
      </c>
      <c r="C12">
        <f t="shared" si="0"/>
        <v>0.15254237288135594</v>
      </c>
      <c r="D12">
        <f t="shared" si="1"/>
        <v>0.15254237288135594</v>
      </c>
      <c r="H12">
        <f t="shared" si="2"/>
        <v>0.32727391735969952</v>
      </c>
      <c r="L12">
        <f t="shared" si="5"/>
        <v>0.35326987965906653</v>
      </c>
      <c r="M12">
        <f t="shared" si="3"/>
        <v>0.20454545454545456</v>
      </c>
    </row>
    <row r="13" spans="1:13" x14ac:dyDescent="0.25">
      <c r="B13">
        <v>0.2</v>
      </c>
      <c r="C13">
        <f t="shared" si="0"/>
        <v>0.16666666666666669</v>
      </c>
      <c r="D13">
        <f t="shared" si="1"/>
        <v>0.16666666666666669</v>
      </c>
      <c r="H13">
        <f t="shared" si="2"/>
        <v>0.35757705785596799</v>
      </c>
      <c r="L13">
        <f t="shared" si="5"/>
        <v>0.35326987965906653</v>
      </c>
      <c r="M13">
        <f t="shared" si="3"/>
        <v>0.20454545454545456</v>
      </c>
    </row>
    <row r="14" spans="1:13" x14ac:dyDescent="0.25">
      <c r="A14" t="s">
        <v>6</v>
      </c>
      <c r="B14">
        <v>0.32</v>
      </c>
      <c r="C14">
        <f t="shared" si="0"/>
        <v>0.24242424242424243</v>
      </c>
      <c r="D14">
        <f t="shared" si="1"/>
        <v>0.24242424242424243</v>
      </c>
      <c r="H14">
        <f t="shared" si="2"/>
        <v>0.52011208415413523</v>
      </c>
      <c r="I14">
        <f>AVERAGE(H13:H14)</f>
        <v>0.43884457100505159</v>
      </c>
      <c r="L14">
        <f>0.805*$I$14</f>
        <v>0.35326987965906653</v>
      </c>
      <c r="M14">
        <f t="shared" si="3"/>
        <v>0.20454545454545456</v>
      </c>
    </row>
    <row r="15" spans="1:13" x14ac:dyDescent="0.25">
      <c r="A15" t="s">
        <v>154</v>
      </c>
      <c r="B15">
        <v>1.1000000000000001</v>
      </c>
      <c r="C15">
        <f t="shared" si="0"/>
        <v>0.52380952380952384</v>
      </c>
      <c r="D15">
        <f t="shared" si="1"/>
        <v>0.52380952380952384</v>
      </c>
      <c r="G15" t="s">
        <v>154</v>
      </c>
      <c r="H15">
        <f t="shared" si="2"/>
        <v>1.1238136104044707</v>
      </c>
      <c r="L15">
        <f>0.805*$I$16</f>
        <v>0.8752975551945732</v>
      </c>
      <c r="M15">
        <f t="shared" si="3"/>
        <v>0.50680272108843549</v>
      </c>
    </row>
    <row r="16" spans="1:13" x14ac:dyDescent="0.25">
      <c r="B16">
        <v>0.96</v>
      </c>
      <c r="C16">
        <f t="shared" si="0"/>
        <v>0.48979591836734693</v>
      </c>
      <c r="D16">
        <f t="shared" si="1"/>
        <v>0.48979591836734693</v>
      </c>
      <c r="H16">
        <f t="shared" si="2"/>
        <v>1.0508387006379467</v>
      </c>
      <c r="I16">
        <f>AVERAGE(H15:H16)</f>
        <v>1.0873261555212088</v>
      </c>
      <c r="L16">
        <f>0.805*$I$16</f>
        <v>0.8752975551945732</v>
      </c>
      <c r="M16">
        <f t="shared" si="3"/>
        <v>0.50680272108843549</v>
      </c>
    </row>
    <row r="17" spans="1:13" x14ac:dyDescent="0.25">
      <c r="A17" t="s">
        <v>15</v>
      </c>
      <c r="B17">
        <v>1</v>
      </c>
      <c r="C17">
        <f t="shared" si="0"/>
        <v>0.5</v>
      </c>
      <c r="D17">
        <f t="shared" si="1"/>
        <v>0.5</v>
      </c>
      <c r="G17" t="s">
        <v>15</v>
      </c>
      <c r="H17">
        <f t="shared" si="2"/>
        <v>1.0727311735679039</v>
      </c>
      <c r="L17">
        <f>0.805*$I$18</f>
        <v>0.88410927554888075</v>
      </c>
      <c r="M17">
        <f t="shared" si="3"/>
        <v>0.51190476190476186</v>
      </c>
    </row>
    <row r="18" spans="1:13" x14ac:dyDescent="0.25">
      <c r="B18">
        <v>1.1000000000000001</v>
      </c>
      <c r="C18">
        <f t="shared" si="0"/>
        <v>0.52380952380952384</v>
      </c>
      <c r="D18">
        <f t="shared" si="1"/>
        <v>0.52380952380952384</v>
      </c>
      <c r="H18">
        <f t="shared" si="2"/>
        <v>1.1238136104044707</v>
      </c>
      <c r="I18">
        <f>AVERAGE(H17:H18)</f>
        <v>1.0982723919861872</v>
      </c>
      <c r="L18">
        <f>0.805*$I$18</f>
        <v>0.88410927554888075</v>
      </c>
      <c r="M18">
        <f t="shared" si="3"/>
        <v>0.51190476190476186</v>
      </c>
    </row>
    <row r="19" spans="1:13" x14ac:dyDescent="0.25">
      <c r="A19" t="s">
        <v>16</v>
      </c>
      <c r="B19">
        <v>1.2</v>
      </c>
      <c r="C19">
        <f t="shared" si="0"/>
        <v>0.54545454545454541</v>
      </c>
      <c r="D19">
        <f t="shared" si="1"/>
        <v>0.54545454545454541</v>
      </c>
      <c r="G19" t="s">
        <v>16</v>
      </c>
      <c r="H19">
        <f t="shared" si="2"/>
        <v>1.1702521893468041</v>
      </c>
      <c r="I19">
        <f>H19</f>
        <v>1.1702521893468041</v>
      </c>
      <c r="L19">
        <f>0.805*$I$19</f>
        <v>0.94205301242417738</v>
      </c>
      <c r="M19">
        <f t="shared" si="3"/>
        <v>0.54545454545454541</v>
      </c>
    </row>
    <row r="20" spans="1:13" x14ac:dyDescent="0.25">
      <c r="A20" t="s">
        <v>155</v>
      </c>
      <c r="B20">
        <v>1</v>
      </c>
      <c r="C20">
        <f t="shared" si="0"/>
        <v>0.5</v>
      </c>
      <c r="D20">
        <f t="shared" si="1"/>
        <v>0.5</v>
      </c>
      <c r="G20" t="s">
        <v>155</v>
      </c>
      <c r="H20">
        <f t="shared" si="2"/>
        <v>1.0727311735679039</v>
      </c>
      <c r="L20">
        <f>0.805*$I$21</f>
        <v>0.88410927554888075</v>
      </c>
      <c r="M20">
        <f t="shared" si="3"/>
        <v>0.51190476190476186</v>
      </c>
    </row>
    <row r="21" spans="1:13" x14ac:dyDescent="0.25">
      <c r="B21">
        <v>1.1000000000000001</v>
      </c>
      <c r="C21">
        <f t="shared" si="0"/>
        <v>0.52380952380952384</v>
      </c>
      <c r="D21">
        <f t="shared" si="1"/>
        <v>0.52380952380952384</v>
      </c>
      <c r="H21">
        <f t="shared" si="2"/>
        <v>1.1238136104044707</v>
      </c>
      <c r="I21">
        <f>AVERAGE(H20:H21)</f>
        <v>1.0982723919861872</v>
      </c>
      <c r="L21">
        <f>0.805*$I$21</f>
        <v>0.88410927554888075</v>
      </c>
      <c r="M21">
        <f t="shared" si="3"/>
        <v>0.51190476190476186</v>
      </c>
    </row>
    <row r="22" spans="1:13" x14ac:dyDescent="0.25">
      <c r="A22" t="s">
        <v>1</v>
      </c>
      <c r="B22">
        <v>1.8</v>
      </c>
      <c r="C22">
        <f t="shared" si="0"/>
        <v>0.6428571428571429</v>
      </c>
      <c r="D22">
        <f t="shared" si="1"/>
        <v>0.6428571428571429</v>
      </c>
      <c r="G22" t="s">
        <v>1</v>
      </c>
      <c r="H22">
        <f t="shared" si="2"/>
        <v>1.379225794587305</v>
      </c>
      <c r="L22">
        <f>0.805*$I$23</f>
        <v>1.0432310662947866</v>
      </c>
      <c r="M22">
        <f t="shared" si="3"/>
        <v>0.60403726708074534</v>
      </c>
    </row>
    <row r="23" spans="1:13" x14ac:dyDescent="0.25">
      <c r="B23">
        <v>1.3</v>
      </c>
      <c r="C23">
        <f t="shared" si="0"/>
        <v>0.56521739130434789</v>
      </c>
      <c r="D23">
        <f t="shared" si="1"/>
        <v>0.56521739130434789</v>
      </c>
      <c r="H23">
        <f t="shared" si="2"/>
        <v>1.2126526309898045</v>
      </c>
      <c r="I23">
        <f>AVERAGE(H22:H23)</f>
        <v>1.2959392127885547</v>
      </c>
      <c r="L23">
        <f>0.805*$I$23</f>
        <v>1.0432310662947866</v>
      </c>
      <c r="M23">
        <f t="shared" si="3"/>
        <v>0.60403726708074534</v>
      </c>
    </row>
    <row r="24" spans="1:13" x14ac:dyDescent="0.25">
      <c r="A24" t="s">
        <v>13</v>
      </c>
      <c r="B24">
        <v>0.53</v>
      </c>
      <c r="C24">
        <f t="shared" si="0"/>
        <v>0.34640522875816993</v>
      </c>
      <c r="D24">
        <f t="shared" si="1"/>
        <v>0.34640522875816993</v>
      </c>
      <c r="G24" t="s">
        <v>13</v>
      </c>
      <c r="H24">
        <f t="shared" si="2"/>
        <v>0.7431993751516196</v>
      </c>
      <c r="L24">
        <f>0.805*$I$25</f>
        <v>0.58312352797091593</v>
      </c>
      <c r="M24">
        <f t="shared" si="3"/>
        <v>0.33763214458042723</v>
      </c>
    </row>
    <row r="25" spans="1:13" x14ac:dyDescent="0.25">
      <c r="B25">
        <v>0.49</v>
      </c>
      <c r="C25">
        <f t="shared" si="0"/>
        <v>0.32885906040268453</v>
      </c>
      <c r="D25">
        <f t="shared" si="1"/>
        <v>0.32885906040268453</v>
      </c>
      <c r="H25">
        <f t="shared" si="2"/>
        <v>0.70555473160841997</v>
      </c>
      <c r="I25">
        <f>AVERAGE(H24:H25)</f>
        <v>0.72437705338001979</v>
      </c>
      <c r="L25">
        <f>0.805*$I$25</f>
        <v>0.58312352797091593</v>
      </c>
      <c r="M25">
        <f t="shared" si="3"/>
        <v>0.33763214458042723</v>
      </c>
    </row>
    <row r="26" spans="1:13" x14ac:dyDescent="0.25">
      <c r="A26" t="s">
        <v>156</v>
      </c>
      <c r="B26">
        <v>0.72</v>
      </c>
      <c r="C26">
        <f t="shared" ref="C26:C44" si="6">B26/(B26+1)</f>
        <v>0.41860465116279066</v>
      </c>
      <c r="D26">
        <f t="shared" si="1"/>
        <v>0.41860465116279066</v>
      </c>
      <c r="G26" t="s">
        <v>156</v>
      </c>
      <c r="H26">
        <f t="shared" si="2"/>
        <v>0.89810051740568686</v>
      </c>
      <c r="L26">
        <f>0.805*$I$27</f>
        <v>0.79325975561687034</v>
      </c>
      <c r="M26">
        <f t="shared" si="3"/>
        <v>0.45930232558139533</v>
      </c>
    </row>
    <row r="27" spans="1:13" x14ac:dyDescent="0.25">
      <c r="A27" t="s">
        <v>157</v>
      </c>
      <c r="B27">
        <v>1</v>
      </c>
      <c r="C27">
        <f t="shared" si="6"/>
        <v>0.5</v>
      </c>
      <c r="D27">
        <f t="shared" si="1"/>
        <v>0.5</v>
      </c>
      <c r="H27">
        <f t="shared" si="2"/>
        <v>1.0727311735679039</v>
      </c>
      <c r="I27">
        <f>AVERAGE(H26:H27)</f>
        <v>0.98541584548679539</v>
      </c>
      <c r="L27">
        <f>0.805*$I$27</f>
        <v>0.79325975561687034</v>
      </c>
      <c r="M27">
        <f t="shared" si="3"/>
        <v>0.45930232558139533</v>
      </c>
    </row>
    <row r="28" spans="1:13" x14ac:dyDescent="0.25">
      <c r="A28" t="s">
        <v>148</v>
      </c>
      <c r="B28">
        <v>1</v>
      </c>
      <c r="C28">
        <f t="shared" si="6"/>
        <v>0.5</v>
      </c>
      <c r="D28">
        <f t="shared" si="1"/>
        <v>0.5</v>
      </c>
      <c r="G28" t="s">
        <v>148</v>
      </c>
      <c r="H28">
        <f t="shared" si="2"/>
        <v>1.0727311735679039</v>
      </c>
      <c r="I28">
        <f>H28</f>
        <v>1.0727311735679039</v>
      </c>
      <c r="L28">
        <f>0.805*$I$28</f>
        <v>0.86354859472216272</v>
      </c>
      <c r="M28">
        <f t="shared" si="3"/>
        <v>0.5</v>
      </c>
    </row>
    <row r="29" spans="1:13" x14ac:dyDescent="0.25">
      <c r="A29" t="s">
        <v>12</v>
      </c>
      <c r="B29">
        <v>1.4</v>
      </c>
      <c r="C29">
        <f t="shared" si="6"/>
        <v>0.58333333333333337</v>
      </c>
      <c r="D29">
        <f t="shared" si="1"/>
        <v>0.58333333333333337</v>
      </c>
      <c r="G29" t="s">
        <v>12</v>
      </c>
      <c r="H29">
        <f t="shared" si="2"/>
        <v>1.251519702495888</v>
      </c>
      <c r="I29">
        <f>H29</f>
        <v>1.251519702495888</v>
      </c>
      <c r="L29">
        <f>0.805*$I$29</f>
        <v>1.0074733605091899</v>
      </c>
      <c r="M29">
        <f t="shared" si="3"/>
        <v>0.58333333333333337</v>
      </c>
    </row>
    <row r="30" spans="1:13" x14ac:dyDescent="0.25">
      <c r="A30" t="s">
        <v>10</v>
      </c>
      <c r="B30">
        <v>0.36</v>
      </c>
      <c r="C30">
        <f t="shared" si="6"/>
        <v>0.26470588235294118</v>
      </c>
      <c r="D30">
        <f t="shared" si="1"/>
        <v>0.26470588235294118</v>
      </c>
      <c r="G30" t="s">
        <v>10</v>
      </c>
      <c r="H30">
        <f t="shared" si="2"/>
        <v>0.56791650365359614</v>
      </c>
      <c r="I30">
        <f>H30</f>
        <v>0.56791650365359614</v>
      </c>
      <c r="L30">
        <f>0.805*$I$30</f>
        <v>0.45717278544114492</v>
      </c>
      <c r="M30">
        <f t="shared" si="3"/>
        <v>0.26470588235294118</v>
      </c>
    </row>
    <row r="31" spans="1:13" x14ac:dyDescent="0.25">
      <c r="A31" t="s">
        <v>14</v>
      </c>
      <c r="B31">
        <v>0.6</v>
      </c>
      <c r="C31">
        <f t="shared" si="6"/>
        <v>0.37499999999999994</v>
      </c>
      <c r="D31">
        <f t="shared" si="1"/>
        <v>0.37499999999999994</v>
      </c>
      <c r="G31" t="s">
        <v>14</v>
      </c>
      <c r="H31">
        <f t="shared" si="2"/>
        <v>0.80454838017592778</v>
      </c>
      <c r="L31">
        <f>0.805*$I$32</f>
        <v>0.60781650249319996</v>
      </c>
      <c r="M31">
        <f t="shared" si="3"/>
        <v>0.35192953020134221</v>
      </c>
    </row>
    <row r="32" spans="1:13" x14ac:dyDescent="0.25">
      <c r="B32">
        <v>0.49</v>
      </c>
      <c r="C32">
        <f t="shared" si="6"/>
        <v>0.32885906040268453</v>
      </c>
      <c r="D32">
        <f t="shared" si="1"/>
        <v>0.32885906040268453</v>
      </c>
      <c r="H32">
        <f t="shared" si="2"/>
        <v>0.70555473160841997</v>
      </c>
      <c r="I32">
        <f>AVERAGE(H31:H32)</f>
        <v>0.75505155589217388</v>
      </c>
      <c r="L32">
        <f>0.805*$I$32</f>
        <v>0.60781650249319996</v>
      </c>
      <c r="M32">
        <f t="shared" si="3"/>
        <v>0.35192953020134221</v>
      </c>
    </row>
    <row r="33" spans="1:13" x14ac:dyDescent="0.25">
      <c r="A33" t="s">
        <v>9</v>
      </c>
      <c r="B33">
        <v>1.5</v>
      </c>
      <c r="C33">
        <f t="shared" si="6"/>
        <v>0.6</v>
      </c>
      <c r="D33">
        <f t="shared" si="1"/>
        <v>0.6</v>
      </c>
      <c r="G33" t="s">
        <v>9</v>
      </c>
      <c r="H33">
        <f t="shared" si="2"/>
        <v>1.2872774082814846</v>
      </c>
      <c r="L33">
        <f>0.805*$I$34</f>
        <v>0.90457908043824331</v>
      </c>
      <c r="M33">
        <f t="shared" si="3"/>
        <v>0.52375690607734804</v>
      </c>
    </row>
    <row r="34" spans="1:13" x14ac:dyDescent="0.25">
      <c r="B34">
        <v>0.81</v>
      </c>
      <c r="C34">
        <f t="shared" si="6"/>
        <v>0.44751381215469616</v>
      </c>
      <c r="D34">
        <f t="shared" si="1"/>
        <v>0.44751381215469616</v>
      </c>
      <c r="H34">
        <f t="shared" si="2"/>
        <v>0.96012403380110733</v>
      </c>
      <c r="I34">
        <f>AVERAGE(H33:H34)</f>
        <v>1.1237007210412959</v>
      </c>
      <c r="L34">
        <f>0.805*$I$34</f>
        <v>0.90457908043824331</v>
      </c>
      <c r="M34">
        <f t="shared" si="3"/>
        <v>0.52375690607734804</v>
      </c>
    </row>
    <row r="35" spans="1:13" x14ac:dyDescent="0.25">
      <c r="A35" t="s">
        <v>158</v>
      </c>
      <c r="B35">
        <v>1.5</v>
      </c>
      <c r="C35">
        <f t="shared" si="6"/>
        <v>0.6</v>
      </c>
      <c r="D35">
        <f t="shared" si="1"/>
        <v>0.6</v>
      </c>
      <c r="G35" t="s">
        <v>158</v>
      </c>
      <c r="H35">
        <f t="shared" si="2"/>
        <v>1.2872774082814846</v>
      </c>
      <c r="I35">
        <f>H35</f>
        <v>1.2872774082814846</v>
      </c>
      <c r="L35">
        <f>0.805*$I$35</f>
        <v>1.0362583136665953</v>
      </c>
      <c r="M35">
        <f t="shared" si="3"/>
        <v>0.6</v>
      </c>
    </row>
    <row r="36" spans="1:13" x14ac:dyDescent="0.25">
      <c r="A36" t="s">
        <v>159</v>
      </c>
      <c r="B36">
        <v>1.4</v>
      </c>
      <c r="C36">
        <f t="shared" si="6"/>
        <v>0.58333333333333337</v>
      </c>
      <c r="D36">
        <f t="shared" si="1"/>
        <v>0.58333333333333337</v>
      </c>
      <c r="G36" t="s">
        <v>159</v>
      </c>
      <c r="H36">
        <f t="shared" si="2"/>
        <v>1.251519702495888</v>
      </c>
      <c r="I36">
        <f>H36</f>
        <v>1.251519702495888</v>
      </c>
      <c r="L36">
        <f>0.805*$I$36</f>
        <v>1.0074733605091899</v>
      </c>
      <c r="M36">
        <f t="shared" si="3"/>
        <v>0.58333333333333337</v>
      </c>
    </row>
    <row r="37" spans="1:13" x14ac:dyDescent="0.25">
      <c r="A37" t="s">
        <v>0</v>
      </c>
      <c r="B37">
        <v>3.8</v>
      </c>
      <c r="C37">
        <f t="shared" si="6"/>
        <v>0.79166666666666663</v>
      </c>
      <c r="D37">
        <f t="shared" si="1"/>
        <v>0.79166666666666663</v>
      </c>
      <c r="G37" t="s">
        <v>0</v>
      </c>
      <c r="H37">
        <f t="shared" si="2"/>
        <v>1.6984910248158478</v>
      </c>
      <c r="L37">
        <f>0.805*$I$38</f>
        <v>1.3929861260101553</v>
      </c>
      <c r="M37">
        <f t="shared" si="3"/>
        <v>0.80654761904761907</v>
      </c>
    </row>
    <row r="38" spans="1:13" x14ac:dyDescent="0.25">
      <c r="B38">
        <v>4.5999999999999996</v>
      </c>
      <c r="C38">
        <f t="shared" si="6"/>
        <v>0.8214285714285714</v>
      </c>
      <c r="D38">
        <f t="shared" si="1"/>
        <v>0.8214285714285714</v>
      </c>
      <c r="H38">
        <f t="shared" si="2"/>
        <v>1.7623440708615563</v>
      </c>
      <c r="I38">
        <f>AVERAGE(H37:H38)</f>
        <v>1.7304175478387021</v>
      </c>
      <c r="L38">
        <f>0.805*$I$38</f>
        <v>1.3929861260101553</v>
      </c>
      <c r="M38">
        <f t="shared" si="3"/>
        <v>0.80654761904761907</v>
      </c>
    </row>
    <row r="39" spans="1:13" x14ac:dyDescent="0.25">
      <c r="A39" t="s">
        <v>149</v>
      </c>
      <c r="B39">
        <v>3.8</v>
      </c>
      <c r="C39">
        <f t="shared" si="6"/>
        <v>0.79166666666666663</v>
      </c>
      <c r="D39">
        <f t="shared" si="1"/>
        <v>0.79166666666666663</v>
      </c>
      <c r="G39" t="s">
        <v>149</v>
      </c>
      <c r="H39">
        <f t="shared" si="2"/>
        <v>1.6984910248158478</v>
      </c>
      <c r="L39">
        <f>0.805*$I$40</f>
        <v>1.2773322963598654</v>
      </c>
      <c r="M39">
        <f t="shared" si="3"/>
        <v>0.73958333333333326</v>
      </c>
    </row>
    <row r="40" spans="1:13" x14ac:dyDescent="0.25">
      <c r="B40">
        <v>2.2000000000000002</v>
      </c>
      <c r="C40">
        <f t="shared" si="6"/>
        <v>0.6875</v>
      </c>
      <c r="D40">
        <f t="shared" si="1"/>
        <v>0.6875</v>
      </c>
      <c r="H40">
        <f t="shared" si="2"/>
        <v>1.4750053636558678</v>
      </c>
      <c r="I40">
        <f>AVERAGE(H39:H40)</f>
        <v>1.5867481942358577</v>
      </c>
      <c r="L40">
        <f>0.805*$I$40</f>
        <v>1.2773322963598654</v>
      </c>
      <c r="M40">
        <f t="shared" si="3"/>
        <v>0.73958333333333326</v>
      </c>
    </row>
    <row r="41" spans="1:13" x14ac:dyDescent="0.25">
      <c r="A41" t="s">
        <v>7</v>
      </c>
      <c r="B41">
        <v>2.1</v>
      </c>
      <c r="C41">
        <f t="shared" si="6"/>
        <v>0.67741935483870974</v>
      </c>
      <c r="D41">
        <f t="shared" si="1"/>
        <v>0.67741935483870974</v>
      </c>
      <c r="G41" t="s">
        <v>7</v>
      </c>
      <c r="H41">
        <f t="shared" si="2"/>
        <v>1.4533777190274828</v>
      </c>
      <c r="L41">
        <f t="shared" ref="L41:L43" si="7">0.805*$I$44</f>
        <v>1.1441882329057473</v>
      </c>
      <c r="M41">
        <f t="shared" si="3"/>
        <v>0.66249209361163819</v>
      </c>
    </row>
    <row r="42" spans="1:13" x14ac:dyDescent="0.25">
      <c r="B42">
        <v>2.4</v>
      </c>
      <c r="C42">
        <f t="shared" si="6"/>
        <v>0.70588235294117652</v>
      </c>
      <c r="D42">
        <f t="shared" si="1"/>
        <v>0.70588235294117652</v>
      </c>
      <c r="H42">
        <f t="shared" si="2"/>
        <v>1.5144440097429233</v>
      </c>
      <c r="L42">
        <f t="shared" si="7"/>
        <v>1.1441882329057473</v>
      </c>
      <c r="M42">
        <f t="shared" si="3"/>
        <v>0.66249209361163819</v>
      </c>
    </row>
    <row r="43" spans="1:13" x14ac:dyDescent="0.25">
      <c r="A43" t="s">
        <v>8</v>
      </c>
      <c r="B43">
        <v>2</v>
      </c>
      <c r="C43">
        <f t="shared" si="6"/>
        <v>0.66666666666666663</v>
      </c>
      <c r="D43">
        <f t="shared" si="1"/>
        <v>0.66666666666666663</v>
      </c>
      <c r="H43">
        <f t="shared" si="2"/>
        <v>1.4303082314238718</v>
      </c>
      <c r="L43">
        <f t="shared" si="7"/>
        <v>1.1441882329057473</v>
      </c>
      <c r="M43">
        <f t="shared" si="3"/>
        <v>0.66249209361163819</v>
      </c>
    </row>
    <row r="44" spans="1:13" x14ac:dyDescent="0.25">
      <c r="A44" t="s">
        <v>160</v>
      </c>
      <c r="B44">
        <v>1.5</v>
      </c>
      <c r="C44">
        <f t="shared" si="6"/>
        <v>0.6</v>
      </c>
      <c r="D44">
        <f t="shared" si="1"/>
        <v>0.6</v>
      </c>
      <c r="H44">
        <f t="shared" si="2"/>
        <v>1.2872774082814846</v>
      </c>
      <c r="I44">
        <f>AVERAGE(H41:H44)</f>
        <v>1.4213518421189406</v>
      </c>
      <c r="L44">
        <f>0.805*$I$44</f>
        <v>1.1441882329057473</v>
      </c>
      <c r="M44">
        <f t="shared" si="3"/>
        <v>0.66249209361163819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21" sqref="G21"/>
    </sheetView>
  </sheetViews>
  <sheetFormatPr defaultRowHeight="15" x14ac:dyDescent="0.25"/>
  <sheetData>
    <row r="1" spans="1:7" x14ac:dyDescent="0.25">
      <c r="A1" t="s">
        <v>159</v>
      </c>
      <c r="B1">
        <v>1.445325405</v>
      </c>
    </row>
    <row r="2" spans="1:7" x14ac:dyDescent="0.25">
      <c r="A2" t="s">
        <v>4</v>
      </c>
      <c r="B2">
        <v>0.50680241500000001</v>
      </c>
      <c r="F2" t="s">
        <v>159</v>
      </c>
      <c r="G2">
        <v>1.251519702</v>
      </c>
    </row>
    <row r="3" spans="1:7" x14ac:dyDescent="0.25">
      <c r="A3" t="s">
        <v>14</v>
      </c>
      <c r="B3">
        <v>0.87197604100000004</v>
      </c>
      <c r="F3" t="s">
        <v>4</v>
      </c>
      <c r="G3">
        <v>0.43884457100000002</v>
      </c>
    </row>
    <row r="4" spans="1:7" x14ac:dyDescent="0.25">
      <c r="A4" t="s">
        <v>0</v>
      </c>
      <c r="B4">
        <v>1.998383595</v>
      </c>
      <c r="F4" t="s">
        <v>14</v>
      </c>
      <c r="G4">
        <v>0.75505155599999996</v>
      </c>
    </row>
    <row r="5" spans="1:7" x14ac:dyDescent="0.25">
      <c r="A5" t="s">
        <v>15</v>
      </c>
      <c r="B5">
        <v>1.268346784</v>
      </c>
      <c r="F5" t="s">
        <v>0</v>
      </c>
      <c r="G5">
        <v>1.7304175479999999</v>
      </c>
    </row>
    <row r="6" spans="1:7" x14ac:dyDescent="0.25">
      <c r="A6" t="s">
        <v>156</v>
      </c>
      <c r="B6">
        <v>1.138013691</v>
      </c>
      <c r="F6" t="s">
        <v>15</v>
      </c>
      <c r="G6">
        <v>1.0982723919999999</v>
      </c>
    </row>
    <row r="7" spans="1:7" x14ac:dyDescent="0.25">
      <c r="A7" t="s">
        <v>149</v>
      </c>
      <c r="B7">
        <v>1.832466138</v>
      </c>
      <c r="F7" t="s">
        <v>156</v>
      </c>
      <c r="G7">
        <v>0.98541584500000001</v>
      </c>
    </row>
    <row r="8" spans="1:7" x14ac:dyDescent="0.25">
      <c r="A8" t="s">
        <v>7</v>
      </c>
      <c r="B8">
        <v>1.6414571200000001</v>
      </c>
      <c r="F8" t="s">
        <v>149</v>
      </c>
      <c r="G8">
        <v>1.5867481939999999</v>
      </c>
    </row>
    <row r="9" spans="1:7" x14ac:dyDescent="0.25">
      <c r="A9" t="s">
        <v>13</v>
      </c>
      <c r="B9">
        <v>0.83655139899999997</v>
      </c>
      <c r="F9" t="s">
        <v>7</v>
      </c>
      <c r="G9">
        <v>1.421351842</v>
      </c>
    </row>
    <row r="10" spans="1:7" x14ac:dyDescent="0.25">
      <c r="A10" t="s">
        <v>148</v>
      </c>
      <c r="B10">
        <v>1.2388503470000001</v>
      </c>
      <c r="F10" t="s">
        <v>13</v>
      </c>
      <c r="G10">
        <v>0.72437705299999999</v>
      </c>
    </row>
    <row r="11" spans="1:7" x14ac:dyDescent="0.25">
      <c r="A11" t="s">
        <v>155</v>
      </c>
      <c r="B11">
        <v>1.268346784</v>
      </c>
      <c r="F11" t="s">
        <v>148</v>
      </c>
      <c r="G11">
        <v>1.0727311740000001</v>
      </c>
    </row>
    <row r="12" spans="1:7" x14ac:dyDescent="0.25">
      <c r="A12" t="s">
        <v>9</v>
      </c>
      <c r="B12">
        <v>1.2977128499999999</v>
      </c>
      <c r="F12" t="s">
        <v>155</v>
      </c>
      <c r="G12">
        <v>1.0982723919999999</v>
      </c>
    </row>
    <row r="13" spans="1:7" x14ac:dyDescent="0.25">
      <c r="A13" t="s">
        <v>12</v>
      </c>
      <c r="B13">
        <v>1.445325405</v>
      </c>
      <c r="F13" t="s">
        <v>9</v>
      </c>
      <c r="G13">
        <v>1.1237007210000001</v>
      </c>
    </row>
    <row r="14" spans="1:7" x14ac:dyDescent="0.25">
      <c r="A14" t="s">
        <v>11</v>
      </c>
      <c r="B14">
        <v>1.788401339</v>
      </c>
      <c r="F14" t="s">
        <v>12</v>
      </c>
      <c r="G14">
        <v>1.251519702</v>
      </c>
    </row>
    <row r="15" spans="1:7" x14ac:dyDescent="0.25">
      <c r="A15" t="s">
        <v>1</v>
      </c>
      <c r="B15">
        <v>1.4966235560000001</v>
      </c>
      <c r="F15" t="s">
        <v>11</v>
      </c>
      <c r="G15">
        <v>1.5485921060000001</v>
      </c>
    </row>
    <row r="16" spans="1:7" x14ac:dyDescent="0.25">
      <c r="A16" t="s">
        <v>3</v>
      </c>
      <c r="B16">
        <v>1.2357454590000001</v>
      </c>
      <c r="F16" t="s">
        <v>1</v>
      </c>
      <c r="G16">
        <v>1.295939213</v>
      </c>
    </row>
    <row r="17" spans="1:7" x14ac:dyDescent="0.25">
      <c r="A17" t="s">
        <v>10</v>
      </c>
      <c r="B17">
        <v>0.65586194799999997</v>
      </c>
      <c r="F17" t="s">
        <v>3</v>
      </c>
      <c r="G17">
        <v>1.0700426240000001</v>
      </c>
    </row>
    <row r="18" spans="1:7" x14ac:dyDescent="0.25">
      <c r="A18" t="s">
        <v>16</v>
      </c>
      <c r="B18">
        <v>1.351473106</v>
      </c>
      <c r="F18" t="s">
        <v>10</v>
      </c>
      <c r="G18">
        <v>0.56791650400000004</v>
      </c>
    </row>
    <row r="19" spans="1:7" x14ac:dyDescent="0.25">
      <c r="A19" t="s">
        <v>154</v>
      </c>
      <c r="B19">
        <v>1.2557054540000001</v>
      </c>
      <c r="F19" t="s">
        <v>16</v>
      </c>
      <c r="G19">
        <v>1.1702521889999999</v>
      </c>
    </row>
    <row r="20" spans="1:7" x14ac:dyDescent="0.25">
      <c r="A20" t="s">
        <v>158</v>
      </c>
      <c r="B20">
        <v>1.4866204160000001</v>
      </c>
      <c r="F20" t="s">
        <v>154</v>
      </c>
      <c r="G20">
        <v>1.087326156</v>
      </c>
    </row>
    <row r="21" spans="1:7" x14ac:dyDescent="0.25">
      <c r="F21" t="s">
        <v>158</v>
      </c>
      <c r="G21">
        <v>1.287277408</v>
      </c>
    </row>
  </sheetData>
  <sortState ref="F2:G21">
    <sortCondition ref="F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mao fitting</vt:lpstr>
      <vt:lpstr>aa PROPERTY</vt:lpstr>
      <vt:lpstr>Uncorrected</vt:lpstr>
      <vt:lpstr>AA2</vt:lpstr>
      <vt:lpstr>AA2 result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yooj4</dc:creator>
  <cp:lastModifiedBy>yooj4</cp:lastModifiedBy>
  <dcterms:created xsi:type="dcterms:W3CDTF">2016-12-08T23:13:21Z</dcterms:created>
  <dcterms:modified xsi:type="dcterms:W3CDTF">2017-04-29T01:20:53Z</dcterms:modified>
</cp:coreProperties>
</file>